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0_ncr:8100000_{EB1B937D-32C2-4D5C-BD61-F065C3068FAA}" xr6:coauthVersionLast="34" xr6:coauthVersionMax="34" xr10:uidLastSave="{00000000-0000-0000-0000-000000000000}"/>
  <bookViews>
    <workbookView xWindow="0" yWindow="0" windowWidth="21570" windowHeight="7230" xr2:uid="{00000000-000D-0000-FFFF-FFFF00000000}"/>
  </bookViews>
  <sheets>
    <sheet name="10T2h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J4" i="1"/>
  <c r="K4" i="1"/>
  <c r="L4" i="1"/>
  <c r="M4" i="1"/>
  <c r="N4" i="1"/>
  <c r="O4" i="1"/>
  <c r="P4" i="1"/>
  <c r="J5" i="1"/>
  <c r="K5" i="1"/>
  <c r="L5" i="1"/>
  <c r="M5" i="1"/>
  <c r="N5" i="1"/>
  <c r="O5" i="1"/>
  <c r="P5" i="1"/>
  <c r="J6" i="1"/>
  <c r="K6" i="1"/>
  <c r="L6" i="1"/>
  <c r="M6" i="1"/>
  <c r="N6" i="1"/>
  <c r="O6" i="1"/>
  <c r="P6" i="1"/>
  <c r="J7" i="1"/>
  <c r="K7" i="1"/>
  <c r="L7" i="1"/>
  <c r="M7" i="1"/>
  <c r="N7" i="1"/>
  <c r="O7" i="1"/>
  <c r="P7" i="1"/>
  <c r="J8" i="1"/>
  <c r="K8" i="1"/>
  <c r="L8" i="1"/>
  <c r="M8" i="1"/>
  <c r="N8" i="1"/>
  <c r="O8" i="1"/>
  <c r="P8" i="1"/>
  <c r="J9" i="1"/>
  <c r="K9" i="1"/>
  <c r="L9" i="1"/>
  <c r="M9" i="1"/>
  <c r="N9" i="1"/>
  <c r="O9" i="1"/>
  <c r="P9" i="1"/>
  <c r="J10" i="1"/>
  <c r="K10" i="1"/>
  <c r="L10" i="1"/>
  <c r="M10" i="1"/>
  <c r="N10" i="1"/>
  <c r="O10" i="1"/>
  <c r="P10" i="1"/>
  <c r="J11" i="1"/>
  <c r="K11" i="1"/>
  <c r="L11" i="1"/>
  <c r="M11" i="1"/>
  <c r="N11" i="1"/>
  <c r="O11" i="1"/>
  <c r="P11" i="1"/>
  <c r="J12" i="1"/>
  <c r="K12" i="1"/>
  <c r="L12" i="1"/>
  <c r="M12" i="1"/>
  <c r="N12" i="1"/>
  <c r="O12" i="1"/>
  <c r="P12" i="1"/>
  <c r="J13" i="1"/>
  <c r="K13" i="1"/>
  <c r="L13" i="1"/>
  <c r="M13" i="1"/>
  <c r="N13" i="1"/>
  <c r="O13" i="1"/>
  <c r="P13" i="1"/>
  <c r="J14" i="1"/>
  <c r="K14" i="1"/>
  <c r="L14" i="1"/>
  <c r="M14" i="1"/>
  <c r="N14" i="1"/>
  <c r="O14" i="1"/>
  <c r="P14" i="1"/>
  <c r="J15" i="1"/>
  <c r="K15" i="1"/>
  <c r="L15" i="1"/>
  <c r="M15" i="1"/>
  <c r="N15" i="1"/>
  <c r="O15" i="1"/>
  <c r="P15" i="1"/>
  <c r="J16" i="1"/>
  <c r="K16" i="1"/>
  <c r="L16" i="1"/>
  <c r="M16" i="1"/>
  <c r="N16" i="1"/>
  <c r="O16" i="1"/>
  <c r="P16" i="1"/>
  <c r="J17" i="1"/>
  <c r="K17" i="1"/>
  <c r="L17" i="1"/>
  <c r="M17" i="1"/>
  <c r="N17" i="1"/>
  <c r="O17" i="1"/>
  <c r="P17" i="1"/>
  <c r="J18" i="1"/>
  <c r="K18" i="1"/>
  <c r="L18" i="1"/>
  <c r="M18" i="1"/>
  <c r="N18" i="1"/>
  <c r="O18" i="1"/>
  <c r="P18" i="1"/>
  <c r="J19" i="1"/>
  <c r="K19" i="1"/>
  <c r="L19" i="1"/>
  <c r="M19" i="1"/>
  <c r="N19" i="1"/>
  <c r="O19" i="1"/>
  <c r="P19" i="1"/>
  <c r="J20" i="1"/>
  <c r="K20" i="1"/>
  <c r="L20" i="1"/>
  <c r="M20" i="1"/>
  <c r="N20" i="1"/>
  <c r="O20" i="1"/>
  <c r="P20" i="1"/>
  <c r="J21" i="1"/>
  <c r="K21" i="1"/>
  <c r="L21" i="1"/>
  <c r="M21" i="1"/>
  <c r="N21" i="1"/>
  <c r="O21" i="1"/>
  <c r="P21" i="1"/>
  <c r="J22" i="1"/>
  <c r="K22" i="1"/>
  <c r="L22" i="1"/>
  <c r="M22" i="1"/>
  <c r="N22" i="1"/>
  <c r="O22" i="1"/>
  <c r="P22" i="1"/>
  <c r="J23" i="1"/>
  <c r="K23" i="1"/>
  <c r="L23" i="1"/>
  <c r="M23" i="1"/>
  <c r="N23" i="1"/>
  <c r="O23" i="1"/>
  <c r="P23" i="1"/>
  <c r="J24" i="1"/>
  <c r="K24" i="1"/>
  <c r="L24" i="1"/>
  <c r="M24" i="1"/>
  <c r="N24" i="1"/>
  <c r="O24" i="1"/>
  <c r="P24" i="1"/>
  <c r="J25" i="1"/>
  <c r="K25" i="1"/>
  <c r="L25" i="1"/>
  <c r="M25" i="1"/>
  <c r="N25" i="1"/>
  <c r="O25" i="1"/>
  <c r="P25" i="1"/>
  <c r="J26" i="1"/>
  <c r="K26" i="1"/>
  <c r="L26" i="1"/>
  <c r="M26" i="1"/>
  <c r="N26" i="1"/>
  <c r="O26" i="1"/>
  <c r="P26" i="1"/>
  <c r="J27" i="1"/>
  <c r="K27" i="1"/>
  <c r="L27" i="1"/>
  <c r="M27" i="1"/>
  <c r="N27" i="1"/>
  <c r="O27" i="1"/>
  <c r="P27" i="1"/>
  <c r="J28" i="1"/>
  <c r="K28" i="1"/>
  <c r="L28" i="1"/>
  <c r="M28" i="1"/>
  <c r="N28" i="1"/>
  <c r="O28" i="1"/>
  <c r="P28" i="1"/>
  <c r="J29" i="1"/>
  <c r="K29" i="1"/>
  <c r="L29" i="1"/>
  <c r="M29" i="1"/>
  <c r="N29" i="1"/>
  <c r="O29" i="1"/>
  <c r="P29" i="1"/>
  <c r="J30" i="1"/>
  <c r="K30" i="1"/>
  <c r="L30" i="1"/>
  <c r="M30" i="1"/>
  <c r="N30" i="1"/>
  <c r="O30" i="1"/>
  <c r="P30" i="1"/>
  <c r="J31" i="1"/>
  <c r="K31" i="1"/>
  <c r="L31" i="1"/>
  <c r="M31" i="1"/>
  <c r="N31" i="1"/>
  <c r="O31" i="1"/>
  <c r="P31" i="1"/>
  <c r="J32" i="1"/>
  <c r="K32" i="1"/>
  <c r="L32" i="1"/>
  <c r="M32" i="1"/>
  <c r="N32" i="1"/>
  <c r="O32" i="1"/>
  <c r="P32" i="1"/>
  <c r="J33" i="1"/>
  <c r="K33" i="1"/>
  <c r="L33" i="1"/>
  <c r="M33" i="1"/>
  <c r="N33" i="1"/>
  <c r="O33" i="1"/>
  <c r="P33" i="1"/>
  <c r="J34" i="1"/>
  <c r="K34" i="1"/>
  <c r="L34" i="1"/>
  <c r="M34" i="1"/>
  <c r="N34" i="1"/>
  <c r="O34" i="1"/>
  <c r="P34" i="1"/>
  <c r="J35" i="1"/>
  <c r="K35" i="1"/>
  <c r="L35" i="1"/>
  <c r="M35" i="1"/>
  <c r="N35" i="1"/>
  <c r="O35" i="1"/>
  <c r="P35" i="1"/>
  <c r="J36" i="1"/>
  <c r="K36" i="1"/>
  <c r="L36" i="1"/>
  <c r="M36" i="1"/>
  <c r="N36" i="1"/>
  <c r="O36" i="1"/>
  <c r="P36" i="1"/>
  <c r="J37" i="1"/>
  <c r="K37" i="1"/>
  <c r="L37" i="1"/>
  <c r="M37" i="1"/>
  <c r="N37" i="1"/>
  <c r="O37" i="1"/>
  <c r="P37" i="1"/>
  <c r="J38" i="1"/>
  <c r="K38" i="1"/>
  <c r="L38" i="1"/>
  <c r="M38" i="1"/>
  <c r="N38" i="1"/>
  <c r="O38" i="1"/>
  <c r="P38" i="1"/>
  <c r="J39" i="1"/>
  <c r="K39" i="1"/>
  <c r="L39" i="1"/>
  <c r="M39" i="1"/>
  <c r="N39" i="1"/>
  <c r="O39" i="1"/>
  <c r="P39" i="1"/>
  <c r="J40" i="1"/>
  <c r="K40" i="1"/>
  <c r="L40" i="1"/>
  <c r="M40" i="1"/>
  <c r="N40" i="1"/>
  <c r="O40" i="1"/>
  <c r="P40" i="1"/>
  <c r="J41" i="1"/>
  <c r="K41" i="1"/>
  <c r="L41" i="1"/>
  <c r="M41" i="1"/>
  <c r="N41" i="1"/>
  <c r="O41" i="1"/>
  <c r="P41" i="1"/>
  <c r="J42" i="1"/>
  <c r="K42" i="1"/>
  <c r="L42" i="1"/>
  <c r="M42" i="1"/>
  <c r="N42" i="1"/>
  <c r="O42" i="1"/>
  <c r="P42" i="1"/>
  <c r="J43" i="1"/>
  <c r="K43" i="1"/>
  <c r="L43" i="1"/>
  <c r="M43" i="1"/>
  <c r="N43" i="1"/>
  <c r="O43" i="1"/>
  <c r="P43" i="1"/>
  <c r="J44" i="1"/>
  <c r="K44" i="1"/>
  <c r="L44" i="1"/>
  <c r="M44" i="1"/>
  <c r="N44" i="1"/>
  <c r="O44" i="1"/>
  <c r="P44" i="1"/>
  <c r="J45" i="1"/>
  <c r="K45" i="1"/>
  <c r="L45" i="1"/>
  <c r="M45" i="1"/>
  <c r="N45" i="1"/>
  <c r="O45" i="1"/>
  <c r="P45" i="1"/>
  <c r="J46" i="1"/>
  <c r="K46" i="1"/>
  <c r="L46" i="1"/>
  <c r="M46" i="1"/>
  <c r="N46" i="1"/>
  <c r="O46" i="1"/>
  <c r="P46" i="1"/>
  <c r="J47" i="1"/>
  <c r="K47" i="1"/>
  <c r="L47" i="1"/>
  <c r="M47" i="1"/>
  <c r="N47" i="1"/>
  <c r="O47" i="1"/>
  <c r="P47" i="1"/>
  <c r="J48" i="1"/>
  <c r="K48" i="1"/>
  <c r="L48" i="1"/>
  <c r="M48" i="1"/>
  <c r="N48" i="1"/>
  <c r="O48" i="1"/>
  <c r="P48" i="1"/>
  <c r="J49" i="1"/>
  <c r="K49" i="1"/>
  <c r="L49" i="1"/>
  <c r="M49" i="1"/>
  <c r="N49" i="1"/>
  <c r="O49" i="1"/>
  <c r="P49" i="1"/>
  <c r="J50" i="1"/>
  <c r="K50" i="1"/>
  <c r="L50" i="1"/>
  <c r="M50" i="1"/>
  <c r="N50" i="1"/>
  <c r="O50" i="1"/>
  <c r="P50" i="1"/>
  <c r="J51" i="1"/>
  <c r="K51" i="1"/>
  <c r="L51" i="1"/>
  <c r="M51" i="1"/>
  <c r="N51" i="1"/>
  <c r="O51" i="1"/>
  <c r="P51" i="1"/>
  <c r="J52" i="1"/>
  <c r="K52" i="1"/>
  <c r="L52" i="1"/>
  <c r="M52" i="1"/>
  <c r="N52" i="1"/>
  <c r="O52" i="1"/>
  <c r="P52" i="1"/>
  <c r="J53" i="1"/>
  <c r="K53" i="1"/>
  <c r="L53" i="1"/>
  <c r="M53" i="1"/>
  <c r="N53" i="1"/>
  <c r="O53" i="1"/>
  <c r="P53" i="1"/>
  <c r="J54" i="1"/>
  <c r="K54" i="1"/>
  <c r="L54" i="1"/>
  <c r="M54" i="1"/>
  <c r="N54" i="1"/>
  <c r="O54" i="1"/>
  <c r="P54" i="1"/>
  <c r="J55" i="1"/>
  <c r="K55" i="1"/>
  <c r="L55" i="1"/>
  <c r="M55" i="1"/>
  <c r="N55" i="1"/>
  <c r="O55" i="1"/>
  <c r="P55" i="1"/>
  <c r="J56" i="1"/>
  <c r="K56" i="1"/>
  <c r="L56" i="1"/>
  <c r="M56" i="1"/>
  <c r="N56" i="1"/>
  <c r="O56" i="1"/>
  <c r="P56" i="1"/>
  <c r="J57" i="1"/>
  <c r="K57" i="1"/>
  <c r="L57" i="1"/>
  <c r="M57" i="1"/>
  <c r="N57" i="1"/>
  <c r="O57" i="1"/>
  <c r="P57" i="1"/>
  <c r="J58" i="1"/>
  <c r="K58" i="1"/>
  <c r="L58" i="1"/>
  <c r="M58" i="1"/>
  <c r="N58" i="1"/>
  <c r="O58" i="1"/>
  <c r="P58" i="1"/>
  <c r="J59" i="1"/>
  <c r="K59" i="1"/>
  <c r="L59" i="1"/>
  <c r="M59" i="1"/>
  <c r="N59" i="1"/>
  <c r="O59" i="1"/>
  <c r="P59" i="1"/>
  <c r="J60" i="1"/>
  <c r="K60" i="1"/>
  <c r="L60" i="1"/>
  <c r="M60" i="1"/>
  <c r="N60" i="1"/>
  <c r="O60" i="1"/>
  <c r="P60" i="1"/>
  <c r="J61" i="1"/>
  <c r="K61" i="1"/>
  <c r="L61" i="1"/>
  <c r="M61" i="1"/>
  <c r="N61" i="1"/>
  <c r="O61" i="1"/>
  <c r="P61" i="1"/>
  <c r="J62" i="1"/>
  <c r="K62" i="1"/>
  <c r="L62" i="1"/>
  <c r="M62" i="1"/>
  <c r="N62" i="1"/>
  <c r="O62" i="1"/>
  <c r="P62" i="1"/>
  <c r="J63" i="1"/>
  <c r="K63" i="1"/>
  <c r="L63" i="1"/>
  <c r="M63" i="1"/>
  <c r="N63" i="1"/>
  <c r="O63" i="1"/>
  <c r="P63" i="1"/>
  <c r="J112" i="1"/>
  <c r="K112" i="1"/>
  <c r="L112" i="1"/>
  <c r="M112" i="1"/>
  <c r="N112" i="1"/>
  <c r="O112" i="1"/>
  <c r="P112" i="1"/>
  <c r="J113" i="1"/>
  <c r="K113" i="1"/>
  <c r="L113" i="1"/>
  <c r="M113" i="1"/>
  <c r="N113" i="1"/>
  <c r="O113" i="1"/>
  <c r="P113" i="1"/>
  <c r="J114" i="1"/>
  <c r="K114" i="1"/>
  <c r="L114" i="1"/>
  <c r="M114" i="1"/>
  <c r="N114" i="1"/>
  <c r="O114" i="1"/>
  <c r="P114" i="1"/>
  <c r="J115" i="1"/>
  <c r="K115" i="1"/>
  <c r="L115" i="1"/>
  <c r="M115" i="1"/>
  <c r="N115" i="1"/>
  <c r="O115" i="1"/>
  <c r="P115" i="1"/>
  <c r="J116" i="1"/>
  <c r="K116" i="1"/>
  <c r="L116" i="1"/>
  <c r="M116" i="1"/>
  <c r="N116" i="1"/>
  <c r="O116" i="1"/>
  <c r="P116" i="1"/>
  <c r="J117" i="1"/>
  <c r="K117" i="1"/>
  <c r="L117" i="1"/>
  <c r="M117" i="1"/>
  <c r="N117" i="1"/>
  <c r="O117" i="1"/>
  <c r="P117" i="1"/>
  <c r="J118" i="1"/>
  <c r="K118" i="1"/>
  <c r="L118" i="1"/>
  <c r="M118" i="1"/>
  <c r="N118" i="1"/>
  <c r="O118" i="1"/>
  <c r="P118" i="1"/>
  <c r="J119" i="1"/>
  <c r="K119" i="1"/>
  <c r="L119" i="1"/>
  <c r="M119" i="1"/>
  <c r="N119" i="1"/>
  <c r="O119" i="1"/>
  <c r="P119" i="1"/>
  <c r="J120" i="1"/>
  <c r="K120" i="1"/>
  <c r="L120" i="1"/>
  <c r="M120" i="1"/>
  <c r="N120" i="1"/>
  <c r="O120" i="1"/>
  <c r="P120" i="1"/>
  <c r="J121" i="1"/>
  <c r="K121" i="1"/>
  <c r="L121" i="1"/>
  <c r="M121" i="1"/>
  <c r="N121" i="1"/>
  <c r="O121" i="1"/>
  <c r="P121" i="1"/>
  <c r="J122" i="1"/>
  <c r="K122" i="1"/>
  <c r="L122" i="1"/>
  <c r="M122" i="1"/>
  <c r="N122" i="1"/>
  <c r="O122" i="1"/>
  <c r="P122" i="1"/>
  <c r="J123" i="1"/>
  <c r="K123" i="1"/>
  <c r="L123" i="1"/>
  <c r="M123" i="1"/>
  <c r="N123" i="1"/>
  <c r="O123" i="1"/>
  <c r="P123" i="1"/>
  <c r="J124" i="1"/>
  <c r="K124" i="1"/>
  <c r="L124" i="1"/>
  <c r="M124" i="1"/>
  <c r="N124" i="1"/>
  <c r="O124" i="1"/>
  <c r="P124" i="1"/>
  <c r="J125" i="1"/>
  <c r="K125" i="1"/>
  <c r="L125" i="1"/>
  <c r="M125" i="1"/>
  <c r="N125" i="1"/>
  <c r="O125" i="1"/>
  <c r="P125" i="1"/>
  <c r="J126" i="1"/>
  <c r="K126" i="1"/>
  <c r="L126" i="1"/>
  <c r="M126" i="1"/>
  <c r="N126" i="1"/>
  <c r="O126" i="1"/>
  <c r="P126" i="1"/>
  <c r="J127" i="1"/>
  <c r="K127" i="1"/>
  <c r="L127" i="1"/>
  <c r="M127" i="1"/>
  <c r="N127" i="1"/>
  <c r="O127" i="1"/>
  <c r="P127" i="1"/>
  <c r="J128" i="1"/>
  <c r="K128" i="1"/>
  <c r="L128" i="1"/>
  <c r="M128" i="1"/>
  <c r="N128" i="1"/>
  <c r="O128" i="1"/>
  <c r="P128" i="1"/>
  <c r="J129" i="1"/>
  <c r="K129" i="1"/>
  <c r="L129" i="1"/>
  <c r="M129" i="1"/>
  <c r="N129" i="1"/>
  <c r="O129" i="1"/>
  <c r="P129" i="1"/>
  <c r="J130" i="1"/>
  <c r="K130" i="1"/>
  <c r="L130" i="1"/>
  <c r="M130" i="1"/>
  <c r="N130" i="1"/>
  <c r="O130" i="1"/>
  <c r="P130" i="1"/>
  <c r="J131" i="1"/>
  <c r="K131" i="1"/>
  <c r="L131" i="1"/>
  <c r="M131" i="1"/>
  <c r="N131" i="1"/>
  <c r="O131" i="1"/>
  <c r="P131" i="1"/>
  <c r="J132" i="1"/>
  <c r="K132" i="1"/>
  <c r="L132" i="1"/>
  <c r="M132" i="1"/>
  <c r="N132" i="1"/>
  <c r="O132" i="1"/>
  <c r="P132" i="1"/>
  <c r="J133" i="1"/>
  <c r="K133" i="1"/>
  <c r="L133" i="1"/>
  <c r="M133" i="1"/>
  <c r="N133" i="1"/>
  <c r="O133" i="1"/>
  <c r="P133" i="1"/>
  <c r="J134" i="1"/>
  <c r="K134" i="1"/>
  <c r="L134" i="1"/>
  <c r="M134" i="1"/>
  <c r="N134" i="1"/>
  <c r="O134" i="1"/>
  <c r="P134" i="1"/>
  <c r="J135" i="1"/>
  <c r="K135" i="1"/>
  <c r="L135" i="1"/>
  <c r="M135" i="1"/>
  <c r="N135" i="1"/>
  <c r="O135" i="1"/>
  <c r="P135" i="1"/>
  <c r="J136" i="1"/>
  <c r="K136" i="1"/>
  <c r="L136" i="1"/>
  <c r="M136" i="1"/>
  <c r="N136" i="1"/>
  <c r="O136" i="1"/>
  <c r="P136" i="1"/>
  <c r="J137" i="1"/>
  <c r="K137" i="1"/>
  <c r="L137" i="1"/>
  <c r="M137" i="1"/>
  <c r="N137" i="1"/>
  <c r="O137" i="1"/>
  <c r="P137" i="1"/>
  <c r="J138" i="1"/>
  <c r="K138" i="1"/>
  <c r="L138" i="1"/>
  <c r="M138" i="1"/>
  <c r="N138" i="1"/>
  <c r="O138" i="1"/>
  <c r="P138" i="1"/>
  <c r="J139" i="1"/>
  <c r="K139" i="1"/>
  <c r="L139" i="1"/>
  <c r="M139" i="1"/>
  <c r="N139" i="1"/>
  <c r="O139" i="1"/>
  <c r="P139" i="1"/>
  <c r="J140" i="1"/>
  <c r="K140" i="1"/>
  <c r="L140" i="1"/>
  <c r="M140" i="1"/>
  <c r="N140" i="1"/>
  <c r="O140" i="1"/>
  <c r="P140" i="1"/>
  <c r="J141" i="1"/>
  <c r="K141" i="1"/>
  <c r="L141" i="1"/>
  <c r="M141" i="1"/>
  <c r="N141" i="1"/>
  <c r="O141" i="1"/>
  <c r="P141" i="1"/>
  <c r="J142" i="1"/>
  <c r="K142" i="1"/>
  <c r="L142" i="1"/>
  <c r="M142" i="1"/>
  <c r="N142" i="1"/>
  <c r="O142" i="1"/>
  <c r="P142" i="1"/>
  <c r="J143" i="1"/>
  <c r="K143" i="1"/>
  <c r="L143" i="1"/>
  <c r="M143" i="1"/>
  <c r="N143" i="1"/>
  <c r="O143" i="1"/>
  <c r="P143" i="1"/>
  <c r="J144" i="1"/>
  <c r="K144" i="1"/>
  <c r="L144" i="1"/>
  <c r="M144" i="1"/>
  <c r="N144" i="1"/>
  <c r="O144" i="1"/>
  <c r="P144" i="1"/>
  <c r="J145" i="1"/>
  <c r="K145" i="1"/>
  <c r="L145" i="1"/>
  <c r="M145" i="1"/>
  <c r="N145" i="1"/>
  <c r="O145" i="1"/>
  <c r="P145" i="1"/>
  <c r="J146" i="1"/>
  <c r="K146" i="1"/>
  <c r="L146" i="1"/>
  <c r="M146" i="1"/>
  <c r="N146" i="1"/>
  <c r="O146" i="1"/>
  <c r="P146" i="1"/>
  <c r="J147" i="1"/>
  <c r="K147" i="1"/>
  <c r="L147" i="1"/>
  <c r="M147" i="1"/>
  <c r="N147" i="1"/>
  <c r="O147" i="1"/>
  <c r="P147" i="1"/>
  <c r="J148" i="1"/>
  <c r="K148" i="1"/>
  <c r="L148" i="1"/>
  <c r="M148" i="1"/>
  <c r="N148" i="1"/>
  <c r="O148" i="1"/>
  <c r="P148" i="1"/>
  <c r="J149" i="1"/>
  <c r="K149" i="1"/>
  <c r="L149" i="1"/>
  <c r="M149" i="1"/>
  <c r="N149" i="1"/>
  <c r="O149" i="1"/>
  <c r="P149" i="1"/>
  <c r="J150" i="1"/>
  <c r="K150" i="1"/>
  <c r="L150" i="1"/>
  <c r="M150" i="1"/>
  <c r="N150" i="1"/>
  <c r="O150" i="1"/>
  <c r="P150" i="1"/>
  <c r="J151" i="1"/>
  <c r="K151" i="1"/>
  <c r="L151" i="1"/>
  <c r="M151" i="1"/>
  <c r="N151" i="1"/>
  <c r="O151" i="1"/>
  <c r="P151" i="1"/>
  <c r="J152" i="1"/>
  <c r="K152" i="1"/>
  <c r="L152" i="1"/>
  <c r="M152" i="1"/>
  <c r="N152" i="1"/>
  <c r="O152" i="1"/>
  <c r="P152" i="1"/>
  <c r="J153" i="1"/>
  <c r="K153" i="1"/>
  <c r="L153" i="1"/>
  <c r="M153" i="1"/>
  <c r="N153" i="1"/>
  <c r="O153" i="1"/>
  <c r="P153" i="1"/>
  <c r="J154" i="1"/>
  <c r="K154" i="1"/>
  <c r="L154" i="1"/>
  <c r="M154" i="1"/>
  <c r="N154" i="1"/>
  <c r="O154" i="1"/>
  <c r="P154" i="1"/>
  <c r="J155" i="1"/>
  <c r="K155" i="1"/>
  <c r="L155" i="1"/>
  <c r="M155" i="1"/>
  <c r="N155" i="1"/>
  <c r="O155" i="1"/>
  <c r="P155" i="1"/>
  <c r="J156" i="1"/>
  <c r="K156" i="1"/>
  <c r="L156" i="1"/>
  <c r="M156" i="1"/>
  <c r="N156" i="1"/>
  <c r="O156" i="1"/>
  <c r="P156" i="1"/>
  <c r="J157" i="1"/>
  <c r="K157" i="1"/>
  <c r="L157" i="1"/>
  <c r="M157" i="1"/>
  <c r="N157" i="1"/>
  <c r="O157" i="1"/>
  <c r="P157" i="1"/>
  <c r="J158" i="1"/>
  <c r="K158" i="1"/>
  <c r="L158" i="1"/>
  <c r="M158" i="1"/>
  <c r="N158" i="1"/>
  <c r="O158" i="1"/>
  <c r="P158" i="1"/>
  <c r="J159" i="1"/>
  <c r="K159" i="1"/>
  <c r="L159" i="1"/>
  <c r="M159" i="1"/>
  <c r="N159" i="1"/>
  <c r="O159" i="1"/>
  <c r="P159" i="1"/>
  <c r="J160" i="1"/>
  <c r="K160" i="1"/>
  <c r="L160" i="1"/>
  <c r="M160" i="1"/>
  <c r="N160" i="1"/>
  <c r="O160" i="1"/>
  <c r="P160" i="1"/>
  <c r="J161" i="1"/>
  <c r="K161" i="1"/>
  <c r="L161" i="1"/>
  <c r="M161" i="1"/>
  <c r="N161" i="1"/>
  <c r="O161" i="1"/>
  <c r="P161" i="1"/>
  <c r="J162" i="1"/>
  <c r="K162" i="1"/>
  <c r="L162" i="1"/>
  <c r="M162" i="1"/>
  <c r="N162" i="1"/>
  <c r="O162" i="1"/>
  <c r="P162" i="1"/>
  <c r="J163" i="1"/>
  <c r="K163" i="1"/>
  <c r="L163" i="1"/>
  <c r="M163" i="1"/>
  <c r="N163" i="1"/>
  <c r="O163" i="1"/>
  <c r="P163" i="1"/>
  <c r="J164" i="1"/>
  <c r="K164" i="1"/>
  <c r="L164" i="1"/>
  <c r="M164" i="1"/>
  <c r="N164" i="1"/>
  <c r="O164" i="1"/>
  <c r="P164" i="1"/>
  <c r="J165" i="1"/>
  <c r="K165" i="1"/>
  <c r="L165" i="1"/>
  <c r="M165" i="1"/>
  <c r="N165" i="1"/>
  <c r="O165" i="1"/>
  <c r="P165" i="1"/>
  <c r="J166" i="1"/>
  <c r="K166" i="1"/>
  <c r="L166" i="1"/>
  <c r="M166" i="1"/>
  <c r="N166" i="1"/>
  <c r="O166" i="1"/>
  <c r="P166" i="1"/>
  <c r="J167" i="1"/>
  <c r="K167" i="1"/>
  <c r="L167" i="1"/>
  <c r="M167" i="1"/>
  <c r="N167" i="1"/>
  <c r="O167" i="1"/>
  <c r="P167" i="1"/>
  <c r="J168" i="1"/>
  <c r="K168" i="1"/>
  <c r="L168" i="1"/>
  <c r="M168" i="1"/>
  <c r="N168" i="1"/>
  <c r="O168" i="1"/>
  <c r="P168" i="1"/>
  <c r="J169" i="1"/>
  <c r="K169" i="1"/>
  <c r="L169" i="1"/>
  <c r="M169" i="1"/>
  <c r="N169" i="1"/>
  <c r="O169" i="1"/>
  <c r="P169" i="1"/>
  <c r="J170" i="1"/>
  <c r="K170" i="1"/>
  <c r="L170" i="1"/>
  <c r="M170" i="1"/>
  <c r="N170" i="1"/>
  <c r="O170" i="1"/>
  <c r="P170" i="1"/>
  <c r="J171" i="1"/>
  <c r="K171" i="1"/>
  <c r="L171" i="1"/>
  <c r="M171" i="1"/>
  <c r="N171" i="1"/>
  <c r="O171" i="1"/>
  <c r="P171" i="1"/>
  <c r="J172" i="1"/>
  <c r="K172" i="1"/>
  <c r="L172" i="1"/>
  <c r="M172" i="1"/>
  <c r="N172" i="1"/>
  <c r="O172" i="1"/>
  <c r="P172" i="1"/>
  <c r="J173" i="1"/>
  <c r="K173" i="1"/>
  <c r="L173" i="1"/>
  <c r="M173" i="1"/>
  <c r="N173" i="1"/>
  <c r="O173" i="1"/>
  <c r="P173" i="1"/>
  <c r="J174" i="1"/>
  <c r="K174" i="1"/>
  <c r="L174" i="1"/>
  <c r="M174" i="1"/>
  <c r="N174" i="1"/>
  <c r="O174" i="1"/>
  <c r="P174" i="1"/>
  <c r="J175" i="1"/>
  <c r="K175" i="1"/>
  <c r="L175" i="1"/>
  <c r="M175" i="1"/>
  <c r="N175" i="1"/>
  <c r="O175" i="1"/>
  <c r="P175" i="1"/>
  <c r="J176" i="1"/>
  <c r="K176" i="1"/>
  <c r="L176" i="1"/>
  <c r="M176" i="1"/>
  <c r="N176" i="1"/>
  <c r="O176" i="1"/>
  <c r="P176" i="1"/>
  <c r="J177" i="1"/>
  <c r="K177" i="1"/>
  <c r="L177" i="1"/>
  <c r="M177" i="1"/>
  <c r="N177" i="1"/>
  <c r="O177" i="1"/>
  <c r="P177" i="1"/>
  <c r="J178" i="1"/>
  <c r="K178" i="1"/>
  <c r="L178" i="1"/>
  <c r="M178" i="1"/>
  <c r="N178" i="1"/>
  <c r="O178" i="1"/>
  <c r="P178" i="1"/>
  <c r="J179" i="1"/>
  <c r="K179" i="1"/>
  <c r="L179" i="1"/>
  <c r="M179" i="1"/>
  <c r="N179" i="1"/>
  <c r="O179" i="1"/>
  <c r="P179" i="1"/>
  <c r="J180" i="1"/>
  <c r="K180" i="1"/>
  <c r="L180" i="1"/>
  <c r="M180" i="1"/>
  <c r="N180" i="1"/>
  <c r="O180" i="1"/>
  <c r="P180" i="1"/>
  <c r="J181" i="1"/>
  <c r="K181" i="1"/>
  <c r="L181" i="1"/>
  <c r="M181" i="1"/>
  <c r="N181" i="1"/>
  <c r="O181" i="1"/>
  <c r="P181" i="1"/>
  <c r="J182" i="1"/>
  <c r="K182" i="1"/>
  <c r="L182" i="1"/>
  <c r="M182" i="1"/>
  <c r="N182" i="1"/>
  <c r="O182" i="1"/>
  <c r="P182" i="1"/>
  <c r="J183" i="1"/>
  <c r="K183" i="1"/>
  <c r="L183" i="1"/>
  <c r="M183" i="1"/>
  <c r="N183" i="1"/>
  <c r="O183" i="1"/>
  <c r="P183" i="1"/>
  <c r="J184" i="1"/>
  <c r="K184" i="1"/>
  <c r="L184" i="1"/>
  <c r="M184" i="1"/>
  <c r="N184" i="1"/>
  <c r="O184" i="1"/>
  <c r="P184" i="1"/>
  <c r="J185" i="1"/>
  <c r="K185" i="1"/>
  <c r="L185" i="1"/>
  <c r="M185" i="1"/>
  <c r="N185" i="1"/>
  <c r="O185" i="1"/>
  <c r="P185" i="1"/>
  <c r="J186" i="1"/>
  <c r="K186" i="1"/>
  <c r="L186" i="1"/>
  <c r="M186" i="1"/>
  <c r="N186" i="1"/>
  <c r="O186" i="1"/>
  <c r="P186" i="1"/>
  <c r="J187" i="1"/>
  <c r="K187" i="1"/>
  <c r="L187" i="1"/>
  <c r="M187" i="1"/>
  <c r="N187" i="1"/>
  <c r="O187" i="1"/>
  <c r="P187" i="1"/>
  <c r="J188" i="1"/>
  <c r="K188" i="1"/>
  <c r="L188" i="1"/>
  <c r="M188" i="1"/>
  <c r="N188" i="1"/>
  <c r="O188" i="1"/>
  <c r="P188" i="1"/>
  <c r="J189" i="1"/>
  <c r="K189" i="1"/>
  <c r="L189" i="1"/>
  <c r="M189" i="1"/>
  <c r="N189" i="1"/>
  <c r="O189" i="1"/>
  <c r="P189" i="1"/>
  <c r="J190" i="1"/>
  <c r="K190" i="1"/>
  <c r="L190" i="1"/>
  <c r="M190" i="1"/>
  <c r="N190" i="1"/>
  <c r="O190" i="1"/>
  <c r="P190" i="1"/>
  <c r="J191" i="1"/>
  <c r="K191" i="1"/>
  <c r="L191" i="1"/>
  <c r="M191" i="1"/>
  <c r="N191" i="1"/>
  <c r="O191" i="1"/>
  <c r="P191" i="1"/>
  <c r="J192" i="1"/>
  <c r="K192" i="1"/>
  <c r="L192" i="1"/>
  <c r="M192" i="1"/>
  <c r="N192" i="1"/>
  <c r="O192" i="1"/>
  <c r="P192" i="1"/>
  <c r="J193" i="1"/>
  <c r="K193" i="1"/>
  <c r="L193" i="1"/>
  <c r="M193" i="1"/>
  <c r="N193" i="1"/>
  <c r="O193" i="1"/>
  <c r="P193" i="1"/>
  <c r="J194" i="1"/>
  <c r="K194" i="1"/>
  <c r="L194" i="1"/>
  <c r="M194" i="1"/>
  <c r="N194" i="1"/>
  <c r="O194" i="1"/>
  <c r="P194" i="1"/>
  <c r="J195" i="1"/>
  <c r="K195" i="1"/>
  <c r="L195" i="1"/>
  <c r="M195" i="1"/>
  <c r="N195" i="1"/>
  <c r="O195" i="1"/>
  <c r="P195" i="1"/>
  <c r="J196" i="1"/>
  <c r="K196" i="1"/>
  <c r="L196" i="1"/>
  <c r="M196" i="1"/>
  <c r="N196" i="1"/>
  <c r="O196" i="1"/>
  <c r="P196" i="1"/>
  <c r="J197" i="1"/>
  <c r="K197" i="1"/>
  <c r="L197" i="1"/>
  <c r="M197" i="1"/>
  <c r="N197" i="1"/>
  <c r="O197" i="1"/>
  <c r="P197" i="1"/>
  <c r="J198" i="1"/>
  <c r="K198" i="1"/>
  <c r="L198" i="1"/>
  <c r="M198" i="1"/>
  <c r="N198" i="1"/>
  <c r="O198" i="1"/>
  <c r="P198" i="1"/>
  <c r="J199" i="1"/>
  <c r="K199" i="1"/>
  <c r="L199" i="1"/>
  <c r="M199" i="1"/>
  <c r="N199" i="1"/>
  <c r="O199" i="1"/>
  <c r="P199" i="1"/>
  <c r="J200" i="1"/>
  <c r="K200" i="1"/>
  <c r="L200" i="1"/>
  <c r="M200" i="1"/>
  <c r="N200" i="1"/>
  <c r="O200" i="1"/>
  <c r="P200" i="1"/>
  <c r="J201" i="1"/>
  <c r="K201" i="1"/>
  <c r="L201" i="1"/>
  <c r="M201" i="1"/>
  <c r="N201" i="1"/>
  <c r="O201" i="1"/>
  <c r="P201" i="1"/>
  <c r="J202" i="1"/>
  <c r="K202" i="1"/>
  <c r="L202" i="1"/>
  <c r="M202" i="1"/>
  <c r="N202" i="1"/>
  <c r="O202" i="1"/>
  <c r="P202" i="1"/>
  <c r="J203" i="1"/>
  <c r="K203" i="1"/>
  <c r="L203" i="1"/>
  <c r="M203" i="1"/>
  <c r="N203" i="1"/>
  <c r="O203" i="1"/>
  <c r="P203" i="1"/>
  <c r="J204" i="1"/>
  <c r="K204" i="1"/>
  <c r="L204" i="1"/>
  <c r="M204" i="1"/>
  <c r="N204" i="1"/>
  <c r="O204" i="1"/>
  <c r="P204" i="1"/>
  <c r="J205" i="1"/>
  <c r="K205" i="1"/>
  <c r="L205" i="1"/>
  <c r="M205" i="1"/>
  <c r="N205" i="1"/>
  <c r="O205" i="1"/>
  <c r="P205" i="1"/>
  <c r="J206" i="1"/>
  <c r="K206" i="1"/>
  <c r="L206" i="1"/>
  <c r="M206" i="1"/>
  <c r="N206" i="1"/>
  <c r="O206" i="1"/>
  <c r="P206" i="1"/>
  <c r="J207" i="1"/>
  <c r="K207" i="1"/>
  <c r="L207" i="1"/>
  <c r="M207" i="1"/>
  <c r="N207" i="1"/>
  <c r="O207" i="1"/>
  <c r="P207" i="1"/>
  <c r="J208" i="1"/>
  <c r="K208" i="1"/>
  <c r="L208" i="1"/>
  <c r="M208" i="1"/>
  <c r="N208" i="1"/>
  <c r="O208" i="1"/>
  <c r="P208" i="1"/>
  <c r="J209" i="1"/>
  <c r="K209" i="1"/>
  <c r="L209" i="1"/>
  <c r="M209" i="1"/>
  <c r="N209" i="1"/>
  <c r="O209" i="1"/>
  <c r="P209" i="1"/>
  <c r="J64" i="1"/>
  <c r="K64" i="1"/>
  <c r="L64" i="1"/>
  <c r="M64" i="1"/>
  <c r="N64" i="1"/>
  <c r="O64" i="1"/>
  <c r="P64" i="1"/>
  <c r="J65" i="1"/>
  <c r="K65" i="1"/>
  <c r="L65" i="1"/>
  <c r="M65" i="1"/>
  <c r="N65" i="1"/>
  <c r="O65" i="1"/>
  <c r="P65" i="1"/>
  <c r="J66" i="1"/>
  <c r="K66" i="1"/>
  <c r="L66" i="1"/>
  <c r="M66" i="1"/>
  <c r="N66" i="1"/>
  <c r="O66" i="1"/>
  <c r="P66" i="1"/>
  <c r="J67" i="1"/>
  <c r="K67" i="1"/>
  <c r="L67" i="1"/>
  <c r="M67" i="1"/>
  <c r="N67" i="1"/>
  <c r="O67" i="1"/>
  <c r="P67" i="1"/>
  <c r="J68" i="1"/>
  <c r="K68" i="1"/>
  <c r="L68" i="1"/>
  <c r="M68" i="1"/>
  <c r="N68" i="1"/>
  <c r="O68" i="1"/>
  <c r="P68" i="1"/>
  <c r="J69" i="1"/>
  <c r="K69" i="1"/>
  <c r="L69" i="1"/>
  <c r="M69" i="1"/>
  <c r="N69" i="1"/>
  <c r="O69" i="1"/>
  <c r="P69" i="1"/>
  <c r="J70" i="1"/>
  <c r="K70" i="1"/>
  <c r="L70" i="1"/>
  <c r="M70" i="1"/>
  <c r="N70" i="1"/>
  <c r="O70" i="1"/>
  <c r="P70" i="1"/>
  <c r="J71" i="1"/>
  <c r="K71" i="1"/>
  <c r="L71" i="1"/>
  <c r="M71" i="1"/>
  <c r="N71" i="1"/>
  <c r="O71" i="1"/>
  <c r="P71" i="1"/>
  <c r="J72" i="1"/>
  <c r="K72" i="1"/>
  <c r="L72" i="1"/>
  <c r="M72" i="1"/>
  <c r="N72" i="1"/>
  <c r="O72" i="1"/>
  <c r="P72" i="1"/>
  <c r="J73" i="1"/>
  <c r="K73" i="1"/>
  <c r="L73" i="1"/>
  <c r="M73" i="1"/>
  <c r="N73" i="1"/>
  <c r="O73" i="1"/>
  <c r="P73" i="1"/>
  <c r="J74" i="1"/>
  <c r="K74" i="1"/>
  <c r="L74" i="1"/>
  <c r="M74" i="1"/>
  <c r="N74" i="1"/>
  <c r="O74" i="1"/>
  <c r="P74" i="1"/>
  <c r="J75" i="1"/>
  <c r="K75" i="1"/>
  <c r="L75" i="1"/>
  <c r="M75" i="1"/>
  <c r="N75" i="1"/>
  <c r="O75" i="1"/>
  <c r="P75" i="1"/>
  <c r="J76" i="1"/>
  <c r="K76" i="1"/>
  <c r="L76" i="1"/>
  <c r="M76" i="1"/>
  <c r="N76" i="1"/>
  <c r="O76" i="1"/>
  <c r="P76" i="1"/>
  <c r="J77" i="1"/>
  <c r="K77" i="1"/>
  <c r="L77" i="1"/>
  <c r="M77" i="1"/>
  <c r="N77" i="1"/>
  <c r="O77" i="1"/>
  <c r="P77" i="1"/>
  <c r="J78" i="1"/>
  <c r="K78" i="1"/>
  <c r="L78" i="1"/>
  <c r="M78" i="1"/>
  <c r="N78" i="1"/>
  <c r="O78" i="1"/>
  <c r="P78" i="1"/>
  <c r="J79" i="1"/>
  <c r="K79" i="1"/>
  <c r="L79" i="1"/>
  <c r="M79" i="1"/>
  <c r="N79" i="1"/>
  <c r="O79" i="1"/>
  <c r="P79" i="1"/>
  <c r="J80" i="1"/>
  <c r="K80" i="1"/>
  <c r="L80" i="1"/>
  <c r="M80" i="1"/>
  <c r="N80" i="1"/>
  <c r="O80" i="1"/>
  <c r="P80" i="1"/>
  <c r="J81" i="1"/>
  <c r="K81" i="1"/>
  <c r="L81" i="1"/>
  <c r="M81" i="1"/>
  <c r="N81" i="1"/>
  <c r="O81" i="1"/>
  <c r="P81" i="1"/>
  <c r="J82" i="1"/>
  <c r="K82" i="1"/>
  <c r="L82" i="1"/>
  <c r="M82" i="1"/>
  <c r="N82" i="1"/>
  <c r="O82" i="1"/>
  <c r="P82" i="1"/>
  <c r="J83" i="1"/>
  <c r="K83" i="1"/>
  <c r="L83" i="1"/>
  <c r="M83" i="1"/>
  <c r="N83" i="1"/>
  <c r="O83" i="1"/>
  <c r="P83" i="1"/>
  <c r="J84" i="1"/>
  <c r="K84" i="1"/>
  <c r="L84" i="1"/>
  <c r="M84" i="1"/>
  <c r="N84" i="1"/>
  <c r="O84" i="1"/>
  <c r="P84" i="1"/>
  <c r="J85" i="1"/>
  <c r="K85" i="1"/>
  <c r="L85" i="1"/>
  <c r="M85" i="1"/>
  <c r="N85" i="1"/>
  <c r="O85" i="1"/>
  <c r="P85" i="1"/>
  <c r="J86" i="1"/>
  <c r="K86" i="1"/>
  <c r="L86" i="1"/>
  <c r="M86" i="1"/>
  <c r="N86" i="1"/>
  <c r="O86" i="1"/>
  <c r="P86" i="1"/>
  <c r="J210" i="1"/>
  <c r="K210" i="1"/>
  <c r="L210" i="1"/>
  <c r="M210" i="1"/>
  <c r="N210" i="1"/>
  <c r="O210" i="1"/>
  <c r="P210" i="1"/>
  <c r="J211" i="1"/>
  <c r="K211" i="1"/>
  <c r="L211" i="1"/>
  <c r="M211" i="1"/>
  <c r="N211" i="1"/>
  <c r="O211" i="1"/>
  <c r="P211" i="1"/>
  <c r="J212" i="1"/>
  <c r="K212" i="1"/>
  <c r="L212" i="1"/>
  <c r="M212" i="1"/>
  <c r="N212" i="1"/>
  <c r="O212" i="1"/>
  <c r="P212" i="1"/>
  <c r="J213" i="1"/>
  <c r="K213" i="1"/>
  <c r="L213" i="1"/>
  <c r="M213" i="1"/>
  <c r="N213" i="1"/>
  <c r="O213" i="1"/>
  <c r="P213" i="1"/>
  <c r="J214" i="1"/>
  <c r="K214" i="1"/>
  <c r="L214" i="1"/>
  <c r="M214" i="1"/>
  <c r="N214" i="1"/>
  <c r="O214" i="1"/>
  <c r="P214" i="1"/>
  <c r="J215" i="1"/>
  <c r="K215" i="1"/>
  <c r="L215" i="1"/>
  <c r="M215" i="1"/>
  <c r="N215" i="1"/>
  <c r="O215" i="1"/>
  <c r="P215" i="1"/>
  <c r="J216" i="1"/>
  <c r="K216" i="1"/>
  <c r="L216" i="1"/>
  <c r="M216" i="1"/>
  <c r="N216" i="1"/>
  <c r="O216" i="1"/>
  <c r="P216" i="1"/>
  <c r="J217" i="1"/>
  <c r="K217" i="1"/>
  <c r="L217" i="1"/>
  <c r="M217" i="1"/>
  <c r="N217" i="1"/>
  <c r="O217" i="1"/>
  <c r="P217" i="1"/>
  <c r="J218" i="1"/>
  <c r="K218" i="1"/>
  <c r="L218" i="1"/>
  <c r="M218" i="1"/>
  <c r="N218" i="1"/>
  <c r="O218" i="1"/>
  <c r="P218" i="1"/>
  <c r="J219" i="1"/>
  <c r="K219" i="1"/>
  <c r="L219" i="1"/>
  <c r="M219" i="1"/>
  <c r="N219" i="1"/>
  <c r="O219" i="1"/>
  <c r="P219" i="1"/>
  <c r="J220" i="1"/>
  <c r="K220" i="1"/>
  <c r="L220" i="1"/>
  <c r="M220" i="1"/>
  <c r="N220" i="1"/>
  <c r="O220" i="1"/>
  <c r="P220" i="1"/>
  <c r="J221" i="1"/>
  <c r="K221" i="1"/>
  <c r="L221" i="1"/>
  <c r="M221" i="1"/>
  <c r="N221" i="1"/>
  <c r="O221" i="1"/>
  <c r="P221" i="1"/>
  <c r="J222" i="1"/>
  <c r="K222" i="1"/>
  <c r="L222" i="1"/>
  <c r="M222" i="1"/>
  <c r="N222" i="1"/>
  <c r="O222" i="1"/>
  <c r="P222" i="1"/>
  <c r="J223" i="1"/>
  <c r="K223" i="1"/>
  <c r="L223" i="1"/>
  <c r="M223" i="1"/>
  <c r="N223" i="1"/>
  <c r="O223" i="1"/>
  <c r="P223" i="1"/>
  <c r="J224" i="1"/>
  <c r="K224" i="1"/>
  <c r="L224" i="1"/>
  <c r="M224" i="1"/>
  <c r="N224" i="1"/>
  <c r="O224" i="1"/>
  <c r="P224" i="1"/>
  <c r="J225" i="1"/>
  <c r="K225" i="1"/>
  <c r="L225" i="1"/>
  <c r="M225" i="1"/>
  <c r="N225" i="1"/>
  <c r="O225" i="1"/>
  <c r="P225" i="1"/>
  <c r="J226" i="1"/>
  <c r="K226" i="1"/>
  <c r="L226" i="1"/>
  <c r="M226" i="1"/>
  <c r="N226" i="1"/>
  <c r="O226" i="1"/>
  <c r="P226" i="1"/>
  <c r="J227" i="1"/>
  <c r="K227" i="1"/>
  <c r="L227" i="1"/>
  <c r="M227" i="1"/>
  <c r="N227" i="1"/>
  <c r="O227" i="1"/>
  <c r="P227" i="1"/>
  <c r="J87" i="1"/>
  <c r="K87" i="1"/>
  <c r="L87" i="1"/>
  <c r="M87" i="1"/>
  <c r="N87" i="1"/>
  <c r="O87" i="1"/>
  <c r="P87" i="1"/>
  <c r="J88" i="1"/>
  <c r="K88" i="1"/>
  <c r="L88" i="1"/>
  <c r="M88" i="1"/>
  <c r="N88" i="1"/>
  <c r="O88" i="1"/>
  <c r="P88" i="1"/>
  <c r="J89" i="1"/>
  <c r="K89" i="1"/>
  <c r="L89" i="1"/>
  <c r="M89" i="1"/>
  <c r="N89" i="1"/>
  <c r="O89" i="1"/>
  <c r="P89" i="1"/>
  <c r="J90" i="1"/>
  <c r="K90" i="1"/>
  <c r="L90" i="1"/>
  <c r="M90" i="1"/>
  <c r="N90" i="1"/>
  <c r="O90" i="1"/>
  <c r="P90" i="1"/>
  <c r="J91" i="1"/>
  <c r="K91" i="1"/>
  <c r="L91" i="1"/>
  <c r="M91" i="1"/>
  <c r="N91" i="1"/>
  <c r="O91" i="1"/>
  <c r="P91" i="1"/>
  <c r="J92" i="1"/>
  <c r="K92" i="1"/>
  <c r="L92" i="1"/>
  <c r="M92" i="1"/>
  <c r="N92" i="1"/>
  <c r="O92" i="1"/>
  <c r="P92" i="1"/>
  <c r="J228" i="1"/>
  <c r="K228" i="1"/>
  <c r="L228" i="1"/>
  <c r="M228" i="1"/>
  <c r="N228" i="1"/>
  <c r="O228" i="1"/>
  <c r="P228" i="1"/>
  <c r="J229" i="1"/>
  <c r="K229" i="1"/>
  <c r="L229" i="1"/>
  <c r="M229" i="1"/>
  <c r="N229" i="1"/>
  <c r="O229" i="1"/>
  <c r="P229" i="1"/>
  <c r="J230" i="1"/>
  <c r="K230" i="1"/>
  <c r="L230" i="1"/>
  <c r="M230" i="1"/>
  <c r="N230" i="1"/>
  <c r="O230" i="1"/>
  <c r="P230" i="1"/>
  <c r="J231" i="1"/>
  <c r="K231" i="1"/>
  <c r="L231" i="1"/>
  <c r="M231" i="1"/>
  <c r="N231" i="1"/>
  <c r="O231" i="1"/>
  <c r="P231" i="1"/>
  <c r="J232" i="1"/>
  <c r="K232" i="1"/>
  <c r="L232" i="1"/>
  <c r="M232" i="1"/>
  <c r="N232" i="1"/>
  <c r="O232" i="1"/>
  <c r="P232" i="1"/>
  <c r="J233" i="1"/>
  <c r="K233" i="1"/>
  <c r="L233" i="1"/>
  <c r="M233" i="1"/>
  <c r="N233" i="1"/>
  <c r="O233" i="1"/>
  <c r="P233" i="1"/>
  <c r="J234" i="1"/>
  <c r="K234" i="1"/>
  <c r="L234" i="1"/>
  <c r="M234" i="1"/>
  <c r="N234" i="1"/>
  <c r="O234" i="1"/>
  <c r="P234" i="1"/>
  <c r="J235" i="1"/>
  <c r="K235" i="1"/>
  <c r="L235" i="1"/>
  <c r="M235" i="1"/>
  <c r="N235" i="1"/>
  <c r="O235" i="1"/>
  <c r="P235" i="1"/>
  <c r="J236" i="1"/>
  <c r="K236" i="1"/>
  <c r="L236" i="1"/>
  <c r="M236" i="1"/>
  <c r="N236" i="1"/>
  <c r="O236" i="1"/>
  <c r="P236" i="1"/>
  <c r="J93" i="1"/>
  <c r="K93" i="1"/>
  <c r="L93" i="1"/>
  <c r="M93" i="1"/>
  <c r="N93" i="1"/>
  <c r="O93" i="1"/>
  <c r="P93" i="1"/>
  <c r="J94" i="1"/>
  <c r="K94" i="1"/>
  <c r="L94" i="1"/>
  <c r="M94" i="1"/>
  <c r="N94" i="1"/>
  <c r="O94" i="1"/>
  <c r="P94" i="1"/>
  <c r="J95" i="1"/>
  <c r="K95" i="1"/>
  <c r="L95" i="1"/>
  <c r="M95" i="1"/>
  <c r="N95" i="1"/>
  <c r="O95" i="1"/>
  <c r="P95" i="1"/>
  <c r="J96" i="1"/>
  <c r="K96" i="1"/>
  <c r="L96" i="1"/>
  <c r="M96" i="1"/>
  <c r="N96" i="1"/>
  <c r="O96" i="1"/>
  <c r="P96" i="1"/>
  <c r="J97" i="1"/>
  <c r="K97" i="1"/>
  <c r="L97" i="1"/>
  <c r="M97" i="1"/>
  <c r="N97" i="1"/>
  <c r="O97" i="1"/>
  <c r="P97" i="1"/>
  <c r="J98" i="1"/>
  <c r="K98" i="1"/>
  <c r="L98" i="1"/>
  <c r="M98" i="1"/>
  <c r="N98" i="1"/>
  <c r="O98" i="1"/>
  <c r="P98" i="1"/>
  <c r="J99" i="1"/>
  <c r="K99" i="1"/>
  <c r="L99" i="1"/>
  <c r="M99" i="1"/>
  <c r="N99" i="1"/>
  <c r="O99" i="1"/>
  <c r="P99" i="1"/>
  <c r="J100" i="1"/>
  <c r="K100" i="1"/>
  <c r="L100" i="1"/>
  <c r="M100" i="1"/>
  <c r="N100" i="1"/>
  <c r="O100" i="1"/>
  <c r="P100" i="1"/>
  <c r="J101" i="1"/>
  <c r="K101" i="1"/>
  <c r="L101" i="1"/>
  <c r="M101" i="1"/>
  <c r="N101" i="1"/>
  <c r="O101" i="1"/>
  <c r="P101" i="1"/>
  <c r="J102" i="1"/>
  <c r="K102" i="1"/>
  <c r="L102" i="1"/>
  <c r="M102" i="1"/>
  <c r="N102" i="1"/>
  <c r="O102" i="1"/>
  <c r="P102" i="1"/>
  <c r="J103" i="1"/>
  <c r="K103" i="1"/>
  <c r="L103" i="1"/>
  <c r="M103" i="1"/>
  <c r="N103" i="1"/>
  <c r="O103" i="1"/>
  <c r="P103" i="1"/>
  <c r="J237" i="1"/>
  <c r="K237" i="1"/>
  <c r="L237" i="1"/>
  <c r="M237" i="1"/>
  <c r="N237" i="1"/>
  <c r="O237" i="1"/>
  <c r="P237" i="1"/>
  <c r="J238" i="1"/>
  <c r="K238" i="1"/>
  <c r="L238" i="1"/>
  <c r="M238" i="1"/>
  <c r="N238" i="1"/>
  <c r="O238" i="1"/>
  <c r="P238" i="1"/>
  <c r="J239" i="1"/>
  <c r="K239" i="1"/>
  <c r="L239" i="1"/>
  <c r="M239" i="1"/>
  <c r="N239" i="1"/>
  <c r="O239" i="1"/>
  <c r="P239" i="1"/>
  <c r="J240" i="1"/>
  <c r="K240" i="1"/>
  <c r="L240" i="1"/>
  <c r="M240" i="1"/>
  <c r="N240" i="1"/>
  <c r="O240" i="1"/>
  <c r="P240" i="1"/>
  <c r="J241" i="1"/>
  <c r="K241" i="1"/>
  <c r="L241" i="1"/>
  <c r="M241" i="1"/>
  <c r="N241" i="1"/>
  <c r="O241" i="1"/>
  <c r="P241" i="1"/>
  <c r="J242" i="1"/>
  <c r="K242" i="1"/>
  <c r="L242" i="1"/>
  <c r="M242" i="1"/>
  <c r="N242" i="1"/>
  <c r="O242" i="1"/>
  <c r="P242" i="1"/>
  <c r="J243" i="1"/>
  <c r="K243" i="1"/>
  <c r="L243" i="1"/>
  <c r="M243" i="1"/>
  <c r="N243" i="1"/>
  <c r="O243" i="1"/>
  <c r="P243" i="1"/>
  <c r="J104" i="1"/>
  <c r="K104" i="1"/>
  <c r="L104" i="1"/>
  <c r="M104" i="1"/>
  <c r="N104" i="1"/>
  <c r="O104" i="1"/>
  <c r="P104" i="1"/>
  <c r="J105" i="1"/>
  <c r="K105" i="1"/>
  <c r="L105" i="1"/>
  <c r="M105" i="1"/>
  <c r="N105" i="1"/>
  <c r="O105" i="1"/>
  <c r="P105" i="1"/>
  <c r="J106" i="1"/>
  <c r="K106" i="1"/>
  <c r="L106" i="1"/>
  <c r="M106" i="1"/>
  <c r="N106" i="1"/>
  <c r="O106" i="1"/>
  <c r="P106" i="1"/>
  <c r="J107" i="1"/>
  <c r="K107" i="1"/>
  <c r="L107" i="1"/>
  <c r="M107" i="1"/>
  <c r="N107" i="1"/>
  <c r="O107" i="1"/>
  <c r="P107" i="1"/>
  <c r="J108" i="1"/>
  <c r="K108" i="1"/>
  <c r="L108" i="1"/>
  <c r="M108" i="1"/>
  <c r="N108" i="1"/>
  <c r="O108" i="1"/>
  <c r="P108" i="1"/>
  <c r="J109" i="1"/>
  <c r="K109" i="1"/>
  <c r="L109" i="1"/>
  <c r="M109" i="1"/>
  <c r="N109" i="1"/>
  <c r="O109" i="1"/>
  <c r="P109" i="1"/>
  <c r="J110" i="1"/>
  <c r="K110" i="1"/>
  <c r="L110" i="1"/>
  <c r="M110" i="1"/>
  <c r="N110" i="1"/>
  <c r="O110" i="1"/>
  <c r="P110" i="1"/>
  <c r="J111" i="1"/>
  <c r="K111" i="1"/>
  <c r="L111" i="1"/>
  <c r="M111" i="1"/>
  <c r="N111" i="1"/>
  <c r="O111" i="1"/>
  <c r="P111" i="1"/>
  <c r="P2" i="1"/>
  <c r="O2" i="1"/>
  <c r="N2" i="1"/>
  <c r="M2" i="1"/>
  <c r="D3" i="1"/>
  <c r="E3" i="1"/>
  <c r="F3" i="1"/>
  <c r="G3" i="1"/>
  <c r="H3" i="1"/>
  <c r="I3" i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L2" i="1"/>
  <c r="K2" i="1"/>
  <c r="J2" i="1"/>
  <c r="I2" i="1"/>
  <c r="H2" i="1"/>
  <c r="G2" i="1"/>
  <c r="F2" i="1"/>
  <c r="E2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87" i="1"/>
  <c r="C88" i="1"/>
  <c r="C89" i="1"/>
  <c r="C90" i="1"/>
  <c r="C91" i="1"/>
  <c r="C92" i="1"/>
  <c r="C228" i="1"/>
  <c r="C229" i="1"/>
  <c r="C230" i="1"/>
  <c r="C231" i="1"/>
  <c r="C232" i="1"/>
  <c r="C233" i="1"/>
  <c r="C234" i="1"/>
  <c r="C235" i="1"/>
  <c r="C236" i="1"/>
  <c r="C93" i="1"/>
  <c r="C94" i="1"/>
  <c r="C95" i="1"/>
  <c r="C96" i="1"/>
  <c r="C97" i="1"/>
  <c r="C98" i="1"/>
  <c r="C99" i="1"/>
  <c r="C100" i="1"/>
  <c r="C101" i="1"/>
  <c r="C102" i="1"/>
  <c r="C103" i="1"/>
  <c r="C237" i="1"/>
  <c r="C238" i="1"/>
  <c r="C239" i="1"/>
  <c r="C240" i="1"/>
  <c r="C241" i="1"/>
  <c r="C242" i="1"/>
  <c r="C243" i="1"/>
  <c r="C104" i="1"/>
  <c r="C105" i="1"/>
  <c r="C106" i="1"/>
  <c r="C107" i="1"/>
  <c r="C108" i="1"/>
  <c r="C109" i="1"/>
  <c r="C110" i="1"/>
  <c r="C11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87" i="1"/>
  <c r="B88" i="1"/>
  <c r="B89" i="1"/>
  <c r="B90" i="1"/>
  <c r="B91" i="1"/>
  <c r="B92" i="1"/>
  <c r="B228" i="1"/>
  <c r="B229" i="1"/>
  <c r="B230" i="1"/>
  <c r="B231" i="1"/>
  <c r="B232" i="1"/>
  <c r="B233" i="1"/>
  <c r="B234" i="1"/>
  <c r="B235" i="1"/>
  <c r="B236" i="1"/>
  <c r="B93" i="1"/>
  <c r="B94" i="1"/>
  <c r="B95" i="1"/>
  <c r="B96" i="1"/>
  <c r="B97" i="1"/>
  <c r="B98" i="1"/>
  <c r="B99" i="1"/>
  <c r="B100" i="1"/>
  <c r="B101" i="1"/>
  <c r="B102" i="1"/>
  <c r="B103" i="1"/>
  <c r="B237" i="1"/>
  <c r="B238" i="1"/>
  <c r="B239" i="1"/>
  <c r="B240" i="1"/>
  <c r="B241" i="1"/>
  <c r="B242" i="1"/>
  <c r="B243" i="1"/>
  <c r="B104" i="1"/>
  <c r="B105" i="1"/>
  <c r="B106" i="1"/>
  <c r="B107" i="1"/>
  <c r="B108" i="1"/>
  <c r="B109" i="1"/>
  <c r="B110" i="1"/>
  <c r="B111" i="1"/>
  <c r="B2" i="1"/>
</calcChain>
</file>

<file path=xl/sharedStrings.xml><?xml version="1.0" encoding="utf-8"?>
<sst xmlns="http://schemas.openxmlformats.org/spreadsheetml/2006/main" count="258" uniqueCount="258">
  <si>
    <t>gene_36335</t>
  </si>
  <si>
    <t>gene_22560</t>
  </si>
  <si>
    <t>gene_22563</t>
  </si>
  <si>
    <t>gene_35380</t>
  </si>
  <si>
    <t>gene_44019</t>
  </si>
  <si>
    <t>gene_20667</t>
  </si>
  <si>
    <t>gene_19054</t>
  </si>
  <si>
    <t>gene_6549</t>
  </si>
  <si>
    <t>gene_82836</t>
  </si>
  <si>
    <t>gene_50062</t>
  </si>
  <si>
    <t>gene_3473</t>
  </si>
  <si>
    <t>gene_71942</t>
  </si>
  <si>
    <t>gene_51595</t>
  </si>
  <si>
    <t>gene_70892</t>
  </si>
  <si>
    <t>gene_41236</t>
  </si>
  <si>
    <t>gene_70841</t>
  </si>
  <si>
    <t>gene_62560</t>
  </si>
  <si>
    <t>gene_18731</t>
  </si>
  <si>
    <t>gene_79361</t>
  </si>
  <si>
    <t>gene_33493</t>
  </si>
  <si>
    <t>gene_82272</t>
  </si>
  <si>
    <t>gene_30914</t>
  </si>
  <si>
    <t>gene_18321</t>
  </si>
  <si>
    <t>gene_35894</t>
  </si>
  <si>
    <t>gene_9012</t>
  </si>
  <si>
    <t>gene_22110</t>
  </si>
  <si>
    <t>gene_48080</t>
  </si>
  <si>
    <t>gene_62724</t>
  </si>
  <si>
    <t>gene_20474</t>
  </si>
  <si>
    <t>gene_40047</t>
  </si>
  <si>
    <t>gene_22479</t>
  </si>
  <si>
    <t>gene_23143</t>
  </si>
  <si>
    <t>gene_48212</t>
  </si>
  <si>
    <t>gene_22561</t>
  </si>
  <si>
    <t>gene_22129</t>
  </si>
  <si>
    <t>gene_84541</t>
  </si>
  <si>
    <t>gene_10132</t>
  </si>
  <si>
    <t>gene_37151</t>
  </si>
  <si>
    <t>gene_26440</t>
  </si>
  <si>
    <t>gene_32734</t>
  </si>
  <si>
    <t>gene_80644</t>
  </si>
  <si>
    <t>gene_1443</t>
  </si>
  <si>
    <t>gene_20752</t>
  </si>
  <si>
    <t>gene_9522</t>
  </si>
  <si>
    <t>gene_75965</t>
  </si>
  <si>
    <t>gene_70398</t>
  </si>
  <si>
    <t>gene_19603</t>
  </si>
  <si>
    <t>gene_43322</t>
  </si>
  <si>
    <t>gene_75839</t>
  </si>
  <si>
    <t>gene_41417</t>
  </si>
  <si>
    <t>gene_82626</t>
  </si>
  <si>
    <t>gene_71026</t>
  </si>
  <si>
    <t>gene_85126</t>
  </si>
  <si>
    <t>gene_59671</t>
  </si>
  <si>
    <t>gene_38892</t>
  </si>
  <si>
    <t>gene_62474</t>
  </si>
  <si>
    <t>gene_7252</t>
  </si>
  <si>
    <t>gene_35831</t>
  </si>
  <si>
    <t>gene_69007</t>
  </si>
  <si>
    <t>gene_24240</t>
  </si>
  <si>
    <t>gene_8200</t>
  </si>
  <si>
    <t>gene_36055</t>
  </si>
  <si>
    <t>gene_71718</t>
  </si>
  <si>
    <t>gene_21618</t>
  </si>
  <si>
    <t>gene_60831</t>
  </si>
  <si>
    <t>gene_69608</t>
  </si>
  <si>
    <t>gene_79320</t>
  </si>
  <si>
    <t>gene_41541</t>
  </si>
  <si>
    <t>gene_34993</t>
  </si>
  <si>
    <t>gene_68103</t>
  </si>
  <si>
    <t>gene_3050</t>
  </si>
  <si>
    <t>gene_32496</t>
  </si>
  <si>
    <t>gene_79315</t>
  </si>
  <si>
    <t>gene_42189</t>
  </si>
  <si>
    <t>gene_13980</t>
  </si>
  <si>
    <t>gene_81227</t>
  </si>
  <si>
    <t>gene_2510</t>
  </si>
  <si>
    <t>gene_3248</t>
  </si>
  <si>
    <t>gene_1340</t>
  </si>
  <si>
    <t>gene_1341</t>
  </si>
  <si>
    <t>gene_24248</t>
  </si>
  <si>
    <t>gene_35680</t>
  </si>
  <si>
    <t>gene_62604</t>
  </si>
  <si>
    <t>gene_72017</t>
  </si>
  <si>
    <t>gene_50911</t>
  </si>
  <si>
    <t>gene_56304</t>
  </si>
  <si>
    <t>gene_13207</t>
  </si>
  <si>
    <t>gene_5259</t>
  </si>
  <si>
    <t>gene_79205</t>
  </si>
  <si>
    <t>gene_3551</t>
  </si>
  <si>
    <t>gene_64807</t>
  </si>
  <si>
    <t>gene_5823</t>
  </si>
  <si>
    <t>gene_37932</t>
  </si>
  <si>
    <t>gene_62870</t>
  </si>
  <si>
    <t>gene_10982</t>
  </si>
  <si>
    <t>gene_75423</t>
  </si>
  <si>
    <t>gene_34066</t>
  </si>
  <si>
    <t>gene_15030</t>
  </si>
  <si>
    <t>gene_45154</t>
  </si>
  <si>
    <t>gene_76489</t>
  </si>
  <si>
    <t>gene_72249</t>
  </si>
  <si>
    <t>gene_16642</t>
  </si>
  <si>
    <t>gene_14211</t>
  </si>
  <si>
    <t>gene_25414</t>
  </si>
  <si>
    <t>gene_4804</t>
  </si>
  <si>
    <t>gene_12962</t>
  </si>
  <si>
    <t>gene_28148</t>
  </si>
  <si>
    <t>gene_4133</t>
  </si>
  <si>
    <t>gene_27433</t>
  </si>
  <si>
    <t>gene_73160</t>
  </si>
  <si>
    <t>gene_18531</t>
  </si>
  <si>
    <t>gene_14555</t>
  </si>
  <si>
    <t>gene_13429</t>
  </si>
  <si>
    <t>gene_59995</t>
  </si>
  <si>
    <t>gene_1670</t>
  </si>
  <si>
    <t>gene_7634</t>
  </si>
  <si>
    <t>gene_5034</t>
  </si>
  <si>
    <t>gene_17518</t>
  </si>
  <si>
    <t>gene_35070</t>
  </si>
  <si>
    <t>gene_52360</t>
  </si>
  <si>
    <t>gene_62008</t>
  </si>
  <si>
    <t>gene_48638</t>
  </si>
  <si>
    <t>gene_22222</t>
  </si>
  <si>
    <t>gene_1612</t>
  </si>
  <si>
    <t>gene_1649</t>
  </si>
  <si>
    <t>gene_21178</t>
  </si>
  <si>
    <t>gene_43274</t>
  </si>
  <si>
    <t>gene_42093</t>
  </si>
  <si>
    <t>gene_14390</t>
  </si>
  <si>
    <t>gene_78324</t>
  </si>
  <si>
    <t>gene_10909</t>
  </si>
  <si>
    <t>gene_32596</t>
  </si>
  <si>
    <t>gene_81013</t>
  </si>
  <si>
    <t>gene_60958</t>
  </si>
  <si>
    <t>gene_19984</t>
  </si>
  <si>
    <t>gene_23683</t>
  </si>
  <si>
    <t>gene_16285</t>
  </si>
  <si>
    <t>gene_82648</t>
  </si>
  <si>
    <t>gene_42572</t>
  </si>
  <si>
    <t>gene_15167</t>
  </si>
  <si>
    <t>gene_76463</t>
  </si>
  <si>
    <t>gene_42948</t>
  </si>
  <si>
    <t>gene_80661</t>
  </si>
  <si>
    <t>gene_6031</t>
  </si>
  <si>
    <t>gene_6879</t>
  </si>
  <si>
    <t>gene_77418</t>
  </si>
  <si>
    <t>gene_46104</t>
  </si>
  <si>
    <t>gene_41703</t>
  </si>
  <si>
    <t>gene_53452</t>
  </si>
  <si>
    <t>gene_81612</t>
  </si>
  <si>
    <t>gene_42730</t>
  </si>
  <si>
    <t>gene_71685</t>
  </si>
  <si>
    <t>gene_23064</t>
  </si>
  <si>
    <t>gene_26544</t>
  </si>
  <si>
    <t>gene_2180</t>
  </si>
  <si>
    <t>gene_79360</t>
  </si>
  <si>
    <t>gene_14843</t>
  </si>
  <si>
    <t>gene_42181</t>
  </si>
  <si>
    <t>gene_68813</t>
  </si>
  <si>
    <t>gene_35577</t>
  </si>
  <si>
    <t>gene_82987</t>
  </si>
  <si>
    <t>gene_82985</t>
  </si>
  <si>
    <t>gene_82984</t>
  </si>
  <si>
    <t>gene_82986</t>
  </si>
  <si>
    <t>gene_71879</t>
  </si>
  <si>
    <t>gene_29395</t>
  </si>
  <si>
    <t>gene_74126</t>
  </si>
  <si>
    <t>gene_14713</t>
  </si>
  <si>
    <t>gene_42199</t>
  </si>
  <si>
    <t>gene_14723</t>
  </si>
  <si>
    <t>gene_71064</t>
  </si>
  <si>
    <t>gene_83965</t>
  </si>
  <si>
    <t>gene_24848</t>
  </si>
  <si>
    <t>gene_81566</t>
  </si>
  <si>
    <t>gene_2558</t>
  </si>
  <si>
    <t>gene_16569</t>
  </si>
  <si>
    <t>gene_4627</t>
  </si>
  <si>
    <t>gene_21270</t>
  </si>
  <si>
    <t>gene_77930</t>
  </si>
  <si>
    <t>gene_69490</t>
  </si>
  <si>
    <t>gene_62859</t>
  </si>
  <si>
    <t>gene_79547</t>
  </si>
  <si>
    <t>gene_43566</t>
  </si>
  <si>
    <t>gene_58547</t>
  </si>
  <si>
    <t>gene_43798</t>
  </si>
  <si>
    <t>gene_56200</t>
  </si>
  <si>
    <t>gene_18214</t>
  </si>
  <si>
    <t>gene_80514</t>
  </si>
  <si>
    <t>gene_46080</t>
  </si>
  <si>
    <t>gene_57078</t>
  </si>
  <si>
    <t>gene_23843</t>
  </si>
  <si>
    <t>gene_50479</t>
  </si>
  <si>
    <t>gene_398</t>
  </si>
  <si>
    <t>gene_1720</t>
  </si>
  <si>
    <t>gene_73878</t>
  </si>
  <si>
    <t>gene_7787</t>
  </si>
  <si>
    <t>gene_28969</t>
  </si>
  <si>
    <t>gene_36638</t>
  </si>
  <si>
    <t>gene_46758</t>
  </si>
  <si>
    <t>gene_48355</t>
  </si>
  <si>
    <t>gene_67583</t>
  </si>
  <si>
    <t>gene_19685</t>
  </si>
  <si>
    <t>gene_60789</t>
  </si>
  <si>
    <t>gene_22929</t>
  </si>
  <si>
    <t>gene_6332</t>
  </si>
  <si>
    <t>gene_43885</t>
  </si>
  <si>
    <t>gene_43884</t>
  </si>
  <si>
    <t>gene_8832</t>
  </si>
  <si>
    <t>gene_62466</t>
  </si>
  <si>
    <t>gene_43997</t>
  </si>
  <si>
    <t>gene_66894</t>
  </si>
  <si>
    <t>gene_49640</t>
  </si>
  <si>
    <t>gene_28844</t>
  </si>
  <si>
    <t>gene_55745</t>
  </si>
  <si>
    <t>gene_34238</t>
  </si>
  <si>
    <t>gene_65788</t>
  </si>
  <si>
    <t>gene_80913</t>
  </si>
  <si>
    <t>gene_40487</t>
  </si>
  <si>
    <t>gene_22686</t>
  </si>
  <si>
    <t>gene_15608</t>
  </si>
  <si>
    <t>gene_72971</t>
  </si>
  <si>
    <t>gene_68364</t>
  </si>
  <si>
    <t>gene_35552</t>
  </si>
  <si>
    <t>gene_64509</t>
  </si>
  <si>
    <t>gene_39684</t>
  </si>
  <si>
    <t>gene_8030</t>
  </si>
  <si>
    <t>gene_17417</t>
  </si>
  <si>
    <t>gene_64773</t>
  </si>
  <si>
    <t>gene_19313</t>
  </si>
  <si>
    <t>gene_22325</t>
  </si>
  <si>
    <t>gene_75647</t>
  </si>
  <si>
    <t>gene_78424</t>
  </si>
  <si>
    <t>gene_47550</t>
  </si>
  <si>
    <t>gene_78874</t>
  </si>
  <si>
    <t>gene_57216</t>
  </si>
  <si>
    <t>gene_7898</t>
  </si>
  <si>
    <t>gene_50814</t>
  </si>
  <si>
    <t>gene_66473</t>
  </si>
  <si>
    <t>gene_57393</t>
  </si>
  <si>
    <t>gene_84820</t>
  </si>
  <si>
    <t>gene_63985</t>
  </si>
  <si>
    <t>gene_37099</t>
  </si>
  <si>
    <t>GeneID</t>
  </si>
  <si>
    <t>length</t>
  </si>
  <si>
    <t>shui_2h_1_readsCount(shui_2h)</t>
  </si>
  <si>
    <t>shui_2h_2_readsCount(shui_2h)</t>
  </si>
  <si>
    <t>hzt_10_2h_1_readsCount(hzt_10_2h)</t>
  </si>
  <si>
    <t>hzt_10_2h_2_readsCount(hzt_10_2h)</t>
  </si>
  <si>
    <t>logCPM</t>
  </si>
  <si>
    <t>log2Ratio(hzt_10_2h/shui_2h)</t>
  </si>
  <si>
    <t>Up-Down-Regulation(hzt_10_2h/shui_2h)</t>
  </si>
  <si>
    <t>P-value</t>
  </si>
  <si>
    <t>FDR</t>
  </si>
  <si>
    <t>Pathway</t>
  </si>
  <si>
    <t>GO Component</t>
  </si>
  <si>
    <t>GO Function</t>
  </si>
  <si>
    <t>GO Process</t>
  </si>
  <si>
    <t>Blast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</si>
</sst>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tar/Desktop/&#26032;&#24314;&#25991;&#20214;&#22841;/shui_2h-VS-hzt_10_2h.GeneDiffExpressionSignific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ui_2h-VS-hzt_10_2h.GeneDiffEx"/>
    </sheetNames>
    <sheetDataSet>
      <sheetData sheetId="0">
        <row r="1">
          <cell r="A1" t="str">
            <v>GeneID</v>
          </cell>
          <cell r="B1" t="str">
            <v>length</v>
          </cell>
          <cell r="C1" t="str">
            <v>shui_2h_1_readsCount(shui_2h)</v>
          </cell>
          <cell r="D1" t="str">
            <v>shui_2h_2_readsCount(shui_2h)</v>
          </cell>
          <cell r="E1" t="str">
            <v>hzt_10_2h_1_readsCount(hzt_10_2h)</v>
          </cell>
          <cell r="F1" t="str">
            <v>hzt_10_2h_2_readsCount(hzt_10_2h)</v>
          </cell>
          <cell r="G1" t="str">
            <v>logCPM</v>
          </cell>
          <cell r="H1" t="str">
            <v>log2Ratio(hzt_10_2h/shui_2h)</v>
          </cell>
          <cell r="I1" t="str">
            <v>Up-Down-Regulation(hzt_10_2h/shui_2h)</v>
          </cell>
          <cell r="J1" t="str">
            <v>P-value</v>
          </cell>
          <cell r="K1" t="str">
            <v>FDR</v>
          </cell>
          <cell r="L1" t="str">
            <v>Pathway</v>
          </cell>
          <cell r="M1" t="str">
            <v>GO Component</v>
          </cell>
          <cell r="N1" t="str">
            <v>GO Function</v>
          </cell>
          <cell r="O1" t="str">
            <v>GO Process</v>
          </cell>
          <cell r="P1" t="str">
            <v>Blast nr</v>
          </cell>
        </row>
        <row r="2">
          <cell r="A2" t="str">
            <v>gene_82987</v>
          </cell>
          <cell r="B2">
            <v>3237</v>
          </cell>
          <cell r="C2">
            <v>22</v>
          </cell>
          <cell r="D2">
            <v>2</v>
          </cell>
          <cell r="E2">
            <v>570</v>
          </cell>
          <cell r="F2">
            <v>458</v>
          </cell>
          <cell r="G2">
            <v>3.7322642852154999</v>
          </cell>
          <cell r="H2">
            <v>5.6509649353024098</v>
          </cell>
          <cell r="I2" t="str">
            <v>up</v>
          </cell>
          <cell r="J2">
            <v>1.4251433171765201E-30</v>
          </cell>
          <cell r="K2">
            <v>4.5171342581227099E-26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gi|697100952|ref|XP_009593595.1|/0/PREDICTED: bromodomain-containing protein 4-like [Nicotiana tomentosiformis]</v>
          </cell>
        </row>
        <row r="3">
          <cell r="A3" t="str">
            <v>gene_82985</v>
          </cell>
          <cell r="B3">
            <v>2202</v>
          </cell>
          <cell r="C3">
            <v>2</v>
          </cell>
          <cell r="D3">
            <v>0</v>
          </cell>
          <cell r="E3">
            <v>161</v>
          </cell>
          <cell r="F3">
            <v>82</v>
          </cell>
          <cell r="G3">
            <v>1.6362180588770301</v>
          </cell>
          <cell r="H3">
            <v>6.9912029728763798</v>
          </cell>
          <cell r="I3" t="str">
            <v>up</v>
          </cell>
          <cell r="J3">
            <v>2.2488821168017701E-17</v>
          </cell>
          <cell r="K3">
            <v>3.5640283787074498E-13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gi|697100948|ref|XP_009593578.1|/0/PREDICTED: uncharacterized protein LOC104090226 isoform X1 [Nicotiana tomentosiformis]</v>
          </cell>
        </row>
        <row r="4">
          <cell r="A4" t="str">
            <v>gene_82984</v>
          </cell>
          <cell r="B4">
            <v>504</v>
          </cell>
          <cell r="C4">
            <v>3</v>
          </cell>
          <cell r="D4">
            <v>0</v>
          </cell>
          <cell r="E4">
            <v>101</v>
          </cell>
          <cell r="F4">
            <v>71</v>
          </cell>
          <cell r="G4">
            <v>1.16599637810357</v>
          </cell>
          <cell r="H4">
            <v>5.9728885918250798</v>
          </cell>
          <cell r="I4" t="str">
            <v>up</v>
          </cell>
          <cell r="J4">
            <v>2.8968282023235199E-14</v>
          </cell>
          <cell r="K4">
            <v>3.0605955566948701E-10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gi|697100952|ref|XP_009593595.1|/3.38449e-86/PREDICTED: bromodomain-containing protein 4-like [Nicotiana tomentosiformis]</v>
          </cell>
        </row>
        <row r="5">
          <cell r="A5" t="str">
            <v>gene_8832</v>
          </cell>
          <cell r="B5">
            <v>1362</v>
          </cell>
          <cell r="C5">
            <v>3133</v>
          </cell>
          <cell r="D5">
            <v>2779</v>
          </cell>
          <cell r="E5">
            <v>570</v>
          </cell>
          <cell r="F5">
            <v>631</v>
          </cell>
          <cell r="G5">
            <v>6.28185337219508</v>
          </cell>
          <cell r="H5">
            <v>-2.0279209365769599</v>
          </cell>
          <cell r="I5" t="str">
            <v>down</v>
          </cell>
          <cell r="J5">
            <v>8.2833424068797204E-14</v>
          </cell>
          <cell r="K5">
            <v>6.5637205232114905E-10</v>
          </cell>
          <cell r="L5" t="str">
            <v>ko00230//Purine metabolism;ko00240//Pyrimidine metabolism</v>
          </cell>
          <cell r="M5" t="str">
            <v>GO:0031224//intrinsic component of membrane;GO:0043231//intracellular membrane-bounded organelle</v>
          </cell>
          <cell r="N5" t="str">
            <v>GO:0017110//nucleoside-diphosphatase activity;GO:0032550</v>
          </cell>
          <cell r="O5" t="str">
            <v>GO:0009856//pollination</v>
          </cell>
          <cell r="P5" t="str">
            <v>gi|697142646|ref|XP_009625429.1|/0/PREDICTED: apyrase-like [Nicotiana tomentosiformis]</v>
          </cell>
        </row>
        <row r="6">
          <cell r="A6" t="str">
            <v>gene_36335</v>
          </cell>
          <cell r="B6">
            <v>3471</v>
          </cell>
          <cell r="C6">
            <v>0</v>
          </cell>
          <cell r="D6">
            <v>0</v>
          </cell>
          <cell r="E6">
            <v>62</v>
          </cell>
          <cell r="F6">
            <v>56</v>
          </cell>
          <cell r="G6">
            <v>0.62255006875016095</v>
          </cell>
          <cell r="H6">
            <v>9.0270898798544099</v>
          </cell>
          <cell r="I6" t="str">
            <v>up</v>
          </cell>
          <cell r="J6">
            <v>1.35234115121189E-13</v>
          </cell>
          <cell r="K6">
            <v>8.5727610257623898E-10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gi|698475039|ref|XP_009784928.1|/0/PREDICTED: protein EMBRYONIC FLOWER 1-like [Nicotiana sylvestris]</v>
          </cell>
        </row>
        <row r="7">
          <cell r="A7" t="str">
            <v>gene_22560</v>
          </cell>
          <cell r="B7">
            <v>1170</v>
          </cell>
          <cell r="C7">
            <v>0</v>
          </cell>
          <cell r="D7">
            <v>0</v>
          </cell>
          <cell r="E7">
            <v>50</v>
          </cell>
          <cell r="F7">
            <v>72</v>
          </cell>
          <cell r="G7">
            <v>0.67730389239334199</v>
          </cell>
          <cell r="H7">
            <v>9.0874332995477403</v>
          </cell>
          <cell r="I7" t="str">
            <v>up</v>
          </cell>
          <cell r="J7">
            <v>2.6461830484548101E-13</v>
          </cell>
          <cell r="K7">
            <v>1.39789029839706E-9</v>
          </cell>
          <cell r="L7" t="str">
            <v>ko01100//Metabolic pathways;ko00280//Valine, leucine and isoleucine degradation;ko00770//Pantothenate and CoA biosynthesis;ko01110//Biosynthesis of secondary metabolites;ko00966//Glucosinolate biosynthesis;ko00290//Valine, leucine and isoleucine biosynthesis</v>
          </cell>
          <cell r="M7" t="str">
            <v>GO:0009532//plastid stroma</v>
          </cell>
          <cell r="N7" t="str">
            <v>GO:0016833//oxo-acid-lyase activity</v>
          </cell>
          <cell r="O7" t="str">
            <v>GO:0009396//folic acid-containing compound biosynthetic process;GO:0009073//aromatic amino acid family biosynthetic process</v>
          </cell>
          <cell r="P7" t="str">
            <v>gi|698500885|ref|XP_009796170.1|/9.28505e-161/PREDICTED: branched-chain-amino-acid aminotransferase-like protein 3, chloroplastic [Nicotiana sylvestris]</v>
          </cell>
        </row>
        <row r="8">
          <cell r="A8" t="str">
            <v>gene_82986</v>
          </cell>
          <cell r="B8">
            <v>870</v>
          </cell>
          <cell r="C8">
            <v>129</v>
          </cell>
          <cell r="D8">
            <v>90</v>
          </cell>
          <cell r="E8">
            <v>431</v>
          </cell>
          <cell r="F8">
            <v>463</v>
          </cell>
          <cell r="G8">
            <v>3.7803551701348099</v>
          </cell>
          <cell r="H8">
            <v>2.2938731340569598</v>
          </cell>
          <cell r="I8" t="str">
            <v>up</v>
          </cell>
          <cell r="J8">
            <v>6.5263945927087796E-13</v>
          </cell>
          <cell r="K8">
            <v>2.95515147157854E-9</v>
          </cell>
          <cell r="L8" t="str">
            <v>ko00564//Glycerophospholipid metabolism</v>
          </cell>
          <cell r="M8" t="str">
            <v>GO:0043231//intracellular membrane-bounded organelle</v>
          </cell>
          <cell r="N8" t="str">
            <v>GO:0008081//phosphoric diester hydrolase activity</v>
          </cell>
          <cell r="O8" t="str">
            <v>GO:0019400</v>
          </cell>
          <cell r="P8" t="str">
            <v>gi|697100944|ref|XP_009593560.1|/0/PREDICTED: probable glycerophosphoryl diester phosphodiesterase 3 [Nicotiana tomentosiformis]</v>
          </cell>
        </row>
        <row r="9">
          <cell r="A9" t="str">
            <v>gene_71718</v>
          </cell>
          <cell r="B9">
            <v>903</v>
          </cell>
          <cell r="C9">
            <v>655</v>
          </cell>
          <cell r="D9">
            <v>369</v>
          </cell>
          <cell r="E9">
            <v>69</v>
          </cell>
          <cell r="F9">
            <v>68</v>
          </cell>
          <cell r="G9">
            <v>3.67517760047543</v>
          </cell>
          <cell r="H9">
            <v>-2.64414610907308</v>
          </cell>
          <cell r="I9" t="str">
            <v>down</v>
          </cell>
          <cell r="J9">
            <v>1.0552962829131501E-12</v>
          </cell>
          <cell r="K9">
            <v>4.1810838729018897E-9</v>
          </cell>
          <cell r="L9" t="str">
            <v>ko04626//Plant-pathogen interaction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gi|7406995|gb|AAF61863.1|AF193770_1/0/DNA-binding protein 3 [Nicotiana tabacum]</v>
          </cell>
        </row>
        <row r="10">
          <cell r="A10" t="str">
            <v>gene_22563</v>
          </cell>
          <cell r="B10">
            <v>3513</v>
          </cell>
          <cell r="C10">
            <v>0</v>
          </cell>
          <cell r="D10">
            <v>0</v>
          </cell>
          <cell r="E10">
            <v>53</v>
          </cell>
          <cell r="F10">
            <v>49</v>
          </cell>
          <cell r="G10">
            <v>0.421991374508146</v>
          </cell>
          <cell r="H10">
            <v>8.8179197905192304</v>
          </cell>
          <cell r="I10" t="str">
            <v>up</v>
          </cell>
          <cell r="J10">
            <v>2.0443947063839399E-12</v>
          </cell>
          <cell r="K10">
            <v>7.1999038459494801E-9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gi|698500876|ref|XP_009796166.1|/0/PREDICTED: protein EMBRYONIC FLOWER 1 [Nicotiana sylvestris]</v>
          </cell>
        </row>
        <row r="11">
          <cell r="A11" t="str">
            <v>gene_57216</v>
          </cell>
          <cell r="B11">
            <v>489</v>
          </cell>
          <cell r="C11">
            <v>140</v>
          </cell>
          <cell r="D11">
            <v>175</v>
          </cell>
          <cell r="E11">
            <v>485</v>
          </cell>
          <cell r="F11">
            <v>562</v>
          </cell>
          <cell r="G11">
            <v>4.0611490756687498</v>
          </cell>
          <cell r="H11">
            <v>2.0134511883621</v>
          </cell>
          <cell r="I11" t="str">
            <v>up</v>
          </cell>
          <cell r="J11">
            <v>2.8718341916671201E-12</v>
          </cell>
          <cell r="K11">
            <v>9.1025656539081192E-9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gi|697186040|ref|XP_009602053.1|/1.76136e-93/PREDICTED: universal stress protein A-like protein [Nicotiana tomentosiformis]</v>
          </cell>
        </row>
        <row r="12">
          <cell r="A12" t="str">
            <v>gene_35380</v>
          </cell>
          <cell r="B12">
            <v>1020</v>
          </cell>
          <cell r="C12">
            <v>208</v>
          </cell>
          <cell r="D12">
            <v>350</v>
          </cell>
          <cell r="E12">
            <v>864</v>
          </cell>
          <cell r="F12">
            <v>1167</v>
          </cell>
          <cell r="G12">
            <v>4.99215242159163</v>
          </cell>
          <cell r="H12">
            <v>2.15734119057778</v>
          </cell>
          <cell r="I12" t="str">
            <v>up</v>
          </cell>
          <cell r="J12">
            <v>4.7865758126450902E-12</v>
          </cell>
          <cell r="K12">
            <v>1.3792300632509001E-8</v>
          </cell>
          <cell r="L12" t="str">
            <v>-</v>
          </cell>
          <cell r="M12" t="str">
            <v>GO:0005576//extracellular region;GO:0030312//external encapsulating structure</v>
          </cell>
          <cell r="N12" t="str">
            <v>GO:0016798//hydrolase activity, acting on glycosyl bonds;GO:0016758//transferase activity, transferring hexosyl groups</v>
          </cell>
          <cell r="O12" t="str">
            <v>GO:0044042//glucan metabolic process</v>
          </cell>
          <cell r="P12" t="str">
            <v>gi|697110076|ref|XP_009608904.1|/0/PREDICTED: probable xyloglucan endotransglucosylase/hydrolase protein 30 [Nicotiana tomentosiformis]</v>
          </cell>
        </row>
        <row r="13">
          <cell r="A13" t="str">
            <v>gene_7898</v>
          </cell>
          <cell r="B13">
            <v>1032</v>
          </cell>
          <cell r="C13">
            <v>699</v>
          </cell>
          <cell r="D13">
            <v>823</v>
          </cell>
          <cell r="E13">
            <v>2037</v>
          </cell>
          <cell r="F13">
            <v>2203</v>
          </cell>
          <cell r="G13">
            <v>6.1290956414150797</v>
          </cell>
          <cell r="H13">
            <v>1.7565664651703701</v>
          </cell>
          <cell r="I13" t="str">
            <v>up</v>
          </cell>
          <cell r="J13">
            <v>1.8755266465627798E-11</v>
          </cell>
          <cell r="K13">
            <v>4.9538910491211501E-8</v>
          </cell>
          <cell r="L13" t="str">
            <v>-</v>
          </cell>
          <cell r="M13" t="str">
            <v>-</v>
          </cell>
          <cell r="N13" t="str">
            <v>GO:0016740//transferase activity</v>
          </cell>
          <cell r="O13" t="str">
            <v>-</v>
          </cell>
          <cell r="P13" t="str">
            <v>gi|697181257|ref|XP_009599613.1|/0/PREDICTED: galactinol synthase 1-like [Nicotiana tomentosiformis]</v>
          </cell>
        </row>
        <row r="14">
          <cell r="A14" t="str">
            <v>gene_44019</v>
          </cell>
          <cell r="B14">
            <v>537</v>
          </cell>
          <cell r="C14">
            <v>94</v>
          </cell>
          <cell r="D14">
            <v>215</v>
          </cell>
          <cell r="E14">
            <v>624</v>
          </cell>
          <cell r="F14">
            <v>604</v>
          </cell>
          <cell r="G14">
            <v>4.2359028284436704</v>
          </cell>
          <cell r="H14">
            <v>2.2804064259060102</v>
          </cell>
          <cell r="I14" t="str">
            <v>up</v>
          </cell>
          <cell r="J14">
            <v>3.6899782642123301E-11</v>
          </cell>
          <cell r="K14">
            <v>8.9967346971133794E-8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gi|698511698|ref|XP_009800920.1|;gi|697098034|ref|XP_009624572.1|/1.47754e-13;2.39253e-07/PREDICTED: abscisic acid and environmental stress-inducible protein TAS14-like [Nicotiana sylvestris];PREDICTED: abscisic acid and environmental stress-inducible protein TAS14-like [Nicotiana tomentosiformis]</v>
          </cell>
        </row>
        <row r="15">
          <cell r="A15" t="str">
            <v>gene_80913</v>
          </cell>
          <cell r="B15">
            <v>1554</v>
          </cell>
          <cell r="C15">
            <v>747</v>
          </cell>
          <cell r="D15">
            <v>858</v>
          </cell>
          <cell r="E15">
            <v>2055</v>
          </cell>
          <cell r="F15">
            <v>2418</v>
          </cell>
          <cell r="G15">
            <v>6.2081688057183797</v>
          </cell>
          <cell r="H15">
            <v>1.7589767138457999</v>
          </cell>
          <cell r="I15" t="str">
            <v>up</v>
          </cell>
          <cell r="J15">
            <v>4.8402461558869001E-11</v>
          </cell>
          <cell r="K15">
            <v>1.0958317296928E-7</v>
          </cell>
          <cell r="L15" t="str">
            <v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gi|698521793|ref|XP_009757704.1|/0/PREDICTED: geraniol 8-hydroxylase-like [Nicotiana sylvestris]</v>
          </cell>
        </row>
        <row r="16">
          <cell r="A16" t="str">
            <v>gene_40487</v>
          </cell>
          <cell r="B16">
            <v>498</v>
          </cell>
          <cell r="C16">
            <v>527</v>
          </cell>
          <cell r="D16">
            <v>716</v>
          </cell>
          <cell r="E16">
            <v>1628</v>
          </cell>
          <cell r="F16">
            <v>1869</v>
          </cell>
          <cell r="G16">
            <v>5.84858954095853</v>
          </cell>
          <cell r="H16">
            <v>1.7762919698841599</v>
          </cell>
          <cell r="I16" t="str">
            <v>up</v>
          </cell>
          <cell r="J16">
            <v>8.7244768057595798E-11</v>
          </cell>
          <cell r="K16">
            <v>1.7594876906956199E-7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gi|698490874|ref|XP_009791886.1|/2.59169e-59/PREDICTED: universal stress protein A-like protein [Nicotiana sylvestris]</v>
          </cell>
        </row>
        <row r="17">
          <cell r="A17" t="str">
            <v>gene_50814</v>
          </cell>
          <cell r="B17">
            <v>2025</v>
          </cell>
          <cell r="C17">
            <v>2339</v>
          </cell>
          <cell r="D17">
            <v>4528</v>
          </cell>
          <cell r="E17">
            <v>10732</v>
          </cell>
          <cell r="F17">
            <v>14325</v>
          </cell>
          <cell r="G17">
            <v>8.6138361890643207</v>
          </cell>
          <cell r="H17">
            <v>2.1659542216386498</v>
          </cell>
          <cell r="I17" t="str">
            <v>up</v>
          </cell>
          <cell r="J17">
            <v>8.8818157026533097E-11</v>
          </cell>
          <cell r="K17">
            <v>1.7594876906956199E-7</v>
          </cell>
          <cell r="L17" t="str">
            <v>-</v>
          </cell>
          <cell r="M17" t="str">
            <v>GO:0044464</v>
          </cell>
          <cell r="N17" t="str">
            <v>GO:0004175//endopeptidase activity;GO:0016462//pyrophosphatase activity;GO:0032550</v>
          </cell>
          <cell r="O17" t="str">
            <v>GO:0016485//protein processing;GO:0006915//apoptotic process</v>
          </cell>
          <cell r="P17" t="str">
            <v>gi|697122036|ref|XP_009615004.1|/0/PREDICTED: ATP-dependent zinc metalloprotease FTSH 6, chloroplastic [Nicotiana tomentosiformis]</v>
          </cell>
        </row>
        <row r="18">
          <cell r="A18" t="str">
            <v>gene_63254</v>
          </cell>
          <cell r="B18">
            <v>450</v>
          </cell>
          <cell r="C18">
            <v>60</v>
          </cell>
          <cell r="D18">
            <v>80</v>
          </cell>
          <cell r="E18">
            <v>335</v>
          </cell>
          <cell r="F18">
            <v>226</v>
          </cell>
          <cell r="G18">
            <v>3.1022850680840302</v>
          </cell>
          <cell r="H18">
            <v>2.2678557647763098</v>
          </cell>
          <cell r="I18" t="str">
            <v>up</v>
          </cell>
          <cell r="J18">
            <v>1.3815865079106301E-10</v>
          </cell>
          <cell r="K18">
            <v>2.5759274091020801E-7</v>
          </cell>
          <cell r="L18" t="str">
            <v>ko04141//Protein processing in endoplasmic reticulum;ko01100//Metabolic pathways;ko00563//Glycosylphosphatidylinositol(GPI)-anchor biosynthesis;ko04120//Ubiquitin mediated proteolysis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gi|698582339|ref|XP_009777796.1|/5.12042e-109/PREDICTED: probable E3 ubiquitin-protein ligase XERICO [Nicotiana sylvestris]</v>
          </cell>
        </row>
        <row r="19">
          <cell r="A19" t="str">
            <v>gene_21618</v>
          </cell>
          <cell r="B19">
            <v>2166</v>
          </cell>
          <cell r="C19">
            <v>2026</v>
          </cell>
          <cell r="D19">
            <v>1127</v>
          </cell>
          <cell r="E19">
            <v>341</v>
          </cell>
          <cell r="F19">
            <v>249</v>
          </cell>
          <cell r="G19">
            <v>5.3626181591507098</v>
          </cell>
          <cell r="H19">
            <v>-2.1704856959068102</v>
          </cell>
          <cell r="I19" t="str">
            <v>down</v>
          </cell>
          <cell r="J19">
            <v>1.5342855451317999E-10</v>
          </cell>
          <cell r="K19">
            <v>2.6405751558930299E-7</v>
          </cell>
          <cell r="L19" t="str">
            <v>ko01100//Metabolic pathways;ko00330//Arginine and proline metabolism</v>
          </cell>
          <cell r="M19" t="str">
            <v>-</v>
          </cell>
          <cell r="N19" t="str">
            <v>GO:0016831//carboxy-lyase activity</v>
          </cell>
          <cell r="O19" t="str">
            <v>GO:0001101//response to acid chemical;GO:0006970//response to osmotic stress;GO:0009791//post-embryonic development;GO:0006596//polyamine biosynthetic process;GO:0006525//arginine metabolic process</v>
          </cell>
          <cell r="P19" t="str">
            <v>gi|698519520|ref|XP_009804627.1|/0/PREDICTED: arginine decarboxylase [Nicotiana sylvestris]</v>
          </cell>
        </row>
        <row r="20">
          <cell r="A20" t="str">
            <v>gene_64773</v>
          </cell>
          <cell r="B20">
            <v>1074</v>
          </cell>
          <cell r="C20">
            <v>311</v>
          </cell>
          <cell r="D20">
            <v>449</v>
          </cell>
          <cell r="E20">
            <v>39</v>
          </cell>
          <cell r="F20">
            <v>72</v>
          </cell>
          <cell r="G20">
            <v>3.24994898213895</v>
          </cell>
          <cell r="H20">
            <v>-2.4782668035815898</v>
          </cell>
          <cell r="I20" t="str">
            <v>down</v>
          </cell>
          <cell r="J20">
            <v>1.58287884786621E-10</v>
          </cell>
          <cell r="K20">
            <v>2.6405751558930299E-7</v>
          </cell>
          <cell r="L20" t="str">
            <v>ko00941//Flavonoid biosynthesis;ko01100//Metabolic pathways;ko01110//Biosynthesis of secondary metabolites</v>
          </cell>
          <cell r="M20" t="str">
            <v>-</v>
          </cell>
          <cell r="N20" t="str">
            <v>GO:0016705//oxidoreductase activity, acting on paired donors, with incorporation or reduction of molecular oxygen</v>
          </cell>
          <cell r="O20" t="str">
            <v>GO:0044710;GO:0009699//phenylpropanoid biosynthetic process;GO:0070301//cellular response to hydrogen peroxide</v>
          </cell>
          <cell r="P20" t="str">
            <v>gi|698535219|ref|XP_009764115.1|/6.63475e-132/PREDICTED: feruloyl CoA ortho-hydroxylase 1-like [Nicotiana sylvestris]</v>
          </cell>
        </row>
        <row r="21">
          <cell r="A21" t="str">
            <v>gene_19313</v>
          </cell>
          <cell r="B21">
            <v>1350</v>
          </cell>
          <cell r="C21">
            <v>1263</v>
          </cell>
          <cell r="D21">
            <v>679</v>
          </cell>
          <cell r="E21">
            <v>204</v>
          </cell>
          <cell r="F21">
            <v>144</v>
          </cell>
          <cell r="G21">
            <v>4.6558109103221996</v>
          </cell>
          <cell r="H21">
            <v>-2.2339931692698598</v>
          </cell>
          <cell r="I21" t="str">
            <v>down</v>
          </cell>
          <cell r="J21">
            <v>1.6857574752789401E-10</v>
          </cell>
          <cell r="K21">
            <v>2.6715884468220701E-7</v>
          </cell>
          <cell r="L21" t="str">
            <v>-</v>
          </cell>
          <cell r="M21" t="str">
            <v>-</v>
          </cell>
          <cell r="N21" t="str">
            <v>GO:0016740//transferase activity</v>
          </cell>
          <cell r="O21" t="str">
            <v>-</v>
          </cell>
          <cell r="P21" t="str">
            <v>gi|698464323|ref|XP_009782413.1|/0/PREDICTED: UDP-glycosyltransferase 74E2-like [Nicotiana sylvestris]</v>
          </cell>
        </row>
        <row r="22">
          <cell r="A22" t="str">
            <v>gene_66473</v>
          </cell>
          <cell r="B22">
            <v>2025</v>
          </cell>
          <cell r="C22">
            <v>1173</v>
          </cell>
          <cell r="D22">
            <v>2443</v>
          </cell>
          <cell r="E22">
            <v>5739</v>
          </cell>
          <cell r="F22">
            <v>8688</v>
          </cell>
          <cell r="G22">
            <v>7.7975537112998099</v>
          </cell>
          <cell r="H22">
            <v>2.30016861412164</v>
          </cell>
          <cell r="I22" t="str">
            <v>up</v>
          </cell>
          <cell r="J22">
            <v>2.3501115598672899E-10</v>
          </cell>
          <cell r="K22">
            <v>3.5471017143596899E-7</v>
          </cell>
          <cell r="L22" t="str">
            <v>-</v>
          </cell>
          <cell r="M22" t="str">
            <v>GO:0044464;GO:0031224//intrinsic component of membrane</v>
          </cell>
          <cell r="N22" t="str">
            <v>GO:0004175//endopeptidase activity;GO:0016462//pyrophosphatase activity;GO:0032550;GO:0046914//transition metal ion binding</v>
          </cell>
          <cell r="O22" t="str">
            <v>GO:0016485//protein processing;GO:0006915//apoptotic process</v>
          </cell>
          <cell r="P22" t="str">
            <v>gi|698496042|ref|XP_009794094.1|/1.40608e-71/PREDICTED: ATP-dependent zinc metalloprotease FTSH 6, chloroplastic [Nicotiana sylvestris]</v>
          </cell>
        </row>
        <row r="23">
          <cell r="A23" t="str">
            <v>gene_60831</v>
          </cell>
          <cell r="B23">
            <v>2163</v>
          </cell>
          <cell r="C23">
            <v>3852</v>
          </cell>
          <cell r="D23">
            <v>1880</v>
          </cell>
          <cell r="E23">
            <v>573</v>
          </cell>
          <cell r="F23">
            <v>442</v>
          </cell>
          <cell r="G23">
            <v>6.2117178025949897</v>
          </cell>
          <cell r="H23">
            <v>-2.25233045600375</v>
          </cell>
          <cell r="I23" t="str">
            <v>down</v>
          </cell>
          <cell r="J23">
            <v>3.8560186737673901E-10</v>
          </cell>
          <cell r="K23">
            <v>5.5554712674423202E-7</v>
          </cell>
          <cell r="L23" t="str">
            <v>ko01100//Metabolic pathways;ko00330//Arginine and proline metabolism</v>
          </cell>
          <cell r="M23" t="str">
            <v>-</v>
          </cell>
          <cell r="N23" t="str">
            <v>GO:0016831//carboxy-lyase activity</v>
          </cell>
          <cell r="O23" t="str">
            <v>GO:0001101//response to acid chemical;GO:0006970//response to osmotic stress;GO:0009791//post-embryonic development;GO:0006596//polyamine biosynthetic process;GO:0006525//arginine metabolic process</v>
          </cell>
          <cell r="P23" t="str">
            <v>gi|697127280|ref|XP_009617683.1|/0/PREDICTED: arginine decarboxylase [Nicotiana tomentosiformis]</v>
          </cell>
        </row>
        <row r="24">
          <cell r="A24" t="str">
            <v>gene_20667</v>
          </cell>
          <cell r="B24">
            <v>762</v>
          </cell>
          <cell r="C24">
            <v>205</v>
          </cell>
          <cell r="D24">
            <v>397</v>
          </cell>
          <cell r="E24">
            <v>993</v>
          </cell>
          <cell r="F24">
            <v>871</v>
          </cell>
          <cell r="G24">
            <v>4.9036302545250301</v>
          </cell>
          <cell r="H24">
            <v>1.9150009152683301</v>
          </cell>
          <cell r="I24" t="str">
            <v>up</v>
          </cell>
          <cell r="J24">
            <v>4.46966687176963E-10</v>
          </cell>
          <cell r="K24">
            <v>6.1595896159830501E-7</v>
          </cell>
          <cell r="L24" t="str">
            <v>-</v>
          </cell>
          <cell r="M24" t="str">
            <v>-</v>
          </cell>
          <cell r="N24" t="str">
            <v>GO:0003677//DNA binding</v>
          </cell>
          <cell r="O24" t="str">
            <v>-</v>
          </cell>
          <cell r="P24" t="str">
            <v>gi|698492125|ref|XP_009792428.1|/3.13439e-150/PREDICTED: homeobox-leucine zipper protein ATHB-12-like [Nicotiana sylvestris]</v>
          </cell>
        </row>
        <row r="25">
          <cell r="A25" t="str">
            <v>gene_19054</v>
          </cell>
          <cell r="B25">
            <v>1032</v>
          </cell>
          <cell r="C25">
            <v>145</v>
          </cell>
          <cell r="D25">
            <v>177</v>
          </cell>
          <cell r="E25">
            <v>412</v>
          </cell>
          <cell r="F25">
            <v>680</v>
          </cell>
          <cell r="G25">
            <v>4.12392116242893</v>
          </cell>
          <cell r="H25">
            <v>2.0520146263580599</v>
          </cell>
          <cell r="I25" t="str">
            <v>up</v>
          </cell>
          <cell r="J25">
            <v>5.4359992748814899E-10</v>
          </cell>
          <cell r="K25">
            <v>7.1791430423601498E-7</v>
          </cell>
          <cell r="L25" t="str">
            <v>-</v>
          </cell>
          <cell r="M25" t="str">
            <v>GO:0005576//extracellular region;GO:0030312//external encapsulating structure</v>
          </cell>
          <cell r="N25" t="str">
            <v>GO:0016798//hydrolase activity, acting on glycosyl bonds;GO:0016758//transferase activity, transferring hexosyl groups;GO:0003824//catalytic activity</v>
          </cell>
          <cell r="O25" t="str">
            <v>GO:0044042//glucan metabolic process;GO:0005975//carbohydrate metabolic process</v>
          </cell>
          <cell r="P25" t="str">
            <v>gi|698537699|ref|XP_009764906.1|/0/PREDICTED: probable xyloglucan endotransglucosylase/hydrolase protein 30 [Nicotiana sylvestris]</v>
          </cell>
        </row>
        <row r="26">
          <cell r="A26" t="str">
            <v>gene_6549</v>
          </cell>
          <cell r="B26">
            <v>789</v>
          </cell>
          <cell r="C26">
            <v>103</v>
          </cell>
          <cell r="D26">
            <v>109</v>
          </cell>
          <cell r="E26">
            <v>294</v>
          </cell>
          <cell r="F26">
            <v>463</v>
          </cell>
          <cell r="G26">
            <v>3.5823541552975402</v>
          </cell>
          <cell r="H26">
            <v>2.1208839548249498</v>
          </cell>
          <cell r="I26" t="str">
            <v>up</v>
          </cell>
          <cell r="J26">
            <v>6.5071754896805801E-10</v>
          </cell>
          <cell r="K26">
            <v>8.2500573728366296E-7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gi|698503430|ref|XP_009797309.1|/6.73411e-121/PREDICTED: uncharacterized protein LOC104243756 [Nicotiana sylvestris]</v>
          </cell>
        </row>
        <row r="27">
          <cell r="A27" t="str">
            <v>gene_69608</v>
          </cell>
          <cell r="B27">
            <v>1542</v>
          </cell>
          <cell r="C27">
            <v>1968</v>
          </cell>
          <cell r="D27">
            <v>515</v>
          </cell>
          <cell r="E27">
            <v>96</v>
          </cell>
          <cell r="F27">
            <v>125</v>
          </cell>
          <cell r="G27">
            <v>4.89232443474625</v>
          </cell>
          <cell r="H27">
            <v>-3.2423240464413898</v>
          </cell>
          <cell r="I27" t="str">
            <v>down</v>
          </cell>
          <cell r="J27">
            <v>8.2209118735117198E-10</v>
          </cell>
          <cell r="K27">
            <v>1.0021923951647199E-6</v>
          </cell>
          <cell r="L27" t="str">
            <v>-</v>
          </cell>
          <cell r="M27" t="str">
            <v>GO:0043231//intracellular membrane-bounded organelle;GO:0031225//anchored component of membrane</v>
          </cell>
          <cell r="N27" t="str">
            <v>-</v>
          </cell>
          <cell r="O27" t="str">
            <v>GO:0016049//cell growth;GO:0010053//root epidermal cell differentiation;GO:0030198//extracellular matrix organization</v>
          </cell>
          <cell r="P27" t="str">
            <v>gi|697165782|ref|XP_009591697.1|/0/PREDICTED: COBRA-like protein 7 [Nicotiana tomentosiformis]</v>
          </cell>
        </row>
        <row r="28">
          <cell r="A28" t="str">
            <v>gene_79320</v>
          </cell>
          <cell r="B28">
            <v>1584</v>
          </cell>
          <cell r="C28">
            <v>367</v>
          </cell>
          <cell r="D28">
            <v>297</v>
          </cell>
          <cell r="E28">
            <v>70</v>
          </cell>
          <cell r="F28">
            <v>59</v>
          </cell>
          <cell r="G28">
            <v>3.13496592219296</v>
          </cell>
          <cell r="H28">
            <v>-2.0999531139218202</v>
          </cell>
          <cell r="I28" t="str">
            <v>down</v>
          </cell>
          <cell r="J28">
            <v>1.0798785852919501E-9</v>
          </cell>
          <cell r="K28">
            <v>1.2676974681264299E-6</v>
          </cell>
          <cell r="L28" t="str">
            <v>ko00908//Zeatin biosynthesis</v>
          </cell>
          <cell r="M28" t="str">
            <v>-</v>
          </cell>
          <cell r="N28" t="str">
            <v>GO:0016645//oxidoreductase activity, acting on the CH-NH group of donors;GO:0016616//oxidoreductase activity, acting on the CH-OH group of donors, NAD or NADP as acceptor;GO:0000166//nucleotide binding</v>
          </cell>
          <cell r="O28" t="str">
            <v>GO:0006725//cellular aromatic compound metabolic process;GO:0044710</v>
          </cell>
          <cell r="P28" t="str">
            <v>gi|697111565|ref|XP_009609662.1|/0/PREDICTED: cytokinin dehydrogenase 5 [Nicotiana tomentosiformis]</v>
          </cell>
        </row>
        <row r="29">
          <cell r="A29" t="str">
            <v>gene_71879</v>
          </cell>
          <cell r="B29">
            <v>2730</v>
          </cell>
          <cell r="C29">
            <v>4179</v>
          </cell>
          <cell r="D29">
            <v>4672</v>
          </cell>
          <cell r="E29">
            <v>10504</v>
          </cell>
          <cell r="F29">
            <v>11247</v>
          </cell>
          <cell r="G29">
            <v>8.5307440362379996</v>
          </cell>
          <cell r="H29">
            <v>1.5741804124966201</v>
          </cell>
          <cell r="I29" t="str">
            <v>up</v>
          </cell>
          <cell r="J29">
            <v>1.28336234560207E-9</v>
          </cell>
          <cell r="K29">
            <v>1.45276617522155E-6</v>
          </cell>
          <cell r="L29" t="str">
            <v>-</v>
          </cell>
          <cell r="M29" t="str">
            <v>GO:0009532//plastid stroma;GO:0009526//plastid envelope</v>
          </cell>
          <cell r="N29" t="str">
            <v>GO:0032550;GO:0016462//pyrophosphatase activity</v>
          </cell>
          <cell r="O29" t="str">
            <v>GO:0009642//response to light intensity;GO:0006412//translation;GO:0000302//response to reactive oxygen species</v>
          </cell>
          <cell r="P29" t="str">
            <v>gi|698492154|ref|XP_009792440.1|/0/PREDICTED: chaperone protein ClpB1-like [Nicotiana sylvestris]</v>
          </cell>
        </row>
        <row r="30">
          <cell r="A30" t="str">
            <v>gene_41541</v>
          </cell>
          <cell r="B30">
            <v>1326</v>
          </cell>
          <cell r="C30">
            <v>421</v>
          </cell>
          <cell r="D30">
            <v>499</v>
          </cell>
          <cell r="E30">
            <v>96</v>
          </cell>
          <cell r="F30">
            <v>121</v>
          </cell>
          <cell r="G30">
            <v>3.65012892584144</v>
          </cell>
          <cell r="H30">
            <v>-1.8012818321119</v>
          </cell>
          <cell r="I30" t="str">
            <v>down</v>
          </cell>
          <cell r="J30">
            <v>4.3616445597042204E-9</v>
          </cell>
          <cell r="K30">
            <v>4.76712710222017E-6</v>
          </cell>
          <cell r="L30" t="str">
            <v>ko04140//Regulation of autophagy</v>
          </cell>
          <cell r="M30" t="str">
            <v>-</v>
          </cell>
          <cell r="N30" t="str">
            <v>GO:0036094//small molecule binding;GO:1901363;GO:0097159//organic cyclic compound binding;GO:0004674//protein serine/threonine kinase activity</v>
          </cell>
          <cell r="O30" t="str">
            <v>GO:0050896//response to stimulus;GO:0006796//phosphate-containing compound metabolic process</v>
          </cell>
          <cell r="P30" t="str">
            <v>gi|698458916|ref|XP_009781175.1|/0/PREDICTED: CBL-interacting serine/threonine-protein kinase 11-like [Nicotiana sylvestris]</v>
          </cell>
        </row>
        <row r="31">
          <cell r="A31" t="str">
            <v>gene_58547</v>
          </cell>
          <cell r="B31">
            <v>1044</v>
          </cell>
          <cell r="C31">
            <v>427</v>
          </cell>
          <cell r="D31">
            <v>243</v>
          </cell>
          <cell r="E31">
            <v>45</v>
          </cell>
          <cell r="F31">
            <v>61</v>
          </cell>
          <cell r="G31">
            <v>3.1069707200512999</v>
          </cell>
          <cell r="H31">
            <v>-2.3940543871134699</v>
          </cell>
          <cell r="I31" t="str">
            <v>down</v>
          </cell>
          <cell r="J31">
            <v>5.6411442729502803E-9</v>
          </cell>
          <cell r="K31">
            <v>5.9600569625144E-6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gi|697125865|ref|XP_009616959.1|/0/PREDICTED: uncharacterized protein LOC104109386 [Nicotiana tomentosiformis]</v>
          </cell>
        </row>
        <row r="32">
          <cell r="A32" t="str">
            <v>gene_29395</v>
          </cell>
          <cell r="B32">
            <v>1038</v>
          </cell>
          <cell r="C32">
            <v>726</v>
          </cell>
          <cell r="D32">
            <v>1535</v>
          </cell>
          <cell r="E32">
            <v>3154</v>
          </cell>
          <cell r="F32">
            <v>4459</v>
          </cell>
          <cell r="G32">
            <v>6.9182460612375296</v>
          </cell>
          <cell r="H32">
            <v>2.0535858645537699</v>
          </cell>
          <cell r="I32" t="str">
            <v>up</v>
          </cell>
          <cell r="J32">
            <v>5.90014912984805E-9</v>
          </cell>
          <cell r="K32">
            <v>6.0326169941827102E-6</v>
          </cell>
          <cell r="L32" t="str">
            <v>ko04144//Endocytosis;ko04141//Protein processing in endoplasmic reticulum;ko03040//Spliceosome</v>
          </cell>
          <cell r="M32" t="str">
            <v>-</v>
          </cell>
          <cell r="N32" t="str">
            <v>GO:0016628//oxidoreductase activity, acting on the CH-CH group of donors, NAD or NADP as acceptor;GO:0032550</v>
          </cell>
          <cell r="O32" t="str">
            <v>GO:0044710;GO:0050896//response to stimulus</v>
          </cell>
          <cell r="P32" t="str">
            <v>gi|19878|emb|CAA44820.1|/0/heat shock protein 70 [Nicotiana tabacum]</v>
          </cell>
        </row>
        <row r="33">
          <cell r="A33" t="str">
            <v>gene_82836</v>
          </cell>
          <cell r="B33">
            <v>678</v>
          </cell>
          <cell r="C33">
            <v>110</v>
          </cell>
          <cell r="D33">
            <v>77</v>
          </cell>
          <cell r="E33">
            <v>280</v>
          </cell>
          <cell r="F33">
            <v>341</v>
          </cell>
          <cell r="G33">
            <v>3.3148034221979099</v>
          </cell>
          <cell r="H33">
            <v>1.9994293813272499</v>
          </cell>
          <cell r="I33" t="str">
            <v>up</v>
          </cell>
          <cell r="J33">
            <v>9.3572164171948501E-9</v>
          </cell>
          <cell r="K33">
            <v>9.2683228612315005E-6</v>
          </cell>
          <cell r="L33" t="str">
            <v>ko00480//Glutathione metabolism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gi|697168310|ref|XP_009593034.1|/2.89031e-164/PREDICTED: glutathione transferase GST 23-like [Nicotiana tomentosiformis]</v>
          </cell>
        </row>
        <row r="34">
          <cell r="A34" t="str">
            <v>gene_43798</v>
          </cell>
          <cell r="B34">
            <v>867</v>
          </cell>
          <cell r="C34">
            <v>3068</v>
          </cell>
          <cell r="D34">
            <v>1263</v>
          </cell>
          <cell r="E34">
            <v>207</v>
          </cell>
          <cell r="F34">
            <v>401</v>
          </cell>
          <cell r="G34">
            <v>5.7628621148412904</v>
          </cell>
          <cell r="H34">
            <v>-2.5653123410007002</v>
          </cell>
          <cell r="I34" t="str">
            <v>down</v>
          </cell>
          <cell r="J34">
            <v>1.92119783038264E-8</v>
          </cell>
          <cell r="K34">
            <v>1.8452814070244899E-5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gi|697126774|ref|XP_009617424.1|/4.13348e-154/PREDICTED: nudix hydrolase 18, mitochondrial-like [Nicotiana tomentosiformis]</v>
          </cell>
        </row>
        <row r="35">
          <cell r="A35" t="str">
            <v>gene_74126</v>
          </cell>
          <cell r="B35">
            <v>789</v>
          </cell>
          <cell r="C35">
            <v>160</v>
          </cell>
          <cell r="D35">
            <v>159</v>
          </cell>
          <cell r="E35">
            <v>379</v>
          </cell>
          <cell r="F35">
            <v>435</v>
          </cell>
          <cell r="G35">
            <v>3.78496216954104</v>
          </cell>
          <cell r="H35">
            <v>1.6263665716334801</v>
          </cell>
          <cell r="I35" t="str">
            <v>up</v>
          </cell>
          <cell r="J35">
            <v>2.5973211543949998E-8</v>
          </cell>
          <cell r="K35">
            <v>2.42131445028541E-5</v>
          </cell>
          <cell r="L35" t="str">
            <v>ko04075//Plant hormone signal transduction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gi|698446552|ref|XP_009769468.1|/0/PREDICTED: transcription factor TGA6-like [Nicotiana sylvestris]</v>
          </cell>
        </row>
        <row r="36">
          <cell r="A36" t="str">
            <v>gene_34993</v>
          </cell>
          <cell r="B36">
            <v>903</v>
          </cell>
          <cell r="C36">
            <v>375</v>
          </cell>
          <cell r="D36">
            <v>168</v>
          </cell>
          <cell r="E36">
            <v>25</v>
          </cell>
          <cell r="F36">
            <v>42</v>
          </cell>
          <cell r="G36">
            <v>2.7641574991734399</v>
          </cell>
          <cell r="H36">
            <v>-2.7524606315024598</v>
          </cell>
          <cell r="I36" t="str">
            <v>down</v>
          </cell>
          <cell r="J36">
            <v>3.2091657344397601E-8</v>
          </cell>
          <cell r="K36">
            <v>2.9062204891086499E-5</v>
          </cell>
          <cell r="L36" t="str">
            <v>ko04075//Plant hormone signal transduction</v>
          </cell>
          <cell r="M36" t="str">
            <v>GO:0005576//extracellular region;GO:0030312//external encapsulating structure</v>
          </cell>
          <cell r="N36" t="str">
            <v>GO:0016798//hydrolase activity, acting on glycosyl bonds;GO:0016758//transferase activity, transferring hexosyl groups</v>
          </cell>
          <cell r="O36" t="str">
            <v>GO:0044042//glucan metabolic process</v>
          </cell>
          <cell r="P36" t="str">
            <v>gi|697176157|ref|XP_009597028.1|/0/PREDICTED: brassinosteroid-regulated protein BRU1-like [Nicotiana tomentosiformis]</v>
          </cell>
        </row>
        <row r="37">
          <cell r="A37" t="str">
            <v>gene_56200</v>
          </cell>
          <cell r="B37">
            <v>2097</v>
          </cell>
          <cell r="C37">
            <v>17330</v>
          </cell>
          <cell r="D37">
            <v>9915</v>
          </cell>
          <cell r="E37">
            <v>1847</v>
          </cell>
          <cell r="F37">
            <v>3350</v>
          </cell>
          <cell r="G37">
            <v>8.4790985821571105</v>
          </cell>
          <cell r="H37">
            <v>-2.1165201756058698</v>
          </cell>
          <cell r="I37" t="str">
            <v>down</v>
          </cell>
          <cell r="J37">
            <v>3.8267903623666297E-8</v>
          </cell>
          <cell r="K37">
            <v>3.3692763145992399E-5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gi|697137853|ref|XP_009622998.1|/0/PREDICTED: zinc finger CCCH domain-containing protein 29-like [Nicotiana tomentosiformis]</v>
          </cell>
        </row>
        <row r="38">
          <cell r="A38" t="str">
            <v>gene_57393</v>
          </cell>
          <cell r="B38">
            <v>2736</v>
          </cell>
          <cell r="C38">
            <v>3164</v>
          </cell>
          <cell r="D38">
            <v>4000</v>
          </cell>
          <cell r="E38">
            <v>7704</v>
          </cell>
          <cell r="F38">
            <v>8256</v>
          </cell>
          <cell r="G38">
            <v>8.1201994110468405</v>
          </cell>
          <cell r="H38">
            <v>1.43609278325295</v>
          </cell>
          <cell r="I38" t="str">
            <v>up</v>
          </cell>
          <cell r="J38">
            <v>4.7247506866288999E-8</v>
          </cell>
          <cell r="K38">
            <v>4.0474512909024198E-5</v>
          </cell>
          <cell r="L38" t="str">
            <v>-</v>
          </cell>
          <cell r="M38" t="str">
            <v>GO:0009532//plastid stroma;GO:0009526//plastid envelope</v>
          </cell>
          <cell r="N38" t="str">
            <v>GO:0032550;GO:0016462//pyrophosphatase activity</v>
          </cell>
          <cell r="O38" t="str">
            <v>GO:0009642//response to light intensity;GO:0006412//translation;GO:0000302//response to reactive oxygen species</v>
          </cell>
          <cell r="P38" t="str">
            <v>gi|698483248|ref|XP_009788495.1|/0/PREDICTED: chaperone protein ClpB1 [Nicotiana sylvestris]</v>
          </cell>
        </row>
        <row r="39">
          <cell r="A39" t="str">
            <v>gene_68103</v>
          </cell>
          <cell r="B39">
            <v>837</v>
          </cell>
          <cell r="C39">
            <v>1308</v>
          </cell>
          <cell r="D39">
            <v>581</v>
          </cell>
          <cell r="E39">
            <v>150</v>
          </cell>
          <cell r="F39">
            <v>205</v>
          </cell>
          <cell r="G39">
            <v>4.6354073420644903</v>
          </cell>
          <cell r="H39">
            <v>-2.1521230448985502</v>
          </cell>
          <cell r="I39" t="str">
            <v>down</v>
          </cell>
          <cell r="J39">
            <v>5.8966690198979701E-8</v>
          </cell>
          <cell r="K39">
            <v>4.918442664597E-5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gi|697118747|ref|XP_009613311.1|/1.62567e-75/PREDICTED: pollen-specific leucine-rich repeat extensin-like protein 2 [Nicotiana tomentosiformis]</v>
          </cell>
        </row>
        <row r="40">
          <cell r="A40" t="str">
            <v>gene_14713</v>
          </cell>
          <cell r="B40">
            <v>1848</v>
          </cell>
          <cell r="C40">
            <v>3677</v>
          </cell>
          <cell r="D40">
            <v>3971</v>
          </cell>
          <cell r="E40">
            <v>8099</v>
          </cell>
          <cell r="F40">
            <v>8464</v>
          </cell>
          <cell r="G40">
            <v>8.1855035462560597</v>
          </cell>
          <cell r="H40">
            <v>1.3901142585630399</v>
          </cell>
          <cell r="I40" t="str">
            <v>up</v>
          </cell>
          <cell r="J40">
            <v>6.4962088001589799E-8</v>
          </cell>
          <cell r="K40">
            <v>5.2795854905086899E-5</v>
          </cell>
          <cell r="L40" t="str">
            <v>-</v>
          </cell>
          <cell r="M40" t="str">
            <v>GO:0009532//plastid stroma;GO:0009526//plastid envelope</v>
          </cell>
          <cell r="N40" t="str">
            <v>GO:0032550;GO:0016462//pyrophosphatase activity</v>
          </cell>
          <cell r="O40" t="str">
            <v>GO:0009642//response to light intensity;GO:0006412//translation;GO:0000302//response to reactive oxygen species</v>
          </cell>
          <cell r="P40" t="str">
            <v>gi|697118272|ref|XP_009613059.1|/0/PREDICTED: chaperone protein ClpB1-like [Nicotiana tomentosiformis]</v>
          </cell>
        </row>
        <row r="41">
          <cell r="A41" t="str">
            <v>gene_3050</v>
          </cell>
          <cell r="B41">
            <v>420</v>
          </cell>
          <cell r="C41">
            <v>100</v>
          </cell>
          <cell r="D41">
            <v>124</v>
          </cell>
          <cell r="E41">
            <v>16</v>
          </cell>
          <cell r="F41">
            <v>6</v>
          </cell>
          <cell r="G41">
            <v>1.4654707201536299</v>
          </cell>
          <cell r="H41">
            <v>-3.0729651355607901</v>
          </cell>
          <cell r="I41" t="str">
            <v>down</v>
          </cell>
          <cell r="J41">
            <v>8.2999771528871694E-8</v>
          </cell>
          <cell r="K41">
            <v>6.5014486949515701E-5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gi|697110341|ref|XP_009609040.1|;gi|697119641|ref|XP_009613777.1|/7.48846e-16;1.87199e-28/PREDICTED: F-box protein At5g03100-like [Nicotiana tomentosiformis];PREDICTED: F-box protein At5g03100-like isoform X1 [Nicotiana tomentosiformis]</v>
          </cell>
        </row>
        <row r="42">
          <cell r="A42" t="str">
            <v>gene_42199</v>
          </cell>
          <cell r="B42">
            <v>453</v>
          </cell>
          <cell r="C42">
            <v>737</v>
          </cell>
          <cell r="D42">
            <v>651</v>
          </cell>
          <cell r="E42">
            <v>1512</v>
          </cell>
          <cell r="F42">
            <v>1557</v>
          </cell>
          <cell r="G42">
            <v>5.7476015814710699</v>
          </cell>
          <cell r="H42">
            <v>1.4139789073253499</v>
          </cell>
          <cell r="I42" t="str">
            <v>up</v>
          </cell>
          <cell r="J42">
            <v>8.4098749524550306E-8</v>
          </cell>
          <cell r="K42">
            <v>6.5014486949515701E-5</v>
          </cell>
          <cell r="L42" t="str">
            <v>ko04141//Protein processing in endoplasmic reticulum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gi|697148436|ref|XP_009628401.1|/3.50143e-89/PREDICTED: 17.4 kDa class III heat shock protein [Nicotiana tomentosiformis]</v>
          </cell>
        </row>
        <row r="43">
          <cell r="A43" t="str">
            <v>gene_50062</v>
          </cell>
          <cell r="B43">
            <v>771</v>
          </cell>
          <cell r="C43">
            <v>468</v>
          </cell>
          <cell r="D43">
            <v>638</v>
          </cell>
          <cell r="E43">
            <v>1139</v>
          </cell>
          <cell r="F43">
            <v>1411</v>
          </cell>
          <cell r="G43">
            <v>5.4651804622332998</v>
          </cell>
          <cell r="H43">
            <v>1.49138997771877</v>
          </cell>
          <cell r="I43" t="str">
            <v>up</v>
          </cell>
          <cell r="J43">
            <v>9.0124468592831104E-8</v>
          </cell>
          <cell r="K43">
            <v>6.80139322980566E-5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gi|697181003|ref|XP_009599485.1|/1.13864e-172/PREDICTED: uncharacterized protein LOC104095139 [Nicotiana tomentosiformis]</v>
          </cell>
        </row>
        <row r="44">
          <cell r="A44" t="str">
            <v>gene_3473</v>
          </cell>
          <cell r="B44">
            <v>1245</v>
          </cell>
          <cell r="C44">
            <v>87</v>
          </cell>
          <cell r="D44">
            <v>109</v>
          </cell>
          <cell r="E44">
            <v>238</v>
          </cell>
          <cell r="F44">
            <v>347</v>
          </cell>
          <cell r="G44">
            <v>3.2618720604962901</v>
          </cell>
          <cell r="H44">
            <v>1.86391432179872</v>
          </cell>
          <cell r="I44" t="str">
            <v>up</v>
          </cell>
          <cell r="J44">
            <v>1.01292237886686E-7</v>
          </cell>
          <cell r="K44">
            <v>7.4664157489683799E-5</v>
          </cell>
          <cell r="L44" t="str">
            <v>-</v>
          </cell>
          <cell r="M44" t="str">
            <v>GO:0031224//intrinsic component of membrane</v>
          </cell>
          <cell r="N44" t="str">
            <v>-</v>
          </cell>
          <cell r="O44" t="str">
            <v>GO:0044763</v>
          </cell>
          <cell r="P44" t="str">
            <v>gi|697107610|ref|XP_009607642.1|/0/PREDICTED: uncharacterized transporter C5D6.04 [Nicotiana tomentosiformis]</v>
          </cell>
        </row>
        <row r="45">
          <cell r="A45" t="str">
            <v>gene_32496</v>
          </cell>
          <cell r="B45">
            <v>1395</v>
          </cell>
          <cell r="C45">
            <v>27</v>
          </cell>
          <cell r="D45">
            <v>36</v>
          </cell>
          <cell r="E45">
            <v>1</v>
          </cell>
          <cell r="F45">
            <v>0</v>
          </cell>
          <cell r="G45">
            <v>-0.32894409211445602</v>
          </cell>
          <cell r="H45">
            <v>-5.4163848448458296</v>
          </cell>
          <cell r="I45" t="str">
            <v>down</v>
          </cell>
          <cell r="J45">
            <v>1.2318558695832199E-7</v>
          </cell>
          <cell r="K45">
            <v>8.8738417368885604E-5</v>
          </cell>
          <cell r="L45" t="str">
            <v>ko01100//Metabolic pathways;ko00040//Pentose and glucuronate interconversions;ko00500//Starch and sucrose metabolism</v>
          </cell>
          <cell r="M45" t="str">
            <v>-</v>
          </cell>
          <cell r="N45" t="str">
            <v>GO:0004553//hydrolase activity, hydrolyzing O-glycosyl compounds</v>
          </cell>
          <cell r="O45" t="str">
            <v>GO:0044238//primary metabolic process</v>
          </cell>
          <cell r="P45" t="str">
            <v>gi|698527631|ref|XP_009760660.1|/0/PREDICTED: polygalacturonase At1g48100-like [Nicotiana sylvestris]</v>
          </cell>
        </row>
        <row r="46">
          <cell r="A46" t="str">
            <v>gene_79315</v>
          </cell>
          <cell r="B46">
            <v>1158</v>
          </cell>
          <cell r="C46">
            <v>956</v>
          </cell>
          <cell r="D46">
            <v>1107</v>
          </cell>
          <cell r="E46">
            <v>341</v>
          </cell>
          <cell r="F46">
            <v>333</v>
          </cell>
          <cell r="G46">
            <v>4.9231200350280497</v>
          </cell>
          <cell r="H46">
            <v>-1.3385764875386701</v>
          </cell>
          <cell r="I46" t="str">
            <v>down</v>
          </cell>
          <cell r="J46">
            <v>1.4636693802059401E-7</v>
          </cell>
          <cell r="K46">
            <v>1.00736625557049E-4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gi|697114758|ref|XP_009611297.1|/0/PREDICTED: protein WALLS ARE THIN 1-like [Nicotiana tomentosiformis]</v>
          </cell>
        </row>
        <row r="47">
          <cell r="A47" t="str">
            <v>gene_14723</v>
          </cell>
          <cell r="B47">
            <v>561</v>
          </cell>
          <cell r="C47">
            <v>492</v>
          </cell>
          <cell r="D47">
            <v>599</v>
          </cell>
          <cell r="E47">
            <v>1130</v>
          </cell>
          <cell r="F47">
            <v>1194</v>
          </cell>
          <cell r="G47">
            <v>5.3598676042990103</v>
          </cell>
          <cell r="H47">
            <v>1.36950621819717</v>
          </cell>
          <cell r="I47" t="str">
            <v>up</v>
          </cell>
          <cell r="J47">
            <v>1.4891661114806099E-7</v>
          </cell>
          <cell r="K47">
            <v>1.00736625557049E-4</v>
          </cell>
          <cell r="L47" t="str">
            <v>-</v>
          </cell>
          <cell r="M47" t="str">
            <v>GO:0009532//plastid stroma;GO:0009526//plastid envelope</v>
          </cell>
          <cell r="N47" t="str">
            <v>GO:0032550;GO:0016462//pyrophosphatase activity</v>
          </cell>
          <cell r="O47" t="str">
            <v>GO:0009642//response to light intensity;GO:0006412//translation;GO:0000302//response to reactive oxygen species</v>
          </cell>
          <cell r="P47" t="str">
            <v>gi|697118272|ref|XP_009613059.1|/2.35803e-111/PREDICTED: chaperone protein ClpB1-like [Nicotiana tomentosiformis]</v>
          </cell>
        </row>
        <row r="48">
          <cell r="A48" t="str">
            <v>gene_18214</v>
          </cell>
          <cell r="B48">
            <v>867</v>
          </cell>
          <cell r="C48">
            <v>2683</v>
          </cell>
          <cell r="D48">
            <v>1108</v>
          </cell>
          <cell r="E48">
            <v>267</v>
          </cell>
          <cell r="F48">
            <v>413</v>
          </cell>
          <cell r="G48">
            <v>5.6265911512062798</v>
          </cell>
          <cell r="H48">
            <v>-2.2176823664007599</v>
          </cell>
          <cell r="I48" t="str">
            <v>down</v>
          </cell>
          <cell r="J48">
            <v>1.5103668337723599E-7</v>
          </cell>
          <cell r="K48">
            <v>1.00736625557049E-4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gi|698545789|ref|XP_009767504.1|/0/PREDICTED: nudix hydrolase 18, mitochondrial-like [Nicotiana sylvestris]</v>
          </cell>
        </row>
        <row r="49">
          <cell r="A49" t="str">
            <v>gene_42189</v>
          </cell>
          <cell r="B49">
            <v>1863</v>
          </cell>
          <cell r="C49">
            <v>320</v>
          </cell>
          <cell r="D49">
            <v>52</v>
          </cell>
          <cell r="E49">
            <v>10</v>
          </cell>
          <cell r="F49">
            <v>7</v>
          </cell>
          <cell r="G49">
            <v>2.1285823000961899</v>
          </cell>
          <cell r="H49">
            <v>-4.2086573748107199</v>
          </cell>
          <cell r="I49" t="str">
            <v>down</v>
          </cell>
          <cell r="J49">
            <v>1.5255420326660701E-7</v>
          </cell>
          <cell r="K49">
            <v>1.00736625557049E-4</v>
          </cell>
          <cell r="L49" t="str">
            <v>ko01100//Metabolic pathways;ko00040//Pentose and glucuronate interconversions;ko00500//Starch and sucrose metabolism</v>
          </cell>
          <cell r="M49" t="str">
            <v>GO:0043231//intracellular membrane-bounded organelle;GO:0044444;GO:0016020//membrane;GO:0071944//cell periphery;GO:0005911//cell-cell junction;GO:0030312//external encapsulating structure;GO:0044437</v>
          </cell>
          <cell r="N49" t="str">
            <v>GO:0016788//hydrolase activity, acting on ester bonds;GO:0030234//enzyme regulator activity;GO:0052689//carboxylic ester hydrolase activity</v>
          </cell>
          <cell r="O49" t="str">
            <v>GO:0008152//metabolic process;GO:0071555//cell wall organization;GO:0000272//polysaccharide catabolic process;GO:0044092//negative regulation of molecular function</v>
          </cell>
          <cell r="P49" t="str">
            <v>gi|697105472|ref|XP_009606551.1|/0/PREDICTED: pectinesterase 3 [Nicotiana tomentosiformis]</v>
          </cell>
        </row>
        <row r="50">
          <cell r="A50" t="str">
            <v>gene_71942</v>
          </cell>
          <cell r="B50">
            <v>867</v>
          </cell>
          <cell r="C50">
            <v>356</v>
          </cell>
          <cell r="D50">
            <v>397</v>
          </cell>
          <cell r="E50">
            <v>887</v>
          </cell>
          <cell r="F50">
            <v>705</v>
          </cell>
          <cell r="G50">
            <v>4.8128243042950301</v>
          </cell>
          <cell r="H50">
            <v>1.34795541221576</v>
          </cell>
          <cell r="I50" t="str">
            <v>up</v>
          </cell>
          <cell r="J50">
            <v>1.6279573367415599E-7</v>
          </cell>
          <cell r="K50">
            <v>1.05305583153797E-4</v>
          </cell>
          <cell r="L50" t="str">
            <v>ko00620//Pyruvate metabolism</v>
          </cell>
          <cell r="M50" t="str">
            <v>-</v>
          </cell>
          <cell r="N50" t="str">
            <v>GO:0003824//catalytic activity</v>
          </cell>
          <cell r="O50" t="str">
            <v>-</v>
          </cell>
          <cell r="P50" t="str">
            <v>gi|698479843|ref|XP_009786993.1|/2.8311e-170/PREDICTED: persulfide dioxygenase ETHE1 homolog, mitochondrial-like [Nicotiana sylvestris]</v>
          </cell>
        </row>
        <row r="51">
          <cell r="A51" t="str">
            <v>gene_22325</v>
          </cell>
          <cell r="B51">
            <v>1092</v>
          </cell>
          <cell r="C51">
            <v>1148</v>
          </cell>
          <cell r="D51">
            <v>622</v>
          </cell>
          <cell r="E51">
            <v>256</v>
          </cell>
          <cell r="F51">
            <v>165</v>
          </cell>
          <cell r="G51">
            <v>4.60164837874943</v>
          </cell>
          <cell r="H51">
            <v>-1.82800618605738</v>
          </cell>
          <cell r="I51" t="str">
            <v>down</v>
          </cell>
          <cell r="J51">
            <v>1.7531878967014101E-7</v>
          </cell>
          <cell r="K51">
            <v>1.1113808714769599E-4</v>
          </cell>
          <cell r="L51" t="str">
            <v>ko01100//Metabolic pathways;ko00906//Carotenoid biosynthesis;ko01110//Biosynthesis of secondary metabolites;ko00511//Other glycan degradation</v>
          </cell>
          <cell r="M51" t="str">
            <v>-</v>
          </cell>
          <cell r="N51" t="str">
            <v>GO:0016787//hydrolase activity</v>
          </cell>
          <cell r="O51" t="str">
            <v>GO:0044238//primary metabolic process</v>
          </cell>
          <cell r="P51" t="str">
            <v>gi|697160642|ref|XP_009589092.1|/0/PREDICTED: GDSL esterase/lipase At4g28780-like [Nicotiana tomentosiformis]</v>
          </cell>
        </row>
        <row r="52">
          <cell r="A52" t="str">
            <v>gene_75649</v>
          </cell>
          <cell r="B52">
            <v>789</v>
          </cell>
          <cell r="C52">
            <v>383</v>
          </cell>
          <cell r="D52">
            <v>506</v>
          </cell>
          <cell r="E52">
            <v>967</v>
          </cell>
          <cell r="F52">
            <v>899</v>
          </cell>
          <cell r="G52">
            <v>5.0463631750532896</v>
          </cell>
          <cell r="H52">
            <v>1.34653452058205</v>
          </cell>
          <cell r="I52" t="str">
            <v>up</v>
          </cell>
          <cell r="J52">
            <v>2.0383600588371701E-7</v>
          </cell>
          <cell r="K52">
            <v>1.2668207926451599E-4</v>
          </cell>
          <cell r="L52" t="str">
            <v>-</v>
          </cell>
          <cell r="M52" t="str">
            <v>GO:0043231//intracellular membrane-bounded organelle</v>
          </cell>
          <cell r="N52" t="str">
            <v>-</v>
          </cell>
          <cell r="O52" t="str">
            <v>GO:0009411//response to UV;GO:0001101//response to acid chemical;GO:0019941//modification-dependent protein catabolic process;GO:0006605//protein targeting;GO:0036211</v>
          </cell>
          <cell r="P52" t="str">
            <v>gi|658046238|ref|XP_008358804.1|/8.98622e-163/PREDICTED: LOW QUALITY PROTEIN: polyubiquitin 11-like, partial [Malus domestica]</v>
          </cell>
        </row>
        <row r="53">
          <cell r="A53" t="str">
            <v>gene_51595</v>
          </cell>
          <cell r="B53">
            <v>366</v>
          </cell>
          <cell r="C53">
            <v>45</v>
          </cell>
          <cell r="D53">
            <v>101</v>
          </cell>
          <cell r="E53">
            <v>219</v>
          </cell>
          <cell r="F53">
            <v>291</v>
          </cell>
          <cell r="G53">
            <v>3.0140802836304199</v>
          </cell>
          <cell r="H53">
            <v>2.1006603395738499</v>
          </cell>
          <cell r="I53" t="str">
            <v>up</v>
          </cell>
          <cell r="J53">
            <v>2.7209629703350902E-7</v>
          </cell>
          <cell r="K53">
            <v>1.65853158284117E-4</v>
          </cell>
          <cell r="L53" t="str">
            <v>-</v>
          </cell>
          <cell r="M53" t="str">
            <v>-</v>
          </cell>
          <cell r="N53" t="str">
            <v>-</v>
          </cell>
          <cell r="O53" t="str">
            <v>GO:0007275//multicellular organismal development</v>
          </cell>
          <cell r="P53" t="str">
            <v>gi|698587207|ref|XP_009779119.1|/3.1282e-65/PREDICTED: protein LE25-like [Nicotiana sylvestris]</v>
          </cell>
        </row>
        <row r="54">
          <cell r="A54" t="str">
            <v>gene_70892</v>
          </cell>
          <cell r="B54">
            <v>1134</v>
          </cell>
          <cell r="C54">
            <v>18431</v>
          </cell>
          <cell r="D54">
            <v>17937</v>
          </cell>
          <cell r="E54">
            <v>37855</v>
          </cell>
          <cell r="F54">
            <v>36860</v>
          </cell>
          <cell r="G54">
            <v>10.3794722508442</v>
          </cell>
          <cell r="H54">
            <v>1.3089961872431799</v>
          </cell>
          <cell r="I54" t="str">
            <v>up</v>
          </cell>
          <cell r="J54">
            <v>2.9690948948230302E-7</v>
          </cell>
          <cell r="K54">
            <v>1.7756307884209601E-4</v>
          </cell>
          <cell r="L54" t="str">
            <v>-</v>
          </cell>
          <cell r="M54" t="str">
            <v>GO:0009534//chloroplast thylakoid;GO:0044436</v>
          </cell>
          <cell r="N54" t="str">
            <v>-</v>
          </cell>
          <cell r="O54" t="str">
            <v>GO:0055114//oxidation-reduction process;GO:0006950//response to stress</v>
          </cell>
          <cell r="P54" t="str">
            <v>gi|697148068|ref|XP_009628206.1|/0/PREDICTED: light-induced protein, chloroplastic [Nicotiana tomentosiformis]</v>
          </cell>
        </row>
        <row r="55">
          <cell r="A55" t="str">
            <v>gene_13980</v>
          </cell>
          <cell r="B55">
            <v>1050</v>
          </cell>
          <cell r="C55">
            <v>709</v>
          </cell>
          <cell r="D55">
            <v>234</v>
          </cell>
          <cell r="E55">
            <v>76</v>
          </cell>
          <cell r="F55">
            <v>75</v>
          </cell>
          <cell r="G55">
            <v>3.6052339566010998</v>
          </cell>
          <cell r="H55">
            <v>-2.3974189375735699</v>
          </cell>
          <cell r="I55" t="str">
            <v>down</v>
          </cell>
          <cell r="J55">
            <v>4.4218783236923203E-7</v>
          </cell>
          <cell r="K55">
            <v>2.5954788027361398E-4</v>
          </cell>
          <cell r="L55" t="str">
            <v>-</v>
          </cell>
          <cell r="M55" t="str">
            <v>-</v>
          </cell>
          <cell r="N55" t="str">
            <v>GO:0016759//cellulose synthase activity</v>
          </cell>
          <cell r="O55" t="str">
            <v>-</v>
          </cell>
          <cell r="P55" t="str">
            <v>gi|698479408|ref|XP_009786792.1|/0/PREDICTED: xyloglucan glycosyltransferase 4 [Nicotiana sylvestris]</v>
          </cell>
        </row>
        <row r="56">
          <cell r="A56" t="str">
            <v>gene_15608</v>
          </cell>
          <cell r="B56">
            <v>558</v>
          </cell>
          <cell r="C56">
            <v>1697</v>
          </cell>
          <cell r="D56">
            <v>1082</v>
          </cell>
          <cell r="E56">
            <v>3100</v>
          </cell>
          <cell r="F56">
            <v>3750</v>
          </cell>
          <cell r="G56">
            <v>6.86980425898013</v>
          </cell>
          <cell r="H56">
            <v>1.5666576040257101</v>
          </cell>
          <cell r="I56" t="str">
            <v>up</v>
          </cell>
          <cell r="J56">
            <v>4.7525644155122801E-7</v>
          </cell>
          <cell r="K56">
            <v>2.7311286860642599E-4</v>
          </cell>
          <cell r="L56" t="str">
            <v>-</v>
          </cell>
          <cell r="M56" t="str">
            <v>-</v>
          </cell>
          <cell r="N56" t="str">
            <v>GO:0005488</v>
          </cell>
          <cell r="O56" t="str">
            <v>-</v>
          </cell>
          <cell r="P56" t="str">
            <v>gi|7594903|dbj|BAA88985.2|/1.95803e-124/Ntdin [Nicotiana tabacum]</v>
          </cell>
        </row>
        <row r="57">
          <cell r="A57" t="str">
            <v>gene_80514</v>
          </cell>
          <cell r="B57">
            <v>2793</v>
          </cell>
          <cell r="C57">
            <v>1060</v>
          </cell>
          <cell r="D57">
            <v>828</v>
          </cell>
          <cell r="E57">
            <v>311</v>
          </cell>
          <cell r="F57">
            <v>295</v>
          </cell>
          <cell r="G57">
            <v>4.7961989006910999</v>
          </cell>
          <cell r="H57">
            <v>-1.37563974483578</v>
          </cell>
          <cell r="I57" t="str">
            <v>down</v>
          </cell>
          <cell r="J57">
            <v>4.8253156997601795E-7</v>
          </cell>
          <cell r="K57">
            <v>2.7311286860642599E-4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gi|698496931|ref|XP_009794479.1|/0/PREDICTED: probable receptor protein kinase TMK1 isoform X1 [Nicotiana sylvestris]</v>
          </cell>
        </row>
        <row r="58">
          <cell r="A58" t="str">
            <v>gene_81227</v>
          </cell>
          <cell r="B58">
            <v>1533</v>
          </cell>
          <cell r="C58">
            <v>1747</v>
          </cell>
          <cell r="D58">
            <v>455</v>
          </cell>
          <cell r="E58">
            <v>175</v>
          </cell>
          <cell r="F58">
            <v>153</v>
          </cell>
          <cell r="G58">
            <v>4.8073762636701201</v>
          </cell>
          <cell r="H58">
            <v>-2.5109729872037301</v>
          </cell>
          <cell r="I58" t="str">
            <v>down</v>
          </cell>
          <cell r="J58">
            <v>5.7024979744046102E-7</v>
          </cell>
          <cell r="K58">
            <v>3.1709890490654101E-4</v>
          </cell>
          <cell r="L58" t="str">
            <v>-</v>
          </cell>
          <cell r="M58" t="str">
            <v>GO:0043231//intracellular membrane-bounded organelle;GO:0005911//cell-cell junction;GO:0031225//anchored component of membrane</v>
          </cell>
          <cell r="N58" t="str">
            <v>-</v>
          </cell>
          <cell r="O58" t="str">
            <v>GO:0010053//root epidermal cell differentiation;GO:0009826//unidimensional cell growth;GO:0030198//extracellular matrix organization</v>
          </cell>
          <cell r="P58" t="str">
            <v>gi|698513208|ref|XP_009801564.1|/0/PREDICTED: COBRA-like protein 7 [Nicotiana sylvestris]</v>
          </cell>
        </row>
        <row r="59">
          <cell r="A59" t="str">
            <v>gene_19685</v>
          </cell>
          <cell r="B59">
            <v>843</v>
          </cell>
          <cell r="C59">
            <v>89</v>
          </cell>
          <cell r="D59">
            <v>83</v>
          </cell>
          <cell r="E59">
            <v>239</v>
          </cell>
          <cell r="F59">
            <v>221</v>
          </cell>
          <cell r="G59">
            <v>2.94566853928686</v>
          </cell>
          <cell r="H59">
            <v>1.68600273413853</v>
          </cell>
          <cell r="I59" t="str">
            <v>up</v>
          </cell>
          <cell r="J59">
            <v>7.05320071827209E-7</v>
          </cell>
          <cell r="K59">
            <v>3.8544525856267598E-4</v>
          </cell>
          <cell r="L59" t="str">
            <v>-</v>
          </cell>
          <cell r="M59" t="str">
            <v>-</v>
          </cell>
          <cell r="N59" t="str">
            <v>-</v>
          </cell>
          <cell r="O59" t="str">
            <v>GO:0009987//cellular process;GO:0048367//shoot system development</v>
          </cell>
          <cell r="P59" t="str">
            <v>gi|698459238|ref|XP_009781251.1|/0/PREDICTED: NAC transcription factor 29-like [Nicotiana sylvestris]</v>
          </cell>
        </row>
        <row r="60">
          <cell r="A60" t="str">
            <v>gene_2510</v>
          </cell>
          <cell r="B60">
            <v>1389</v>
          </cell>
          <cell r="C60">
            <v>718</v>
          </cell>
          <cell r="D60">
            <v>309</v>
          </cell>
          <cell r="E60">
            <v>111</v>
          </cell>
          <cell r="F60">
            <v>106</v>
          </cell>
          <cell r="G60">
            <v>3.79292125349644</v>
          </cell>
          <cell r="H60">
            <v>-1.9929788598537701</v>
          </cell>
          <cell r="I60" t="str">
            <v>down</v>
          </cell>
          <cell r="J60">
            <v>7.9372280800302302E-7</v>
          </cell>
          <cell r="K60">
            <v>4.2640403597396298E-4</v>
          </cell>
          <cell r="L60" t="str">
            <v>ko01100//Metabolic pathways;ko00030//Pentose phosphate pathway;ko01110//Biosynthesis of secondary metabolites</v>
          </cell>
          <cell r="M60" t="str">
            <v>-</v>
          </cell>
          <cell r="N60" t="str">
            <v>GO:0052736//beta-glucanase activity</v>
          </cell>
          <cell r="O60" t="str">
            <v>-</v>
          </cell>
          <cell r="P60" t="str">
            <v>gi|697182186|ref|XP_009600096.1|/0/PREDICTED: endo-1,3(4)-beta-glucanase 1-like [Nicotiana tomentosiformis]</v>
          </cell>
        </row>
        <row r="61">
          <cell r="A61" t="str">
            <v>gene_41236</v>
          </cell>
          <cell r="B61">
            <v>2274</v>
          </cell>
          <cell r="C61">
            <v>810</v>
          </cell>
          <cell r="D61">
            <v>1327</v>
          </cell>
          <cell r="E61">
            <v>2147</v>
          </cell>
          <cell r="F61">
            <v>2581</v>
          </cell>
          <cell r="G61">
            <v>6.36897674682871</v>
          </cell>
          <cell r="H61">
            <v>1.43631741167469</v>
          </cell>
          <cell r="I61" t="str">
            <v>up</v>
          </cell>
          <cell r="J61">
            <v>9.4452081985124804E-7</v>
          </cell>
          <cell r="K61">
            <v>4.9895886510008605E-4</v>
          </cell>
          <cell r="L61" t="str">
            <v>ko00052//Galactose metabolism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gi|697123340|ref|XP_009615660.1|;gi|697123330|ref|XP_009615655.1|/0;0/PREDICTED: probable galactinol--sucrose galactosyltransferase 2 isoform X2 [Nicotiana tomentosiformis];PREDICTED: probable galactinol--sucrose galactosyltransferase 2 isoform X1 [Nicotiana tomentosiformis]</v>
          </cell>
        </row>
        <row r="62">
          <cell r="A62" t="str">
            <v>gene_70841</v>
          </cell>
          <cell r="B62">
            <v>1455</v>
          </cell>
          <cell r="C62">
            <v>125</v>
          </cell>
          <cell r="D62">
            <v>111</v>
          </cell>
          <cell r="E62">
            <v>267</v>
          </cell>
          <cell r="F62">
            <v>316</v>
          </cell>
          <cell r="G62">
            <v>3.3187115325641199</v>
          </cell>
          <cell r="H62">
            <v>1.5774961219955199</v>
          </cell>
          <cell r="I62" t="str">
            <v>up</v>
          </cell>
          <cell r="J62">
            <v>1.0461598836021899E-6</v>
          </cell>
          <cell r="K62">
            <v>5.4359153558450996E-4</v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gi|698542238|ref|XP_009766335.1|;gi|698542235|ref|XP_009766334.1|/0;0/PREDICTED: bromodomain-containing protein 8-like isoform X2 [Nicotiana sylvestris];PREDICTED: bromodomain-containing protein 8-like isoform X1 [Nicotiana sylvestris]</v>
          </cell>
        </row>
        <row r="63">
          <cell r="A63" t="str">
            <v>gene_62466</v>
          </cell>
          <cell r="B63">
            <v>432</v>
          </cell>
          <cell r="C63">
            <v>51</v>
          </cell>
          <cell r="D63">
            <v>40</v>
          </cell>
          <cell r="E63">
            <v>2</v>
          </cell>
          <cell r="F63">
            <v>3</v>
          </cell>
          <cell r="G63">
            <v>0.20283315393773799</v>
          </cell>
          <cell r="H63">
            <v>-3.8588374202234301</v>
          </cell>
          <cell r="I63" t="str">
            <v>down</v>
          </cell>
          <cell r="J63">
            <v>1.13815496105015E-6</v>
          </cell>
          <cell r="K63">
            <v>5.8185418782976599E-4</v>
          </cell>
          <cell r="L63" t="str">
            <v>-</v>
          </cell>
          <cell r="M63" t="str">
            <v>-</v>
          </cell>
          <cell r="N63" t="str">
            <v>GO:0004175//endopeptidase activity</v>
          </cell>
          <cell r="O63" t="str">
            <v>GO:0016485//protein processing</v>
          </cell>
          <cell r="P63" t="str">
            <v>gi|697096366|ref|XP_009616098.1|/3.53403e-101/PREDICTED: cyprosin-like [Nicotiana tomentosiformis]</v>
          </cell>
        </row>
        <row r="64">
          <cell r="A64" t="str">
            <v>gene_72971</v>
          </cell>
          <cell r="B64">
            <v>2172</v>
          </cell>
          <cell r="C64">
            <v>6965</v>
          </cell>
          <cell r="D64">
            <v>7706</v>
          </cell>
          <cell r="E64">
            <v>14535</v>
          </cell>
          <cell r="F64">
            <v>13949</v>
          </cell>
          <cell r="G64">
            <v>9.0108608705500295</v>
          </cell>
          <cell r="H64">
            <v>1.2306376475555001</v>
          </cell>
          <cell r="I64" t="str">
            <v>up</v>
          </cell>
          <cell r="J64">
            <v>1.1570813969650699E-6</v>
          </cell>
          <cell r="K64">
            <v>5.82140507273092E-4</v>
          </cell>
          <cell r="L64" t="str">
            <v>-</v>
          </cell>
          <cell r="M64" t="str">
            <v>-</v>
          </cell>
          <cell r="N64" t="str">
            <v>GO:0005515//protein binding</v>
          </cell>
          <cell r="O64" t="str">
            <v>GO:0044699;GO:0009628//response to abiotic stimulus;GO:0006950//response to stress</v>
          </cell>
          <cell r="P64" t="str">
            <v>gi|697165076|ref|XP_009591355.1|/0/PREDICTED: BAG family molecular chaperone regulator 6 [Nicotiana tomentosiformis]</v>
          </cell>
        </row>
        <row r="65">
          <cell r="A65" t="str">
            <v>gene_62560</v>
          </cell>
          <cell r="B65">
            <v>1200</v>
          </cell>
          <cell r="C65">
            <v>149</v>
          </cell>
          <cell r="D65">
            <v>348</v>
          </cell>
          <cell r="E65">
            <v>704</v>
          </cell>
          <cell r="F65">
            <v>584</v>
          </cell>
          <cell r="G65">
            <v>4.4270383056277698</v>
          </cell>
          <cell r="H65">
            <v>1.6609527238394399</v>
          </cell>
          <cell r="I65" t="str">
            <v>up</v>
          </cell>
          <cell r="J65">
            <v>1.3366471698540899E-6</v>
          </cell>
          <cell r="K65">
            <v>6.5149432372139905E-4</v>
          </cell>
          <cell r="L65" t="str">
            <v>-</v>
          </cell>
          <cell r="M65" t="str">
            <v>-</v>
          </cell>
          <cell r="N65" t="str">
            <v>-</v>
          </cell>
          <cell r="O65" t="str">
            <v>-</v>
          </cell>
          <cell r="P65" t="str">
            <v>gi|698510294|ref|XP_009800321.1|/0/PREDICTED: WAT1-related protein At5g07050-like [Nicotiana sylvestris]</v>
          </cell>
        </row>
        <row r="66">
          <cell r="A66" t="str">
            <v>gene_68364</v>
          </cell>
          <cell r="B66">
            <v>804</v>
          </cell>
          <cell r="C66">
            <v>93</v>
          </cell>
          <cell r="D66">
            <v>95</v>
          </cell>
          <cell r="E66">
            <v>239</v>
          </cell>
          <cell r="F66">
            <v>234</v>
          </cell>
          <cell r="G66">
            <v>3.0076315492196799</v>
          </cell>
          <cell r="H66">
            <v>1.60166725958704</v>
          </cell>
          <cell r="I66" t="str">
            <v>up</v>
          </cell>
          <cell r="J66">
            <v>1.35007401711121E-6</v>
          </cell>
          <cell r="K66">
            <v>6.5149432372139905E-4</v>
          </cell>
          <cell r="L66" t="str">
            <v>-</v>
          </cell>
          <cell r="M66" t="str">
            <v>GO:0031224//intrinsic component of membrane</v>
          </cell>
          <cell r="N66" t="str">
            <v>-</v>
          </cell>
          <cell r="O66" t="str">
            <v>-</v>
          </cell>
          <cell r="P66" t="str">
            <v>gi|698475738|ref|XP_009785227.1|/2.96671e-180/PREDICTED: transmembrane protein 56-like [Nicotiana sylvestris]</v>
          </cell>
        </row>
        <row r="67">
          <cell r="A67" t="str">
            <v>gene_3248</v>
          </cell>
          <cell r="B67">
            <v>1107</v>
          </cell>
          <cell r="C67">
            <v>1052</v>
          </cell>
          <cell r="D67">
            <v>506</v>
          </cell>
          <cell r="E67">
            <v>192</v>
          </cell>
          <cell r="F67">
            <v>197</v>
          </cell>
          <cell r="G67">
            <v>4.4393321663932204</v>
          </cell>
          <cell r="H67">
            <v>-1.74820001495212</v>
          </cell>
          <cell r="I67" t="str">
            <v>down</v>
          </cell>
          <cell r="J67">
            <v>1.35659469225178E-6</v>
          </cell>
          <cell r="K67">
            <v>6.5149432372139905E-4</v>
          </cell>
          <cell r="L67" t="str">
            <v>ko04075//Plant hormone signal transduction</v>
          </cell>
          <cell r="M67" t="str">
            <v>-</v>
          </cell>
          <cell r="N67" t="str">
            <v>GO:0004721//phosphoprotein phosphatase activity;GO:0043169//cation binding</v>
          </cell>
          <cell r="O67" t="str">
            <v>GO:0006464//cellular protein modification process</v>
          </cell>
          <cell r="P67" t="str">
            <v>gi|698494219|ref|XP_009793316.1|/0/PREDICTED: probable protein phosphatase 2C 49 [Nicotiana sylvestris]</v>
          </cell>
        </row>
        <row r="68">
          <cell r="A68" t="str">
            <v>gene_71064</v>
          </cell>
          <cell r="B68">
            <v>2112</v>
          </cell>
          <cell r="C68">
            <v>14025</v>
          </cell>
          <cell r="D68">
            <v>29100</v>
          </cell>
          <cell r="E68">
            <v>48849</v>
          </cell>
          <cell r="F68">
            <v>55915</v>
          </cell>
          <cell r="G68">
            <v>10.8000227955932</v>
          </cell>
          <cell r="H68">
            <v>1.5763957067047401</v>
          </cell>
          <cell r="I68" t="str">
            <v>up</v>
          </cell>
          <cell r="J68">
            <v>1.4236491861049799E-6</v>
          </cell>
          <cell r="K68">
            <v>6.7349230750422795E-4</v>
          </cell>
          <cell r="L68" t="str">
            <v>ko04141//Protein processing in endoplasmic reticulum;ko04626//Plant-pathogen interaction</v>
          </cell>
          <cell r="M68" t="str">
            <v>GO:0044424</v>
          </cell>
          <cell r="N68" t="str">
            <v>GO:0005515//protein binding;GO:0032550</v>
          </cell>
          <cell r="O68" t="str">
            <v>GO:0050896//response to stimulus;GO:0044267//cellular protein metabolic process</v>
          </cell>
          <cell r="P68" t="str">
            <v>gi|698548998|ref|XP_009768512.1|/0/PREDICTED: heat shock protein 82 [Nicotiana sylvestris]</v>
          </cell>
        </row>
        <row r="69">
          <cell r="A69" t="str">
            <v>gene_18731</v>
          </cell>
          <cell r="B69">
            <v>753</v>
          </cell>
          <cell r="C69">
            <v>400</v>
          </cell>
          <cell r="D69">
            <v>588</v>
          </cell>
          <cell r="E69">
            <v>982</v>
          </cell>
          <cell r="F69">
            <v>1023</v>
          </cell>
          <cell r="G69">
            <v>5.1652819803613603</v>
          </cell>
          <cell r="H69">
            <v>1.3040751174521299</v>
          </cell>
          <cell r="I69" t="str">
            <v>up</v>
          </cell>
          <cell r="J69">
            <v>1.46651068833061E-6</v>
          </cell>
          <cell r="K69">
            <v>6.8356651143127898E-4</v>
          </cell>
          <cell r="L69" t="str">
            <v>-</v>
          </cell>
          <cell r="M69" t="str">
            <v>-</v>
          </cell>
          <cell r="N69" t="str">
            <v>GO:0003677//DNA binding</v>
          </cell>
          <cell r="O69" t="str">
            <v>-</v>
          </cell>
          <cell r="P69" t="str">
            <v>gi|697156968|ref|XP_009587238.1|/4.31121e-146/PREDICTED: homeobox-leucine zipper protein ATHB-12-like [Nicotiana tomentosiformis]</v>
          </cell>
        </row>
        <row r="70">
          <cell r="A70" t="str">
            <v>gene_79361</v>
          </cell>
          <cell r="B70">
            <v>2418</v>
          </cell>
          <cell r="C70">
            <v>86</v>
          </cell>
          <cell r="D70">
            <v>112</v>
          </cell>
          <cell r="E70">
            <v>303</v>
          </cell>
          <cell r="F70">
            <v>209</v>
          </cell>
          <cell r="G70">
            <v>3.1027577876613099</v>
          </cell>
          <cell r="H70">
            <v>1.6372490870271701</v>
          </cell>
          <cell r="I70" t="str">
            <v>up</v>
          </cell>
          <cell r="J70">
            <v>1.54220238339015E-6</v>
          </cell>
          <cell r="K70">
            <v>7.0842966295556903E-4</v>
          </cell>
          <cell r="L70" t="str">
            <v>ko01100//Metabolic pathways;ko00500//Starch and sucrose metabolism</v>
          </cell>
          <cell r="M70" t="str">
            <v>-</v>
          </cell>
          <cell r="N70" t="str">
            <v>GO:0035251//UDP-glucosyltransferase activity</v>
          </cell>
          <cell r="O70" t="str">
            <v>GO:0005984//disaccharide metabolic process</v>
          </cell>
          <cell r="P70" t="str">
            <v>gi|697142680|ref|XP_009625446.1|/0/PREDICTED: sucrose synthase [Nicotiana tomentosiformis]</v>
          </cell>
        </row>
        <row r="71">
          <cell r="A71" t="str">
            <v>gene_33493</v>
          </cell>
          <cell r="B71">
            <v>708</v>
          </cell>
          <cell r="C71">
            <v>360</v>
          </cell>
          <cell r="D71">
            <v>392</v>
          </cell>
          <cell r="E71">
            <v>720</v>
          </cell>
          <cell r="F71">
            <v>735</v>
          </cell>
          <cell r="G71">
            <v>4.7258599985343697</v>
          </cell>
          <cell r="H71">
            <v>1.2266342429720001</v>
          </cell>
          <cell r="I71" t="str">
            <v>up</v>
          </cell>
          <cell r="J71">
            <v>1.5707572209910901E-6</v>
          </cell>
          <cell r="K71">
            <v>7.1123886966476598E-4</v>
          </cell>
          <cell r="L71" t="str">
            <v>-</v>
          </cell>
          <cell r="M71" t="str">
            <v>-</v>
          </cell>
          <cell r="N71" t="str">
            <v>-</v>
          </cell>
          <cell r="O71" t="str">
            <v>-</v>
          </cell>
          <cell r="P71" t="str">
            <v>gi|698585227|ref|XP_009778586.1|/1.77923e-175/PREDICTED: uncharacterized protein LOC104227909 [Nicotiana sylvestris]</v>
          </cell>
        </row>
        <row r="72">
          <cell r="A72" t="str">
            <v>gene_46080</v>
          </cell>
          <cell r="B72">
            <v>507</v>
          </cell>
          <cell r="C72">
            <v>139</v>
          </cell>
          <cell r="D72">
            <v>76</v>
          </cell>
          <cell r="E72">
            <v>8</v>
          </cell>
          <cell r="F72">
            <v>15</v>
          </cell>
          <cell r="G72">
            <v>1.44004684931866</v>
          </cell>
          <cell r="H72">
            <v>-2.9460562727023998</v>
          </cell>
          <cell r="I72" t="str">
            <v>down</v>
          </cell>
          <cell r="J72">
            <v>1.83572699109456E-6</v>
          </cell>
          <cell r="K72">
            <v>8.1950989732018501E-4</v>
          </cell>
          <cell r="L72" t="str">
            <v>ko04075//Plant hormone signal transduction</v>
          </cell>
          <cell r="M72" t="str">
            <v>GO:0005576//extracellular region;GO:0030312//external encapsulating structure</v>
          </cell>
          <cell r="N72" t="str">
            <v>GO:0016798//hydrolase activity, acting on glycosyl bonds;GO:0016758//transferase activity, transferring hexosyl groups</v>
          </cell>
          <cell r="O72" t="str">
            <v>GO:0044042//glucan metabolic process</v>
          </cell>
          <cell r="P72" t="str">
            <v>gi|698524960|ref|XP_009759292.1|;gi|698495505|ref|XP_009793860.1|/3.25844e-55;1.63588e-120/PREDICTED: probable xyloglucan endotransglucosylase/hydrolase protein 25 [Nicotiana sylvestris];PREDICTED: probable xyloglucan endotransglucosylase/hydrolase protein 23 [Nicotiana sylvestris]</v>
          </cell>
        </row>
        <row r="73">
          <cell r="A73" t="str">
            <v>gene_83965</v>
          </cell>
          <cell r="B73">
            <v>738</v>
          </cell>
          <cell r="C73">
            <v>84</v>
          </cell>
          <cell r="D73">
            <v>77</v>
          </cell>
          <cell r="E73">
            <v>215</v>
          </cell>
          <cell r="F73">
            <v>210</v>
          </cell>
          <cell r="G73">
            <v>2.83812321748937</v>
          </cell>
          <cell r="H73">
            <v>1.6682004044684999</v>
          </cell>
          <cell r="I73" t="str">
            <v>up</v>
          </cell>
          <cell r="J73">
            <v>1.8899637320708201E-6</v>
          </cell>
          <cell r="K73">
            <v>8.3200403405161896E-4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gi|698520127|ref|XP_009804930.1|/7.29106e-167/PREDICTED: BI1-like protein [Nicotiana sylvestris]</v>
          </cell>
        </row>
        <row r="74">
          <cell r="A74" t="str">
            <v>gene_57078</v>
          </cell>
          <cell r="B74">
            <v>717</v>
          </cell>
          <cell r="C74">
            <v>321</v>
          </cell>
          <cell r="D74">
            <v>288</v>
          </cell>
          <cell r="E74">
            <v>42</v>
          </cell>
          <cell r="F74">
            <v>88</v>
          </cell>
          <cell r="G74">
            <v>3.0406487821724499</v>
          </cell>
          <cell r="H74">
            <v>-1.94034305269948</v>
          </cell>
          <cell r="I74" t="str">
            <v>down</v>
          </cell>
          <cell r="J74">
            <v>1.9717995237872502E-6</v>
          </cell>
          <cell r="K74">
            <v>8.5208782107959002E-4</v>
          </cell>
          <cell r="L74" t="str">
            <v>ko04626//Plant-pathogen interaction;ko04075//Plant hormone signal transduction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gi|697134778|ref|XP_009621436.1|/6.65212e-176/PREDICTED: protein TIFY 10A-like [Nicotiana tomentosiformis]</v>
          </cell>
        </row>
        <row r="75">
          <cell r="A75" t="str">
            <v>gene_82272</v>
          </cell>
          <cell r="B75">
            <v>1221</v>
          </cell>
          <cell r="C75">
            <v>119</v>
          </cell>
          <cell r="D75">
            <v>77</v>
          </cell>
          <cell r="E75">
            <v>258</v>
          </cell>
          <cell r="F75">
            <v>267</v>
          </cell>
          <cell r="G75">
            <v>3.13901488870578</v>
          </cell>
          <cell r="H75">
            <v>1.6829867357714501</v>
          </cell>
          <cell r="I75" t="str">
            <v>up</v>
          </cell>
          <cell r="J75">
            <v>1.9893519295775401E-6</v>
          </cell>
          <cell r="K75">
            <v>8.5208782107959002E-4</v>
          </cell>
          <cell r="L75" t="str">
            <v>ko04626//Plant-pathogen interaction;ko04075//Plant hormone signal transduction</v>
          </cell>
          <cell r="M75" t="str">
            <v>-</v>
          </cell>
          <cell r="N75" t="str">
            <v>GO:0004674//protein serine/threonine kinase activity;GO:0097159//organic cyclic compound binding;GO:1901363;GO:0036094//small molecule binding</v>
          </cell>
          <cell r="O75" t="str">
            <v>GO:0006468//protein phosphorylation;GO:0035556//intracellular signal transduction</v>
          </cell>
          <cell r="P75" t="str">
            <v>gi|697129444|ref|XP_009618783.1|/0/PREDICTED: G-type lectin S-receptor-like serine/threonine-protein kinase SD2-5 [Nicotiana tomentosiformis]</v>
          </cell>
        </row>
        <row r="76">
          <cell r="A76" t="str">
            <v>gene_1340</v>
          </cell>
          <cell r="B76">
            <v>1140</v>
          </cell>
          <cell r="C76">
            <v>353</v>
          </cell>
          <cell r="D76">
            <v>673</v>
          </cell>
          <cell r="E76">
            <v>158</v>
          </cell>
          <cell r="F76">
            <v>123</v>
          </cell>
          <cell r="G76">
            <v>3.8434579792366699</v>
          </cell>
          <cell r="H76">
            <v>-1.58543583479907</v>
          </cell>
          <cell r="I76" t="str">
            <v>down</v>
          </cell>
          <cell r="J76">
            <v>2.0162873619060498E-6</v>
          </cell>
          <cell r="K76">
            <v>8.5210992297299001E-4</v>
          </cell>
          <cell r="L76" t="str">
            <v>-</v>
          </cell>
          <cell r="M76" t="str">
            <v>GO:0043231//intracellular membrane-bounded organelle</v>
          </cell>
          <cell r="N76" t="str">
            <v>GO:0008081//phosphoric diester hydrolase activity</v>
          </cell>
          <cell r="O76" t="str">
            <v>GO:0019400;GO:0072502</v>
          </cell>
          <cell r="P76" t="str">
            <v>gi|698423688|ref|XP_009782733.1|/2.91861e-60/PREDICTED: glycerophosphodiester phosphodiesterase GDE1-like [Nicotiana sylvestris]</v>
          </cell>
        </row>
        <row r="77">
          <cell r="A77" t="str">
            <v>gene_1341</v>
          </cell>
          <cell r="B77">
            <v>687</v>
          </cell>
          <cell r="C77">
            <v>52</v>
          </cell>
          <cell r="D77">
            <v>27</v>
          </cell>
          <cell r="E77">
            <v>1</v>
          </cell>
          <cell r="F77">
            <v>2</v>
          </cell>
          <cell r="G77">
            <v>1.6667778199012601E-3</v>
          </cell>
          <cell r="H77">
            <v>-4.3602138722657404</v>
          </cell>
          <cell r="I77" t="str">
            <v>down</v>
          </cell>
          <cell r="J77">
            <v>2.4099572663169E-6</v>
          </cell>
          <cell r="K77">
            <v>9.9870807932162008E-4</v>
          </cell>
          <cell r="L77" t="str">
            <v>-</v>
          </cell>
          <cell r="M77" t="str">
            <v>-</v>
          </cell>
          <cell r="N77" t="str">
            <v>GO:0003676//nucleic acid binding</v>
          </cell>
          <cell r="O77" t="str">
            <v>GO:0006351//transcription, DNA-templated</v>
          </cell>
          <cell r="P77" t="str">
            <v>gi|698545304|ref|XP_009767338.1|/5.57056e-43/PREDICTED: NAC domain-containing protein 68-like isoform X2 [Nicotiana sylvestris]</v>
          </cell>
        </row>
        <row r="78">
          <cell r="A78" t="str">
            <v>gene_24248</v>
          </cell>
          <cell r="B78">
            <v>507</v>
          </cell>
          <cell r="C78">
            <v>336</v>
          </cell>
          <cell r="D78">
            <v>239</v>
          </cell>
          <cell r="E78">
            <v>37</v>
          </cell>
          <cell r="F78">
            <v>78</v>
          </cell>
          <cell r="G78">
            <v>2.9454018470026302</v>
          </cell>
          <cell r="H78">
            <v>-2.0401508742066801</v>
          </cell>
          <cell r="I78" t="str">
            <v>down</v>
          </cell>
          <cell r="J78">
            <v>2.4261901220269002E-6</v>
          </cell>
          <cell r="K78">
            <v>9.9870807932162008E-4</v>
          </cell>
          <cell r="L78" t="str">
            <v>ko04626//Plant-pathogen interaction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gi|697185663|ref|XP_009601871.1|/1.09354e-103/PREDICTED: probable WRKY transcription factor 70 [Nicotiana tomentosiformis]</v>
          </cell>
        </row>
        <row r="79">
          <cell r="A79" t="str">
            <v>gene_35680</v>
          </cell>
          <cell r="B79">
            <v>876</v>
          </cell>
          <cell r="C79">
            <v>625</v>
          </cell>
          <cell r="D79">
            <v>1332</v>
          </cell>
          <cell r="E79">
            <v>314</v>
          </cell>
          <cell r="F79">
            <v>225</v>
          </cell>
          <cell r="G79">
            <v>4.7680356280033802</v>
          </cell>
          <cell r="H79">
            <v>-1.5772057619065001</v>
          </cell>
          <cell r="I79" t="str">
            <v>down</v>
          </cell>
          <cell r="J79">
            <v>2.5292803392634201E-6</v>
          </cell>
          <cell r="K79">
            <v>1.0255459073738201E-3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GO:0009267//cellular response to starvation</v>
          </cell>
          <cell r="P79" t="str">
            <v>gi|697164551|ref|XP_009591083.1|/3.3342e-91/PREDICTED: SPX domain-containing protein 1-like [Nicotiana tomentosiformis]</v>
          </cell>
        </row>
        <row r="80">
          <cell r="A80" t="str">
            <v>gene_62604</v>
          </cell>
          <cell r="B80">
            <v>1455</v>
          </cell>
          <cell r="C80">
            <v>1647</v>
          </cell>
          <cell r="D80">
            <v>688</v>
          </cell>
          <cell r="E80">
            <v>270</v>
          </cell>
          <cell r="F80">
            <v>287</v>
          </cell>
          <cell r="G80">
            <v>5.0084117893593696</v>
          </cell>
          <cell r="H80">
            <v>-1.81660965743377</v>
          </cell>
          <cell r="I80" t="str">
            <v>down</v>
          </cell>
          <cell r="J80">
            <v>2.5560994031591198E-6</v>
          </cell>
          <cell r="K80">
            <v>1.0255459073738201E-3</v>
          </cell>
          <cell r="L80" t="str">
            <v>ko00270//Cysteine and methionine metabolism;ko01100//Metabolic pathways;ko01110//Biosynthesis of secondary metabolites</v>
          </cell>
          <cell r="M80" t="str">
            <v>-</v>
          </cell>
          <cell r="N80" t="str">
            <v>GO:0005515//protein binding;GO:0043168//anion binding;GO:0016846//carbon-sulfur lyase activity</v>
          </cell>
          <cell r="O80" t="str">
            <v>GO:0009605//response to external stimulus;GO:0006950//response to stress;GO:0009725//response to hormone;GO:0018871;GO:0010039//response to iron ion;GO:0001101//response to acid chemical</v>
          </cell>
          <cell r="P80" t="str">
            <v>gi|698576818|ref|XP_009776307.1|;gi|698560750|ref|XP_009771943.1|/0;0/PREDICTED: 1-aminocyclopropane-1-carboxylate synthase-like [Nicotiana sylvestris];PREDICTED: 1-aminocyclopropane-1-carboxylate synthase-like [Nicotiana sylvestris]</v>
          </cell>
        </row>
        <row r="81">
          <cell r="A81" t="str">
            <v>gene_75647</v>
          </cell>
          <cell r="B81">
            <v>936</v>
          </cell>
          <cell r="C81">
            <v>304</v>
          </cell>
          <cell r="D81">
            <v>272</v>
          </cell>
          <cell r="E81">
            <v>94</v>
          </cell>
          <cell r="F81">
            <v>53</v>
          </cell>
          <cell r="G81">
            <v>3.0092810627677702</v>
          </cell>
          <cell r="H81">
            <v>-1.7135745720220199</v>
          </cell>
          <cell r="I81" t="str">
            <v>down</v>
          </cell>
          <cell r="J81">
            <v>2.6958219587416899E-6</v>
          </cell>
          <cell r="K81">
            <v>1.05796940721644E-3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gi|698557212|ref|XP_009770961.1|/0/PREDICTED: transmembrane protein 45A-like [Nicotiana sylvestris]</v>
          </cell>
        </row>
        <row r="82">
          <cell r="A82" t="str">
            <v>gene_72017</v>
          </cell>
          <cell r="B82">
            <v>1629</v>
          </cell>
          <cell r="C82">
            <v>555</v>
          </cell>
          <cell r="D82">
            <v>1141</v>
          </cell>
          <cell r="E82">
            <v>244</v>
          </cell>
          <cell r="F82">
            <v>241</v>
          </cell>
          <cell r="G82">
            <v>4.5792981435306102</v>
          </cell>
          <cell r="H82">
            <v>-1.51505471946663</v>
          </cell>
          <cell r="I82" t="str">
            <v>down</v>
          </cell>
          <cell r="J82">
            <v>2.7036699263166298E-6</v>
          </cell>
          <cell r="K82">
            <v>1.05796940721644E-3</v>
          </cell>
          <cell r="L82" t="str">
            <v>ko01100//Metabolic pathways;ko01110//Biosynthesis of secondary metabolites;ko00400//Phenylalanine, tyrosine and tryptophan biosynthesis</v>
          </cell>
          <cell r="M82" t="str">
            <v>GO:0009536//plastid</v>
          </cell>
          <cell r="N82" t="str">
            <v>GO:0016765//transferase activity, transferring alkyl or aryl (other than methyl) groups</v>
          </cell>
          <cell r="O82" t="str">
            <v>GO:0008652//cellular amino acid biosynthetic process;GO:0043650</v>
          </cell>
          <cell r="P82" t="str">
            <v>gi|697127733|ref|XP_009617912.1|/0/PREDICTED: phospho-2-dehydro-3-deoxyheptonate aldolase 1, chloroplastic-like [Nicotiana tomentosiformis]</v>
          </cell>
        </row>
        <row r="83">
          <cell r="A83" t="str">
            <v>gene_66415</v>
          </cell>
          <cell r="B83">
            <v>1725</v>
          </cell>
          <cell r="C83">
            <v>1688</v>
          </cell>
          <cell r="D83">
            <v>2007</v>
          </cell>
          <cell r="E83">
            <v>3366</v>
          </cell>
          <cell r="F83">
            <v>3705</v>
          </cell>
          <cell r="G83">
            <v>7.0097142578099101</v>
          </cell>
          <cell r="H83">
            <v>1.2158175420889601</v>
          </cell>
          <cell r="I83" t="str">
            <v>up</v>
          </cell>
          <cell r="J83">
            <v>3.0590176676549802E-6</v>
          </cell>
          <cell r="K83">
            <v>1.18242224382917E-3</v>
          </cell>
          <cell r="L83" t="str">
            <v>-</v>
          </cell>
          <cell r="M83" t="str">
            <v>-</v>
          </cell>
          <cell r="N83" t="str">
            <v>-</v>
          </cell>
          <cell r="O83" t="str">
            <v>-</v>
          </cell>
          <cell r="P83" t="str">
            <v>gi|698547396|ref|XP_009768022.1|/0/PREDICTED: dnaJ protein ERDJ3A [Nicotiana sylvestris]</v>
          </cell>
        </row>
        <row r="84">
          <cell r="A84" t="str">
            <v>gene_50911</v>
          </cell>
          <cell r="B84">
            <v>741</v>
          </cell>
          <cell r="C84">
            <v>527</v>
          </cell>
          <cell r="D84">
            <v>1218</v>
          </cell>
          <cell r="E84">
            <v>267</v>
          </cell>
          <cell r="F84">
            <v>196</v>
          </cell>
          <cell r="G84">
            <v>4.5890093652167296</v>
          </cell>
          <cell r="H84">
            <v>-1.6283494132040699</v>
          </cell>
          <cell r="I84" t="str">
            <v>down</v>
          </cell>
          <cell r="J84">
            <v>3.5510687806959998E-6</v>
          </cell>
          <cell r="K84">
            <v>1.35570611201107E-3</v>
          </cell>
          <cell r="L84" t="str">
            <v>-</v>
          </cell>
          <cell r="M84" t="str">
            <v>GO:0043231//intracellular membrane-bounded organelle</v>
          </cell>
          <cell r="N84" t="str">
            <v>GO:0008081//phosphoric diester hydrolase activity</v>
          </cell>
          <cell r="O84" t="str">
            <v>GO:0019400;GO:0072502</v>
          </cell>
          <cell r="P84" t="str">
            <v>gi|697113072|ref|XP_009610418.1|/1.51143e-61/PREDICTED: glycerophosphodiester phosphodiesterase GDE1-like [Nicotiana tomentosiformis]</v>
          </cell>
        </row>
        <row r="85">
          <cell r="A85" t="str">
            <v>gene_23843</v>
          </cell>
          <cell r="B85">
            <v>1191</v>
          </cell>
          <cell r="C85">
            <v>1243</v>
          </cell>
          <cell r="D85">
            <v>321</v>
          </cell>
          <cell r="E85">
            <v>15</v>
          </cell>
          <cell r="F85">
            <v>98</v>
          </cell>
          <cell r="G85">
            <v>4.2063746418649304</v>
          </cell>
          <cell r="H85">
            <v>-3.50915592552994</v>
          </cell>
          <cell r="I85" t="str">
            <v>down</v>
          </cell>
          <cell r="J85">
            <v>3.5928607208773899E-6</v>
          </cell>
          <cell r="K85">
            <v>1.35570611201107E-3</v>
          </cell>
          <cell r="L85" t="str">
            <v>ko04075//Plant hormone signal transduction</v>
          </cell>
          <cell r="M85" t="str">
            <v>-</v>
          </cell>
          <cell r="N85" t="str">
            <v>GO:0004721//phosphoprotein phosphatase activity;GO:0043169//cation binding</v>
          </cell>
          <cell r="O85" t="str">
            <v>GO:0006464//cellular protein modification process</v>
          </cell>
          <cell r="P85" t="str">
            <v>gi|698569845|ref|XP_009774445.1|/0/PREDICTED: probable protein phosphatase 2C 25 [Nicotiana sylvestris]</v>
          </cell>
        </row>
        <row r="86">
          <cell r="A86" t="str">
            <v>gene_56304</v>
          </cell>
          <cell r="B86">
            <v>786</v>
          </cell>
          <cell r="C86">
            <v>152</v>
          </cell>
          <cell r="D86">
            <v>146</v>
          </cell>
          <cell r="E86">
            <v>17</v>
          </cell>
          <cell r="F86">
            <v>34</v>
          </cell>
          <cell r="G86">
            <v>1.9730082461420799</v>
          </cell>
          <cell r="H86">
            <v>-2.25777027588174</v>
          </cell>
          <cell r="I86" t="str">
            <v>down</v>
          </cell>
          <cell r="J86">
            <v>4.0568461402288403E-6</v>
          </cell>
          <cell r="K86">
            <v>1.49832312295836E-3</v>
          </cell>
          <cell r="L86" t="str">
            <v>-</v>
          </cell>
          <cell r="M86" t="str">
            <v>-</v>
          </cell>
          <cell r="N86" t="str">
            <v>-</v>
          </cell>
          <cell r="O86" t="str">
            <v>-</v>
          </cell>
          <cell r="P86" t="str">
            <v>gi|697130487|ref|XP_009619300.1|/5.63342e-108/PREDICTED: uncharacterized protein LOC104111328 [Nicotiana tomentosiformis]</v>
          </cell>
        </row>
        <row r="87">
          <cell r="A87" t="str">
            <v>gene_84820</v>
          </cell>
          <cell r="B87">
            <v>1026</v>
          </cell>
          <cell r="C87">
            <v>1649</v>
          </cell>
          <cell r="D87">
            <v>2031</v>
          </cell>
          <cell r="E87">
            <v>3545</v>
          </cell>
          <cell r="F87">
            <v>3337</v>
          </cell>
          <cell r="G87">
            <v>6.9771887816639699</v>
          </cell>
          <cell r="H87">
            <v>1.1789181200435199</v>
          </cell>
          <cell r="I87" t="str">
            <v>up</v>
          </cell>
          <cell r="J87">
            <v>4.07216078914042E-6</v>
          </cell>
          <cell r="K87">
            <v>1.49832312295836E-3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gi|697119032|ref|XP_009613462.1|/0/PREDICTED: dnaJ homolog subfamily B member 1-like [Nicotiana tomentosiformis]</v>
          </cell>
        </row>
        <row r="88">
          <cell r="A88" t="str">
            <v>gene_30914</v>
          </cell>
          <cell r="B88">
            <v>354</v>
          </cell>
          <cell r="C88">
            <v>161</v>
          </cell>
          <cell r="D88">
            <v>146</v>
          </cell>
          <cell r="E88">
            <v>297</v>
          </cell>
          <cell r="F88">
            <v>391</v>
          </cell>
          <cell r="G88">
            <v>3.59510005224399</v>
          </cell>
          <cell r="H88">
            <v>1.4406085652457301</v>
          </cell>
          <cell r="I88" t="str">
            <v>up</v>
          </cell>
          <cell r="J88">
            <v>4.14312580065257E-6</v>
          </cell>
          <cell r="K88">
            <v>1.49832312295836E-3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gi|698576597|ref|XP_009776254.1|/4.25367e-60/PREDICTED: uncharacterized protein LOC104226070 [Nicotiana sylvestris]</v>
          </cell>
        </row>
        <row r="89">
          <cell r="A89" t="str">
            <v>gene_18321</v>
          </cell>
          <cell r="B89">
            <v>1020</v>
          </cell>
          <cell r="C89">
            <v>570</v>
          </cell>
          <cell r="D89">
            <v>941</v>
          </cell>
          <cell r="E89">
            <v>1362</v>
          </cell>
          <cell r="F89">
            <v>2010</v>
          </cell>
          <cell r="G89">
            <v>5.8826531562529203</v>
          </cell>
          <cell r="H89">
            <v>1.45477500639697</v>
          </cell>
          <cell r="I89" t="str">
            <v>up</v>
          </cell>
          <cell r="J89">
            <v>4.1599077113937199E-6</v>
          </cell>
          <cell r="K89">
            <v>1.49832312295836E-3</v>
          </cell>
          <cell r="L89" t="str">
            <v>-</v>
          </cell>
          <cell r="M89" t="str">
            <v>-</v>
          </cell>
          <cell r="N89" t="str">
            <v>GO:0008422//beta-glucosidase activity</v>
          </cell>
          <cell r="O89" t="str">
            <v>GO:0044238//primary metabolic process</v>
          </cell>
          <cell r="P89" t="str">
            <v>gi|544202|sp|P36401.1|E13H_TOBAC/0/RecName: Full=Glucan endo-1,3-beta-glucosidase, acidic isoform PR-Q'; AltName: Full=(1-&gt;3)-beta-glucan endohydrolase; Short=(1-&gt;3)-beta-glucanase; AltName: Full=Beta-1,3-endoglucanase; AltName: Full=PR-35; Flags: Precursor</v>
          </cell>
        </row>
        <row r="90">
          <cell r="A90" t="str">
            <v>gene_35894</v>
          </cell>
          <cell r="B90">
            <v>432</v>
          </cell>
          <cell r="C90">
            <v>170</v>
          </cell>
          <cell r="D90">
            <v>189</v>
          </cell>
          <cell r="E90">
            <v>389</v>
          </cell>
          <cell r="F90">
            <v>342</v>
          </cell>
          <cell r="G90">
            <v>3.7113032605997698</v>
          </cell>
          <cell r="H90">
            <v>1.2962061258144999</v>
          </cell>
          <cell r="I90" t="str">
            <v>up</v>
          </cell>
          <cell r="J90">
            <v>4.3722225888579398E-6</v>
          </cell>
          <cell r="K90">
            <v>1.5425583140752899E-3</v>
          </cell>
          <cell r="L90" t="str">
            <v>ko04075//Plant hormone signal transduction</v>
          </cell>
          <cell r="M90" t="str">
            <v>-</v>
          </cell>
          <cell r="N90" t="str">
            <v>GO:0060089</v>
          </cell>
          <cell r="O90" t="str">
            <v>GO:0007165//signal transduction</v>
          </cell>
          <cell r="P90" t="str">
            <v>gi|697189114|ref|XP_009603605.1|/2.50791e-104/PREDICTED: histidine-containing phosphotransfer protein 4-like isoform X1 [Nicotiana tomentosiformis]</v>
          </cell>
        </row>
        <row r="91">
          <cell r="A91" t="str">
            <v>gene_50479</v>
          </cell>
          <cell r="B91">
            <v>2097</v>
          </cell>
          <cell r="C91">
            <v>18857</v>
          </cell>
          <cell r="D91">
            <v>11062</v>
          </cell>
          <cell r="E91">
            <v>3318</v>
          </cell>
          <cell r="F91">
            <v>4946</v>
          </cell>
          <cell r="G91">
            <v>8.7285022649243604</v>
          </cell>
          <cell r="H91">
            <v>-1.5872361046041199</v>
          </cell>
          <cell r="I91" t="str">
            <v>down</v>
          </cell>
          <cell r="J91">
            <v>4.3919840140357298E-6</v>
          </cell>
          <cell r="K91">
            <v>1.5425583140752899E-3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gi|698520390|ref|XP_009805065.1|/0/PREDICTED: zinc finger CCCH domain-containing protein 29-like [Nicotiana sylvestris]</v>
          </cell>
        </row>
        <row r="92">
          <cell r="A92" t="str">
            <v>gene_9012</v>
          </cell>
          <cell r="B92">
            <v>1722</v>
          </cell>
          <cell r="C92">
            <v>1255</v>
          </cell>
          <cell r="D92">
            <v>1531</v>
          </cell>
          <cell r="E92">
            <v>2707</v>
          </cell>
          <cell r="F92">
            <v>2488</v>
          </cell>
          <cell r="G92">
            <v>6.5725937486249304</v>
          </cell>
          <cell r="H92">
            <v>1.17370906685404</v>
          </cell>
          <cell r="I92" t="str">
            <v>up</v>
          </cell>
          <cell r="J92">
            <v>4.4287230748627997E-6</v>
          </cell>
          <cell r="K92">
            <v>1.5425583140752899E-3</v>
          </cell>
          <cell r="L92" t="str">
            <v>ko04141//Protein processing in endoplasmic reticulum</v>
          </cell>
          <cell r="M92" t="str">
            <v>-</v>
          </cell>
          <cell r="N92" t="str">
            <v>-</v>
          </cell>
          <cell r="O92" t="str">
            <v>-</v>
          </cell>
          <cell r="P92" t="str">
            <v>gi|697167973|ref|XP_009592855.1|/0/PREDICTED: dnaJ protein ERDJ3A [Nicotiana tomentosiformis]</v>
          </cell>
        </row>
        <row r="93">
          <cell r="A93" t="str">
            <v>gene_22110</v>
          </cell>
          <cell r="B93">
            <v>1314</v>
          </cell>
          <cell r="C93">
            <v>71</v>
          </cell>
          <cell r="D93">
            <v>73</v>
          </cell>
          <cell r="E93">
            <v>206</v>
          </cell>
          <cell r="F93">
            <v>170</v>
          </cell>
          <cell r="G93">
            <v>2.6627391231129298</v>
          </cell>
          <cell r="H93">
            <v>1.6502829834227899</v>
          </cell>
          <cell r="I93" t="str">
            <v>up</v>
          </cell>
          <cell r="J93">
            <v>4.7101222582766402E-6</v>
          </cell>
          <cell r="K93">
            <v>1.62273951193844E-3</v>
          </cell>
          <cell r="L93" t="str">
            <v>ko03015//mRNA surveillance pathway</v>
          </cell>
          <cell r="M93" t="str">
            <v>GO:0044444;GO:0016020//membrane</v>
          </cell>
          <cell r="N93" t="str">
            <v>GO:0003747//translation release factor activity</v>
          </cell>
          <cell r="O93" t="str">
            <v>GO:0006412//translation</v>
          </cell>
          <cell r="P93" t="str">
            <v>gi|698432683|ref|XP_009796393.1|/0/PREDICTED: eukaryotic peptide chain release factor subunit 1-3-like isoform X1 [Nicotiana sylvestris]</v>
          </cell>
        </row>
        <row r="94">
          <cell r="A94" t="str">
            <v>gene_63985</v>
          </cell>
          <cell r="B94">
            <v>1722</v>
          </cell>
          <cell r="C94">
            <v>711</v>
          </cell>
          <cell r="D94">
            <v>1230</v>
          </cell>
          <cell r="E94">
            <v>1932</v>
          </cell>
          <cell r="F94">
            <v>2051</v>
          </cell>
          <cell r="G94">
            <v>6.1488828725835702</v>
          </cell>
          <cell r="H94">
            <v>1.3254300734284801</v>
          </cell>
          <cell r="I94" t="str">
            <v>up</v>
          </cell>
          <cell r="J94">
            <v>5.2657834400162602E-6</v>
          </cell>
          <cell r="K94">
            <v>1.7946695904812399E-3</v>
          </cell>
          <cell r="L94" t="str">
            <v>ko04144//Endocytosis;ko04141//Protein processing in endoplasmic reticulum;ko03040//Spliceosome</v>
          </cell>
          <cell r="M94" t="str">
            <v>-</v>
          </cell>
          <cell r="N94" t="str">
            <v>GO:0032550</v>
          </cell>
          <cell r="O94" t="str">
            <v>GO:0009642//response to light intensity;GO:0000302//response to reactive oxygen species</v>
          </cell>
          <cell r="P94" t="str">
            <v>gi|697163939|ref|XP_009590791.1|/0/PREDICTED: heat shock 70 kDa protein 8 [Nicotiana tomentosiformis]</v>
          </cell>
        </row>
        <row r="95">
          <cell r="A95" t="str">
            <v>gene_398</v>
          </cell>
          <cell r="B95">
            <v>1752</v>
          </cell>
          <cell r="C95">
            <v>343</v>
          </cell>
          <cell r="D95">
            <v>149</v>
          </cell>
          <cell r="E95">
            <v>55</v>
          </cell>
          <cell r="F95">
            <v>40</v>
          </cell>
          <cell r="G95">
            <v>2.7191092726877599</v>
          </cell>
          <cell r="H95">
            <v>-2.12743518111263</v>
          </cell>
          <cell r="I95" t="str">
            <v>down</v>
          </cell>
          <cell r="J95">
            <v>5.4944749773751202E-6</v>
          </cell>
          <cell r="K95">
            <v>1.85269020088172E-3</v>
          </cell>
          <cell r="L95" t="str">
            <v>ko04075//Plant hormone signal transduction</v>
          </cell>
          <cell r="M95" t="str">
            <v>-</v>
          </cell>
          <cell r="N95" t="str">
            <v>-</v>
          </cell>
          <cell r="O95" t="str">
            <v>GO:0006351//transcription, DNA-templated</v>
          </cell>
          <cell r="P95" t="str">
            <v>gi|697171486|ref|XP_009594671.1|/0/PREDICTED: scarecrow-like protein 21 [Nicotiana tomentosiformis]</v>
          </cell>
        </row>
        <row r="96">
          <cell r="A96" t="str">
            <v>gene_48080</v>
          </cell>
          <cell r="B96">
            <v>444</v>
          </cell>
          <cell r="C96">
            <v>57</v>
          </cell>
          <cell r="D96">
            <v>120</v>
          </cell>
          <cell r="E96">
            <v>242</v>
          </cell>
          <cell r="F96">
            <v>238</v>
          </cell>
          <cell r="G96">
            <v>2.99833237447517</v>
          </cell>
          <cell r="H96">
            <v>1.7263067506363099</v>
          </cell>
          <cell r="I96" t="str">
            <v>up</v>
          </cell>
          <cell r="J96">
            <v>5.6613752738925001E-6</v>
          </cell>
          <cell r="K96">
            <v>1.88887316506628E-3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gi|697098034|ref|XP_009624572.1|/6.01694e-12/PREDICTED: abscisic acid and environmental stress-inducible protein TAS14-like [Nicotiana tomentosiformis]</v>
          </cell>
        </row>
        <row r="97">
          <cell r="A97" t="str">
            <v>gene_13207</v>
          </cell>
          <cell r="B97">
            <v>846</v>
          </cell>
          <cell r="C97">
            <v>13945</v>
          </cell>
          <cell r="D97">
            <v>21064</v>
          </cell>
          <cell r="E97">
            <v>7004</v>
          </cell>
          <cell r="F97">
            <v>4840</v>
          </cell>
          <cell r="G97">
            <v>9.0086187519685907</v>
          </cell>
          <cell r="H97">
            <v>-1.2911291762997601</v>
          </cell>
          <cell r="I97" t="str">
            <v>down</v>
          </cell>
          <cell r="J97">
            <v>6.0869076474229697E-6</v>
          </cell>
          <cell r="K97">
            <v>2.00969400825748E-3</v>
          </cell>
          <cell r="L97" t="str">
            <v>-</v>
          </cell>
          <cell r="M97" t="str">
            <v>-</v>
          </cell>
          <cell r="N97" t="str">
            <v>GO:0004866//endopeptidase inhibitor activity</v>
          </cell>
          <cell r="O97" t="str">
            <v>GO:0010466//negative regulation of peptidase activity</v>
          </cell>
          <cell r="P97" t="str">
            <v>gi|71044456|gb|AAZ20771.1|/0/insect injury-induced proteinase inhibitor [Nicotiana tabacum]</v>
          </cell>
        </row>
        <row r="98">
          <cell r="A98" t="str">
            <v>gene_62724</v>
          </cell>
          <cell r="B98">
            <v>483</v>
          </cell>
          <cell r="C98">
            <v>187</v>
          </cell>
          <cell r="D98">
            <v>190</v>
          </cell>
          <cell r="E98">
            <v>397</v>
          </cell>
          <cell r="F98">
            <v>354</v>
          </cell>
          <cell r="G98">
            <v>3.7603004462122498</v>
          </cell>
          <cell r="H98">
            <v>1.2628047844179899</v>
          </cell>
          <cell r="I98" t="str">
            <v>up</v>
          </cell>
          <cell r="J98">
            <v>6.4447149785974998E-6</v>
          </cell>
          <cell r="K98">
            <v>2.1058936697074902E-3</v>
          </cell>
          <cell r="L98" t="str">
            <v>ko01100//Metabolic pathways;ko00563//Glycosylphosphatidylinositol(GPI)-anchor biosynthesis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gi|697184067|ref|XP_009601059.1|/1.67199e-112/PREDICTED: probable E3 ubiquitin-protein ligase XERICO [Nicotiana tomentosiformis]</v>
          </cell>
        </row>
        <row r="99">
          <cell r="A99" t="str">
            <v>gene_5259</v>
          </cell>
          <cell r="B99">
            <v>891</v>
          </cell>
          <cell r="C99">
            <v>474</v>
          </cell>
          <cell r="D99">
            <v>367</v>
          </cell>
          <cell r="E99">
            <v>154</v>
          </cell>
          <cell r="F99">
            <v>110</v>
          </cell>
          <cell r="G99">
            <v>3.6265810768351598</v>
          </cell>
          <cell r="H99">
            <v>-1.4145157202574901</v>
          </cell>
          <cell r="I99" t="str">
            <v>down</v>
          </cell>
          <cell r="J99">
            <v>6.7217070396158397E-6</v>
          </cell>
          <cell r="K99">
            <v>2.1739921053843198E-3</v>
          </cell>
          <cell r="L99" t="str">
            <v>ko01100//Metabolic pathways;ko01110//Biosynthesis of secondary metabolites;ko00010//Glycolysis / Gluconeogenesis</v>
          </cell>
          <cell r="M99" t="str">
            <v>-</v>
          </cell>
          <cell r="N99" t="str">
            <v>GO:0005488;GO:0003824//catalytic activity</v>
          </cell>
          <cell r="O99" t="str">
            <v>GO:0044238//primary metabolic process</v>
          </cell>
          <cell r="P99" t="str">
            <v>gi|697181162|ref|XP_009599568.1|/5.2972e-141/PREDICTED: putative glucose-6-phosphate 1-epimerase [Nicotiana tomentosiformis]</v>
          </cell>
        </row>
        <row r="100">
          <cell r="A100" t="str">
            <v>gene_79205</v>
          </cell>
          <cell r="B100">
            <v>1917</v>
          </cell>
          <cell r="C100">
            <v>1852</v>
          </cell>
          <cell r="D100">
            <v>1037</v>
          </cell>
          <cell r="E100">
            <v>272</v>
          </cell>
          <cell r="F100">
            <v>472</v>
          </cell>
          <cell r="G100">
            <v>5.3373941266718701</v>
          </cell>
          <cell r="H100">
            <v>-1.68546265790556</v>
          </cell>
          <cell r="I100" t="str">
            <v>down</v>
          </cell>
          <cell r="J100">
            <v>6.9014202060614001E-6</v>
          </cell>
          <cell r="K100">
            <v>2.2095698469830499E-3</v>
          </cell>
          <cell r="L100" t="str">
            <v>ko01100//Metabolic pathways;ko01110//Biosynthesis of secondary metabolites;ko00904//Diterpenoid biosynthesis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gi|697169382|ref|XP_009593582.1|/0/PREDICTED: (E,E)-geranyllinalool synthase [Nicotiana tomentosiformis]</v>
          </cell>
        </row>
        <row r="101">
          <cell r="A101" t="str">
            <v>gene_35552</v>
          </cell>
          <cell r="B101">
            <v>1515</v>
          </cell>
          <cell r="C101">
            <v>581</v>
          </cell>
          <cell r="D101">
            <v>876</v>
          </cell>
          <cell r="E101">
            <v>1308</v>
          </cell>
          <cell r="F101">
            <v>1570</v>
          </cell>
          <cell r="G101">
            <v>5.7000913010129297</v>
          </cell>
          <cell r="H101">
            <v>1.27026220342518</v>
          </cell>
          <cell r="I101" t="str">
            <v>up</v>
          </cell>
          <cell r="J101">
            <v>7.2584958268233498E-6</v>
          </cell>
          <cell r="K101">
            <v>2.3006528372699299E-3</v>
          </cell>
          <cell r="L101" t="str">
            <v>ko00908//Zeatin biosynthesis;ko00944//Flavone and flavonol biosynthesis</v>
          </cell>
          <cell r="M101" t="str">
            <v>-</v>
          </cell>
          <cell r="N101" t="str">
            <v>GO:0016757//transferase activity, transferring glycosyl groups;GO:0016758//transferase activity, transferring hexosyl groups</v>
          </cell>
          <cell r="O101" t="str">
            <v>-</v>
          </cell>
          <cell r="P101" t="str">
            <v>gi|697139535|ref|XP_009623857.1|;gi|62241063|dbj|BAD93688.1|/0;0/PREDICTED: UDP-glycosyltransferase 73C6-like [Nicotiana tomentosiformis];glucosyltransferase [Nicotiana tabacum]</v>
          </cell>
        </row>
        <row r="102">
          <cell r="A102" t="str">
            <v>gene_20474</v>
          </cell>
          <cell r="B102">
            <v>1953</v>
          </cell>
          <cell r="C102">
            <v>8</v>
          </cell>
          <cell r="D102">
            <v>10</v>
          </cell>
          <cell r="E102">
            <v>50</v>
          </cell>
          <cell r="F102">
            <v>55</v>
          </cell>
          <cell r="G102">
            <v>0.65909855405304696</v>
          </cell>
          <cell r="H102">
            <v>2.8039396535136198</v>
          </cell>
          <cell r="I102" t="str">
            <v>up</v>
          </cell>
          <cell r="J102">
            <v>8.12842971759577E-6</v>
          </cell>
          <cell r="K102">
            <v>2.5508783002862901E-3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  <cell r="P102" t="str">
            <v>gi|698551267|ref|XP_009769252.1|/0/PREDICTED: glutamate receptor 2.8-like [Nicotiana sylvestris]</v>
          </cell>
        </row>
        <row r="103">
          <cell r="A103" t="str">
            <v>gene_60789</v>
          </cell>
          <cell r="B103">
            <v>483</v>
          </cell>
          <cell r="C103">
            <v>55</v>
          </cell>
          <cell r="D103">
            <v>54</v>
          </cell>
          <cell r="E103">
            <v>135</v>
          </cell>
          <cell r="F103">
            <v>181</v>
          </cell>
          <cell r="G103">
            <v>2.38908582727773</v>
          </cell>
          <cell r="H103">
            <v>1.81267274181297</v>
          </cell>
          <cell r="I103" t="str">
            <v>up</v>
          </cell>
          <cell r="J103">
            <v>8.9195744139184407E-6</v>
          </cell>
          <cell r="K103">
            <v>2.7717140257211702E-3</v>
          </cell>
          <cell r="L103" t="str">
            <v>ko04141//Protein processing in endoplasmic reticulum</v>
          </cell>
          <cell r="M103" t="str">
            <v>GO:0009532//plastid stroma</v>
          </cell>
          <cell r="N103" t="str">
            <v>-</v>
          </cell>
          <cell r="O103" t="str">
            <v>GO:0009314//response to radiation</v>
          </cell>
          <cell r="P103" t="str">
            <v>gi|697147476|ref|XP_009627898.1|/5.01355e-102/PREDICTED: chaperone protein dnaJ 8, chloroplastic-like [Nicotiana tomentosiformis]</v>
          </cell>
        </row>
        <row r="104">
          <cell r="A104" t="str">
            <v>gene_43997</v>
          </cell>
          <cell r="B104">
            <v>1386</v>
          </cell>
          <cell r="C104">
            <v>2626</v>
          </cell>
          <cell r="D104">
            <v>1328</v>
          </cell>
          <cell r="E104">
            <v>432</v>
          </cell>
          <cell r="F104">
            <v>628</v>
          </cell>
          <cell r="G104">
            <v>5.8035978704446798</v>
          </cell>
          <cell r="H104">
            <v>-1.6348718000954201</v>
          </cell>
          <cell r="I104" t="str">
            <v>down</v>
          </cell>
          <cell r="J104">
            <v>9.0439152147593501E-6</v>
          </cell>
          <cell r="K104">
            <v>2.7830673460875E-3</v>
          </cell>
          <cell r="L104" t="str">
            <v>-</v>
          </cell>
          <cell r="M104" t="str">
            <v>GO:0005911//cell-cell junction;GO:0005618//cell wall;GO:0044444</v>
          </cell>
          <cell r="N104" t="str">
            <v>GO:0043169//cation binding;GO:0016791//phosphatase activity</v>
          </cell>
          <cell r="O104" t="str">
            <v>GO:0006796//phosphate-containing compound metabolic process;GO:0009267//cellular response to starvation</v>
          </cell>
          <cell r="P104" t="str">
            <v>gi|27597227|dbj|BAC55154.1|/0/purple acid phosphatase [Nicotiana tabacum]</v>
          </cell>
        </row>
        <row r="105">
          <cell r="A105" t="str">
            <v>gene_66894</v>
          </cell>
          <cell r="B105">
            <v>354</v>
          </cell>
          <cell r="C105">
            <v>9543</v>
          </cell>
          <cell r="D105">
            <v>7754</v>
          </cell>
          <cell r="E105">
            <v>3664</v>
          </cell>
          <cell r="F105">
            <v>2370</v>
          </cell>
          <cell r="G105">
            <v>8.0164412496788096</v>
          </cell>
          <cell r="H105">
            <v>-1.2661621828534699</v>
          </cell>
          <cell r="I105" t="str">
            <v>down</v>
          </cell>
          <cell r="J105">
            <v>1.04259398185132E-5</v>
          </cell>
          <cell r="K105">
            <v>3.1565592585465802E-3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GO:0051234//establishment of localization</v>
          </cell>
          <cell r="P105" t="str">
            <v>gi|48526017|gb|AAT45202.1|/9.89384e-65/lipid transfer protein 1 precursor [Nicotiana tabacum]</v>
          </cell>
        </row>
        <row r="106">
          <cell r="A106" t="str">
            <v>gene_3551</v>
          </cell>
          <cell r="B106">
            <v>1119</v>
          </cell>
          <cell r="C106">
            <v>703</v>
          </cell>
          <cell r="D106">
            <v>204</v>
          </cell>
          <cell r="E106">
            <v>62</v>
          </cell>
          <cell r="F106">
            <v>94</v>
          </cell>
          <cell r="G106">
            <v>3.5702347286114802</v>
          </cell>
          <cell r="H106">
            <v>-2.2855670450779701</v>
          </cell>
          <cell r="I106" t="str">
            <v>down</v>
          </cell>
          <cell r="J106">
            <v>1.0547140488889899E-5</v>
          </cell>
          <cell r="K106">
            <v>3.1565592585465802E-3</v>
          </cell>
          <cell r="L106" t="str">
            <v>ko04075//Plant hormone signal transduction</v>
          </cell>
          <cell r="M106" t="str">
            <v>-</v>
          </cell>
          <cell r="N106" t="str">
            <v>GO:0004721//phosphoprotein phosphatase activity;GO:0043169//cation binding</v>
          </cell>
          <cell r="O106" t="str">
            <v>GO:0006464//cellular protein modification process</v>
          </cell>
          <cell r="P106" t="str">
            <v>gi|697181510|ref|XP_009599750.1|/0/PREDICTED: probable protein phosphatase 2C 63 [Nicotiana tomentosiformis]</v>
          </cell>
        </row>
        <row r="107">
          <cell r="A107" t="str">
            <v>gene_64807</v>
          </cell>
          <cell r="B107">
            <v>1218</v>
          </cell>
          <cell r="C107">
            <v>261</v>
          </cell>
          <cell r="D107">
            <v>238</v>
          </cell>
          <cell r="E107">
            <v>77</v>
          </cell>
          <cell r="F107">
            <v>65</v>
          </cell>
          <cell r="G107">
            <v>2.8448997860385599</v>
          </cell>
          <cell r="H107">
            <v>-1.5465451881308401</v>
          </cell>
          <cell r="I107" t="str">
            <v>down</v>
          </cell>
          <cell r="J107">
            <v>1.05563882321409E-5</v>
          </cell>
          <cell r="K107">
            <v>3.1565592585465802E-3</v>
          </cell>
          <cell r="L107" t="str">
            <v>ko01100//Metabolic pathways;ko00564//Glycerophospholipid metabolism;ko00565//Ether lipid metabolism</v>
          </cell>
          <cell r="M107" t="str">
            <v>GO:0043231//intracellular membrane-bounded organelle</v>
          </cell>
          <cell r="N107" t="str">
            <v>GO:0016740//transferase activity</v>
          </cell>
          <cell r="O107" t="str">
            <v>-</v>
          </cell>
          <cell r="P107" t="str">
            <v>gi|697101011|ref|XP_009593891.1|;gi|697101009|ref|XP_009593884.1|/7.57407e-127;0/PREDICTED: lysophospholipid acyltransferase LPEAT1 isoform X2 [Nicotiana tomentosiformis];PREDICTED: lysophospholipid acyltransferase LPEAT1 isoform X1 [Nicotiana tomentosiformis]</v>
          </cell>
        </row>
        <row r="108">
          <cell r="A108" t="str">
            <v>gene_1720</v>
          </cell>
          <cell r="B108">
            <v>1500</v>
          </cell>
          <cell r="C108">
            <v>1693</v>
          </cell>
          <cell r="D108">
            <v>660</v>
          </cell>
          <cell r="E108">
            <v>79</v>
          </cell>
          <cell r="F108">
            <v>274</v>
          </cell>
          <cell r="G108">
            <v>4.9027865945256499</v>
          </cell>
          <cell r="H108">
            <v>-2.4572938563209998</v>
          </cell>
          <cell r="I108" t="str">
            <v>down</v>
          </cell>
          <cell r="J108">
            <v>1.09286911148874E-5</v>
          </cell>
          <cell r="K108">
            <v>3.2127788910428202E-3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  <cell r="P108" t="str">
            <v>gi|697120951|ref|XP_009614445.1|/6.37148e-133/PREDICTED: probable mitochondrial chaperone BCS1-B [Nicotiana tomentosiformis]</v>
          </cell>
        </row>
        <row r="109">
          <cell r="A109" t="str">
            <v>gene_5823</v>
          </cell>
          <cell r="B109">
            <v>780</v>
          </cell>
          <cell r="C109">
            <v>2181</v>
          </cell>
          <cell r="D109">
            <v>1563</v>
          </cell>
          <cell r="E109">
            <v>493</v>
          </cell>
          <cell r="F109">
            <v>707</v>
          </cell>
          <cell r="G109">
            <v>5.78526377899842</v>
          </cell>
          <cell r="H109">
            <v>-1.3685313032415201</v>
          </cell>
          <cell r="I109" t="str">
            <v>down</v>
          </cell>
          <cell r="J109">
            <v>1.0947126458626499E-5</v>
          </cell>
          <cell r="K109">
            <v>3.2127788910428202E-3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gi|698476311|ref|XP_009785480.1|/4.90507e-126/PREDICTED: protein YLS9 [Nicotiana sylvestris]</v>
          </cell>
        </row>
        <row r="110">
          <cell r="A110" t="str">
            <v>gene_37932</v>
          </cell>
          <cell r="B110">
            <v>369</v>
          </cell>
          <cell r="C110">
            <v>61</v>
          </cell>
          <cell r="D110">
            <v>80</v>
          </cell>
          <cell r="E110">
            <v>2</v>
          </cell>
          <cell r="F110">
            <v>11</v>
          </cell>
          <cell r="G110">
            <v>0.82962319760577796</v>
          </cell>
          <cell r="H110">
            <v>-3.1188832520236698</v>
          </cell>
          <cell r="I110" t="str">
            <v>down</v>
          </cell>
          <cell r="J110">
            <v>1.12828633185554E-5</v>
          </cell>
          <cell r="K110">
            <v>3.2809324380269102E-3</v>
          </cell>
          <cell r="L110" t="str">
            <v>-</v>
          </cell>
          <cell r="M110" t="str">
            <v>-</v>
          </cell>
          <cell r="N110" t="str">
            <v>GO:0003824//catalytic activity</v>
          </cell>
          <cell r="O110" t="str">
            <v>-</v>
          </cell>
          <cell r="P110" t="str">
            <v>gi|698420774|ref|XP_009764842.1|/6.11607e-86/PREDICTED: cytokinin riboside 5'-monophosphate phosphoribohydrolase LOG1-like isoform X2 [Nicotiana sylvestris]</v>
          </cell>
        </row>
        <row r="111">
          <cell r="A111" t="str">
            <v>gene_37099</v>
          </cell>
          <cell r="B111">
            <v>456</v>
          </cell>
          <cell r="C111">
            <v>26</v>
          </cell>
          <cell r="D111">
            <v>41</v>
          </cell>
          <cell r="E111">
            <v>109</v>
          </cell>
          <cell r="F111">
            <v>117</v>
          </cell>
          <cell r="G111">
            <v>1.85941605443891</v>
          </cell>
          <cell r="H111">
            <v>2.0329943837337798</v>
          </cell>
          <cell r="I111" t="str">
            <v>up</v>
          </cell>
          <cell r="J111">
            <v>1.23043146286263E-5</v>
          </cell>
          <cell r="K111">
            <v>3.52575189354322E-3</v>
          </cell>
          <cell r="L111" t="str">
            <v>ko04141//Protein processing in endoplasmic reticulum</v>
          </cell>
          <cell r="M111" t="str">
            <v>GO:0009536//plastid</v>
          </cell>
          <cell r="N111" t="str">
            <v>-</v>
          </cell>
          <cell r="O111" t="str">
            <v>GO:0000302//response to reactive oxygen species;GO:0009642//response to light intensity</v>
          </cell>
          <cell r="P111" t="str">
            <v>gi|698490603|ref|XP_009791785.1|/2.38075e-95/PREDICTED: small heat shock protein, chloroplastic [Nicotiana sylvestris]</v>
          </cell>
        </row>
        <row r="112">
          <cell r="A112" t="str">
            <v>gene_78424</v>
          </cell>
          <cell r="B112">
            <v>570</v>
          </cell>
          <cell r="C112">
            <v>1640</v>
          </cell>
          <cell r="D112">
            <v>1362</v>
          </cell>
          <cell r="E112">
            <v>573</v>
          </cell>
          <cell r="F112">
            <v>194</v>
          </cell>
          <cell r="G112">
            <v>5.3713927797406296</v>
          </cell>
          <cell r="H112">
            <v>-1.73066276357058</v>
          </cell>
          <cell r="I112" t="str">
            <v>down</v>
          </cell>
          <cell r="J112">
            <v>1.2511986893181699E-5</v>
          </cell>
          <cell r="K112">
            <v>3.52575189354322E-3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gi|698502763|ref|XP_009797006.1|/1.16083e-134/PREDICTED: CASP-like protein 4D2 [Nicotiana sylvestris]</v>
          </cell>
        </row>
        <row r="113">
          <cell r="A113" t="str">
            <v>gene_24848</v>
          </cell>
          <cell r="B113">
            <v>2112</v>
          </cell>
          <cell r="C113">
            <v>12364</v>
          </cell>
          <cell r="D113">
            <v>32750</v>
          </cell>
          <cell r="E113">
            <v>52503</v>
          </cell>
          <cell r="F113">
            <v>62071</v>
          </cell>
          <cell r="G113">
            <v>10.912627518315499</v>
          </cell>
          <cell r="H113">
            <v>1.64734682258648</v>
          </cell>
          <cell r="I113" t="str">
            <v>up</v>
          </cell>
          <cell r="J113">
            <v>1.2590968237480601E-5</v>
          </cell>
          <cell r="K113">
            <v>3.52575189354322E-3</v>
          </cell>
          <cell r="L113" t="str">
            <v>ko04141//Protein processing in endoplasmic reticulum;ko04626//Plant-pathogen interaction</v>
          </cell>
          <cell r="M113" t="str">
            <v>GO:0044424</v>
          </cell>
          <cell r="N113" t="str">
            <v>GO:0005515//protein binding;GO:0032550</v>
          </cell>
          <cell r="O113" t="str">
            <v>GO:0050896//response to stimulus;GO:0044267//cellular protein metabolic process</v>
          </cell>
          <cell r="P113" t="str">
            <v>gi|697107663|ref|XP_009607669.1|/0/PREDICTED: heat shock protein 82 [Nicotiana tomentosiformis]</v>
          </cell>
        </row>
        <row r="114">
          <cell r="A114" t="str">
            <v>gene_62870</v>
          </cell>
          <cell r="B114">
            <v>1521</v>
          </cell>
          <cell r="C114">
            <v>1402</v>
          </cell>
          <cell r="D114">
            <v>1584</v>
          </cell>
          <cell r="E114">
            <v>661</v>
          </cell>
          <cell r="F114">
            <v>412</v>
          </cell>
          <cell r="G114">
            <v>5.4913760525670297</v>
          </cell>
          <cell r="H114">
            <v>-1.21454131726212</v>
          </cell>
          <cell r="I114" t="str">
            <v>down</v>
          </cell>
          <cell r="J114">
            <v>1.26153565050553E-5</v>
          </cell>
          <cell r="K114">
            <v>3.52575189354322E-3</v>
          </cell>
          <cell r="L114" t="str">
            <v>ko00941//Flavonoid biosynthesis;ko01100//Metabolic pathways;ko00945//Stilbenoid, diarylheptanoid and gingerol biosynthesis;ko01110//Biosynthesis of secondary metabolites;ko00940//Phenylpropanoid biosynthesis;ko00360//Phenylalanine metabolism</v>
          </cell>
          <cell r="M114" t="str">
            <v>-</v>
          </cell>
          <cell r="N114" t="str">
            <v>-</v>
          </cell>
          <cell r="O114" t="str">
            <v>-</v>
          </cell>
          <cell r="P114" t="str">
            <v>gi|697185618|ref|XP_009601847.1|/0/PREDICTED: trans-cinnamate 4-monooxygenase-like [Nicotiana tomentosiformis]</v>
          </cell>
        </row>
        <row r="115">
          <cell r="A115" t="str">
            <v>gene_10982</v>
          </cell>
          <cell r="B115">
            <v>2709</v>
          </cell>
          <cell r="C115">
            <v>319</v>
          </cell>
          <cell r="D115">
            <v>117</v>
          </cell>
          <cell r="E115">
            <v>40</v>
          </cell>
          <cell r="F115">
            <v>38</v>
          </cell>
          <cell r="G115">
            <v>2.53302886163315</v>
          </cell>
          <cell r="H115">
            <v>-2.2342598661623199</v>
          </cell>
          <cell r="I115" t="str">
            <v>down</v>
          </cell>
          <cell r="J115">
            <v>1.26809602430567E-5</v>
          </cell>
          <cell r="K115">
            <v>3.52575189354322E-3</v>
          </cell>
          <cell r="L115" t="str">
            <v>ko04626//Plant-pathogen interaction</v>
          </cell>
          <cell r="M115" t="str">
            <v>-</v>
          </cell>
          <cell r="N115" t="str">
            <v>-</v>
          </cell>
          <cell r="O115" t="str">
            <v>-</v>
          </cell>
          <cell r="P115" t="str">
            <v>gi|698579532|ref|XP_009777040.1|/0/PREDICTED: putative late blight resistance protein homolog R1B-16 [Nicotiana sylvestris]</v>
          </cell>
        </row>
        <row r="116">
          <cell r="A116" t="str">
            <v>gene_81566</v>
          </cell>
          <cell r="B116">
            <v>468</v>
          </cell>
          <cell r="C116">
            <v>420</v>
          </cell>
          <cell r="D116">
            <v>704</v>
          </cell>
          <cell r="E116">
            <v>963</v>
          </cell>
          <cell r="F116">
            <v>1440</v>
          </cell>
          <cell r="G116">
            <v>5.4113901803034201</v>
          </cell>
          <cell r="H116">
            <v>1.3934111032141401</v>
          </cell>
          <cell r="I116" t="str">
            <v>up</v>
          </cell>
          <cell r="J116">
            <v>1.30995220742746E-5</v>
          </cell>
          <cell r="K116">
            <v>3.6104561014452898E-3</v>
          </cell>
          <cell r="L116" t="str">
            <v>ko04141//Protein processing in endoplasmic reticulum</v>
          </cell>
          <cell r="M116" t="str">
            <v>-</v>
          </cell>
          <cell r="N116" t="str">
            <v>GO:0005515//protein binding</v>
          </cell>
          <cell r="O116" t="str">
            <v>GO:0050896//response to stimulus;GO:0044267//cellular protein metabolic process;GO:0000302//response to reactive oxygen species;GO:0006970//response to osmotic stress;GO:0009642//response to light intensity</v>
          </cell>
          <cell r="P116" t="str">
            <v>gi|697185733|ref|XP_009601905.1|/3.4373e-49/PREDICTED: 17.3 kDa class II heat shock protein-like [Nicotiana tomentosiformis]</v>
          </cell>
        </row>
        <row r="117">
          <cell r="A117" t="str">
            <v>gene_40047</v>
          </cell>
          <cell r="B117">
            <v>1236</v>
          </cell>
          <cell r="C117">
            <v>159</v>
          </cell>
          <cell r="D117">
            <v>168</v>
          </cell>
          <cell r="E117">
            <v>337</v>
          </cell>
          <cell r="F117">
            <v>313</v>
          </cell>
          <cell r="G117">
            <v>3.5543917007934298</v>
          </cell>
          <cell r="H117">
            <v>1.2617067975106599</v>
          </cell>
          <cell r="I117" t="str">
            <v>up</v>
          </cell>
          <cell r="J117">
            <v>1.3454633498273699E-5</v>
          </cell>
          <cell r="K117">
            <v>3.67636261518347E-3</v>
          </cell>
          <cell r="L117" t="str">
            <v>ko04075//Plant hormone signal transduction</v>
          </cell>
          <cell r="M117" t="str">
            <v>-</v>
          </cell>
          <cell r="N117" t="str">
            <v>-</v>
          </cell>
          <cell r="O117" t="str">
            <v>-</v>
          </cell>
          <cell r="P117" t="str">
            <v>gi|698527341|ref|XP_009760513.1|/0/PREDICTED: ABSCISIC ACID-INSENSITIVE 5-like protein 6 [Nicotiana sylvestris]</v>
          </cell>
        </row>
        <row r="118">
          <cell r="A118" t="str">
            <v>gene_73878</v>
          </cell>
          <cell r="B118">
            <v>375</v>
          </cell>
          <cell r="C118">
            <v>347</v>
          </cell>
          <cell r="D118">
            <v>320</v>
          </cell>
          <cell r="E118">
            <v>98</v>
          </cell>
          <cell r="F118">
            <v>113</v>
          </cell>
          <cell r="G118">
            <v>3.2990344242197001</v>
          </cell>
          <cell r="H118">
            <v>-1.3866352938197399</v>
          </cell>
          <cell r="I118" t="str">
            <v>down</v>
          </cell>
          <cell r="J118">
            <v>1.40051304059515E-5</v>
          </cell>
          <cell r="K118">
            <v>3.7825744734093099E-3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GO:0008152//metabolic process</v>
          </cell>
          <cell r="P118" t="str">
            <v>gi|697148604|ref|XP_009628487.1|/8.39134e-76/PREDICTED: uncharacterized protein LOC104118829 [Nicotiana tomentosiformis]</v>
          </cell>
        </row>
        <row r="119">
          <cell r="A119" t="str">
            <v>gene_22479</v>
          </cell>
          <cell r="B119">
            <v>786</v>
          </cell>
          <cell r="C119">
            <v>4</v>
          </cell>
          <cell r="D119">
            <v>6</v>
          </cell>
          <cell r="E119">
            <v>33</v>
          </cell>
          <cell r="F119">
            <v>42</v>
          </cell>
          <cell r="G119">
            <v>0.16068558041851599</v>
          </cell>
          <cell r="H119">
            <v>3.1556457392305801</v>
          </cell>
          <cell r="I119" t="str">
            <v>up</v>
          </cell>
          <cell r="J119">
            <v>1.40820225852568E-5</v>
          </cell>
          <cell r="K119">
            <v>3.7825744734093099E-3</v>
          </cell>
          <cell r="L119" t="str">
            <v>ko00230//Purine metabolism;ko01100//Metabolic pathways</v>
          </cell>
          <cell r="M119" t="str">
            <v>GO:0044444</v>
          </cell>
          <cell r="N119" t="str">
            <v>GO:0008242//omega peptidase activity</v>
          </cell>
          <cell r="O119" t="str">
            <v>GO:0009064//glutamine family amino acid metabolic process;GO:0016485//protein processing;GO:0019757</v>
          </cell>
          <cell r="P119" t="str">
            <v>gi|697128600|ref|XP_009618359.1|/0/PREDICTED: putative glutamine amidotransferase YLR126C [Nicotiana tomentosiformis]</v>
          </cell>
        </row>
        <row r="120">
          <cell r="A120" t="str">
            <v>gene_64575</v>
          </cell>
          <cell r="B120">
            <v>489</v>
          </cell>
          <cell r="C120">
            <v>57</v>
          </cell>
          <cell r="D120">
            <v>103</v>
          </cell>
          <cell r="E120">
            <v>179</v>
          </cell>
          <cell r="F120">
            <v>254</v>
          </cell>
          <cell r="G120">
            <v>2.8597079461554098</v>
          </cell>
          <cell r="H120">
            <v>1.72999017676485</v>
          </cell>
          <cell r="I120" t="str">
            <v>up</v>
          </cell>
          <cell r="J120">
            <v>1.4329554726317899E-5</v>
          </cell>
          <cell r="K120">
            <v>3.8167190471039602E-3</v>
          </cell>
          <cell r="L120" t="str">
            <v>-</v>
          </cell>
          <cell r="M120" t="str">
            <v>GO:0016020//membrane</v>
          </cell>
          <cell r="N120" t="str">
            <v>-</v>
          </cell>
          <cell r="O120" t="str">
            <v>-</v>
          </cell>
          <cell r="P120" t="str">
            <v>gi|698529820|ref|XP_009761731.1|/5.09237e-101/PREDICTED: universal stress protein A-like protein [Nicotiana sylvestris]</v>
          </cell>
        </row>
        <row r="121">
          <cell r="A121" t="str">
            <v>gene_75423</v>
          </cell>
          <cell r="B121">
            <v>1107</v>
          </cell>
          <cell r="C121">
            <v>1758</v>
          </cell>
          <cell r="D121">
            <v>974</v>
          </cell>
          <cell r="E121">
            <v>391</v>
          </cell>
          <cell r="F121">
            <v>453</v>
          </cell>
          <cell r="G121">
            <v>5.3204908006387397</v>
          </cell>
          <cell r="H121">
            <v>-1.4343949472250801</v>
          </cell>
          <cell r="I121" t="str">
            <v>down</v>
          </cell>
          <cell r="J121">
            <v>1.4470658105590501E-5</v>
          </cell>
          <cell r="K121">
            <v>3.8221831609566298E-3</v>
          </cell>
          <cell r="L121" t="str">
            <v>ko04075//Plant hormone signal transduction</v>
          </cell>
          <cell r="M121" t="str">
            <v>-</v>
          </cell>
          <cell r="N121" t="str">
            <v>GO:0004721//phosphoprotein phosphatase activity</v>
          </cell>
          <cell r="O121" t="str">
            <v>-</v>
          </cell>
          <cell r="P121" t="str">
            <v>gi|697162912|ref|XP_009590266.1|/0/PREDICTED: probable protein phosphatase 2C 49 [Nicotiana tomentosiformis]</v>
          </cell>
        </row>
        <row r="122">
          <cell r="A122" t="str">
            <v>gene_7787</v>
          </cell>
          <cell r="B122">
            <v>2094</v>
          </cell>
          <cell r="C122">
            <v>82</v>
          </cell>
          <cell r="D122">
            <v>50</v>
          </cell>
          <cell r="E122">
            <v>7</v>
          </cell>
          <cell r="F122">
            <v>8</v>
          </cell>
          <cell r="G122">
            <v>0.78044082670027504</v>
          </cell>
          <cell r="H122">
            <v>-2.8583624377904502</v>
          </cell>
          <cell r="I122" t="str">
            <v>down</v>
          </cell>
          <cell r="J122">
            <v>1.46290597683972E-5</v>
          </cell>
          <cell r="K122">
            <v>3.83208825139767E-3</v>
          </cell>
          <cell r="L122" t="str">
            <v>ko04626//Plant-pathogen interaction</v>
          </cell>
          <cell r="M122" t="str">
            <v>-</v>
          </cell>
          <cell r="N122" t="str">
            <v>-</v>
          </cell>
          <cell r="O122" t="str">
            <v>-</v>
          </cell>
          <cell r="P122" t="str">
            <v>gi|697182833|ref|XP_009600432.1|/0/PREDICTED: putative late blight resistance protein homolog R1B-16 [Nicotiana tomentosiformis]</v>
          </cell>
        </row>
        <row r="123">
          <cell r="A123" t="str">
            <v>gene_23143</v>
          </cell>
          <cell r="B123">
            <v>2010</v>
          </cell>
          <cell r="C123">
            <v>882</v>
          </cell>
          <cell r="D123">
            <v>1293</v>
          </cell>
          <cell r="E123">
            <v>2112</v>
          </cell>
          <cell r="F123">
            <v>1888</v>
          </cell>
          <cell r="G123">
            <v>6.1997715852579001</v>
          </cell>
          <cell r="H123">
            <v>1.1578982501611099</v>
          </cell>
          <cell r="I123" t="str">
            <v>up</v>
          </cell>
          <cell r="J123">
            <v>1.49123494143074E-5</v>
          </cell>
          <cell r="K123">
            <v>3.8742772707859598E-3</v>
          </cell>
          <cell r="L123" t="str">
            <v>ko04075//Plant hormone signal transduction</v>
          </cell>
          <cell r="M123" t="str">
            <v>GO:0031461//cullin-RING ubiquitin ligase complex</v>
          </cell>
          <cell r="N123" t="str">
            <v>-</v>
          </cell>
          <cell r="O123" t="str">
            <v>GO:0009725//response to hormone</v>
          </cell>
          <cell r="P123" t="str">
            <v>gi|697121501|ref|XP_009614726.1|/0/PREDICTED: EIN3-binding F-box protein 1-like [Nicotiana tomentosiformis]</v>
          </cell>
        </row>
        <row r="124">
          <cell r="A124" t="str">
            <v>gene_34066</v>
          </cell>
          <cell r="B124">
            <v>921</v>
          </cell>
          <cell r="C124">
            <v>500</v>
          </cell>
          <cell r="D124">
            <v>197</v>
          </cell>
          <cell r="E124">
            <v>80</v>
          </cell>
          <cell r="F124">
            <v>75</v>
          </cell>
          <cell r="G124">
            <v>3.25586445679523</v>
          </cell>
          <cell r="H124">
            <v>-1.9210966777593601</v>
          </cell>
          <cell r="I124" t="str">
            <v>down</v>
          </cell>
          <cell r="J124">
            <v>1.5796993911182E-5</v>
          </cell>
          <cell r="K124">
            <v>4.0707440569823002E-3</v>
          </cell>
          <cell r="L124" t="str">
            <v>-</v>
          </cell>
          <cell r="M124" t="str">
            <v>-</v>
          </cell>
          <cell r="N124" t="str">
            <v>-</v>
          </cell>
          <cell r="O124" t="str">
            <v>-</v>
          </cell>
          <cell r="P124" t="str">
            <v>gi|697153992|ref|XP_009631248.1|/1.82723e-91/PREDICTED: mitochondrial calcium uniporter regulatory subunit MCUb-like [Nicotiana tomentosiformis]</v>
          </cell>
        </row>
        <row r="125">
          <cell r="A125" t="str">
            <v>gene_28969</v>
          </cell>
          <cell r="B125">
            <v>1563</v>
          </cell>
          <cell r="C125">
            <v>2229</v>
          </cell>
          <cell r="D125">
            <v>597</v>
          </cell>
          <cell r="E125">
            <v>213</v>
          </cell>
          <cell r="F125">
            <v>311</v>
          </cell>
          <cell r="G125">
            <v>5.2195078008097804</v>
          </cell>
          <cell r="H125">
            <v>-2.1802481126057001</v>
          </cell>
          <cell r="I125" t="str">
            <v>down</v>
          </cell>
          <cell r="J125">
            <v>1.6812479145013899E-5</v>
          </cell>
          <cell r="K125">
            <v>4.2974866046803298E-3</v>
          </cell>
          <cell r="L125" t="str">
            <v>-</v>
          </cell>
          <cell r="M125" t="str">
            <v>GO:0044424</v>
          </cell>
          <cell r="N125" t="str">
            <v>-</v>
          </cell>
          <cell r="O125" t="str">
            <v>GO:0044763</v>
          </cell>
          <cell r="P125" t="str">
            <v>gi|698496263|ref|XP_009794191.1|/0/PREDICTED: uncharacterized protein LOC104240989 [Nicotiana sylvestris]</v>
          </cell>
        </row>
        <row r="126">
          <cell r="A126" t="str">
            <v>gene_48212</v>
          </cell>
          <cell r="B126">
            <v>426</v>
          </cell>
          <cell r="C126">
            <v>1</v>
          </cell>
          <cell r="D126">
            <v>3</v>
          </cell>
          <cell r="E126">
            <v>24</v>
          </cell>
          <cell r="F126">
            <v>19</v>
          </cell>
          <cell r="G126">
            <v>-0.61685491019726801</v>
          </cell>
          <cell r="H126">
            <v>3.61236316027041</v>
          </cell>
          <cell r="I126" t="str">
            <v>up</v>
          </cell>
          <cell r="J126">
            <v>1.7242630404480501E-5</v>
          </cell>
          <cell r="K126">
            <v>4.3721793064032998E-3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  <cell r="P126" t="str">
            <v>gi|697147532|ref|XP_009627929.1|/1.51207e-60/PREDICTED: uncharacterized protein LOC104118402 [Nicotiana tomentosiformis]</v>
          </cell>
        </row>
        <row r="127">
          <cell r="A127" t="str">
            <v>gene_79952</v>
          </cell>
          <cell r="B127">
            <v>1029</v>
          </cell>
          <cell r="C127">
            <v>1826</v>
          </cell>
          <cell r="D127">
            <v>1651</v>
          </cell>
          <cell r="E127">
            <v>3097</v>
          </cell>
          <cell r="F127">
            <v>3170</v>
          </cell>
          <cell r="G127">
            <v>6.8631682291756801</v>
          </cell>
          <cell r="H127">
            <v>1.11961878819656</v>
          </cell>
          <cell r="I127" t="str">
            <v>up</v>
          </cell>
          <cell r="J127">
            <v>1.74378310756707E-5</v>
          </cell>
          <cell r="K127">
            <v>4.3865832839242898E-3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  <cell r="P127" t="str">
            <v>gi|698461482|ref|XP_009781784.1|/0/PREDICTED: dnaJ homolog subfamily B member 13-like [Nicotiana sylvestris]</v>
          </cell>
        </row>
        <row r="128">
          <cell r="A128" t="str">
            <v>gene_36638</v>
          </cell>
          <cell r="B128">
            <v>1413</v>
          </cell>
          <cell r="C128">
            <v>507</v>
          </cell>
          <cell r="D128">
            <v>64</v>
          </cell>
          <cell r="E128">
            <v>14</v>
          </cell>
          <cell r="F128">
            <v>31</v>
          </cell>
          <cell r="G128">
            <v>2.7872101226121799</v>
          </cell>
          <cell r="H128">
            <v>-3.4113479516602099</v>
          </cell>
          <cell r="I128" t="str">
            <v>down</v>
          </cell>
          <cell r="J128">
            <v>1.7736323237283E-5</v>
          </cell>
          <cell r="K128">
            <v>4.4265393805426904E-3</v>
          </cell>
          <cell r="L128" t="str">
            <v>ko00906//Carotenoid biosynthesis</v>
          </cell>
          <cell r="M128" t="str">
            <v>-</v>
          </cell>
          <cell r="N128" t="str">
            <v>GO:0046906//tetrapyrrole binding;GO:0046914//transition metal ion binding;GO:0016709//oxidoreductase activity, acting on paired donors, with incorporation or reduction of molecular oxygen, NAD(P)H as one donor, and incorporation of one atom of oxygen</v>
          </cell>
          <cell r="O128" t="str">
            <v>GO:0010162//seed dormancy process;GO:0009620//response to fungus;GO:0009416//response to light stimulus;GO:0006714//sesquiterpenoid metabolic process;GO:0006950//response to stress</v>
          </cell>
          <cell r="P128" t="str">
            <v>gi|698556682|ref|XP_009770822.1|/0/PREDICTED: abscisic acid 8'-hydroxylase 1-like [Nicotiana sylvestris]</v>
          </cell>
        </row>
        <row r="129">
          <cell r="A129" t="str">
            <v>gene_22561</v>
          </cell>
          <cell r="B129">
            <v>1977</v>
          </cell>
          <cell r="C129">
            <v>125</v>
          </cell>
          <cell r="D129">
            <v>93</v>
          </cell>
          <cell r="E129">
            <v>244</v>
          </cell>
          <cell r="F129">
            <v>252</v>
          </cell>
          <cell r="G129">
            <v>3.1164112917870299</v>
          </cell>
          <cell r="H129">
            <v>1.4508149945133899</v>
          </cell>
          <cell r="I129" t="str">
            <v>up</v>
          </cell>
          <cell r="J129">
            <v>1.9637324649240401E-5</v>
          </cell>
          <cell r="K129">
            <v>4.8626925162681498E-3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gi|698500881|ref|XP_009796168.1|/0/PREDICTED: ADP-ribosylation factor-binding protein GGA2-like isoform X2 [Nicotiana sylvestris]</v>
          </cell>
        </row>
        <row r="130">
          <cell r="A130" t="str">
            <v>gene_2558</v>
          </cell>
          <cell r="B130">
            <v>2718</v>
          </cell>
          <cell r="C130">
            <v>5259</v>
          </cell>
          <cell r="D130">
            <v>6916</v>
          </cell>
          <cell r="E130">
            <v>10595</v>
          </cell>
          <cell r="F130">
            <v>11048</v>
          </cell>
          <cell r="G130">
            <v>8.6540224505638701</v>
          </cell>
          <cell r="H130">
            <v>1.11076927778277</v>
          </cell>
          <cell r="I130" t="str">
            <v>up</v>
          </cell>
          <cell r="J130">
            <v>2.1177708830171199E-5</v>
          </cell>
          <cell r="K130">
            <v>5.1980249938819896E-3</v>
          </cell>
          <cell r="L130" t="str">
            <v>-</v>
          </cell>
          <cell r="M130" t="str">
            <v>GO:0009532//plastid stroma;GO:0009526//plastid envelope</v>
          </cell>
          <cell r="N130" t="str">
            <v>GO:0032550;GO:0016462//pyrophosphatase activity</v>
          </cell>
          <cell r="O130" t="str">
            <v>GO:0009642//response to light intensity;GO:0006412//translation;GO:0000302//response to reactive oxygen species</v>
          </cell>
          <cell r="P130" t="str">
            <v>gi|697176624|ref|XP_009597265.1|/0/PREDICTED: chaperone protein ClpB1 [Nicotiana tomentosiformis]</v>
          </cell>
        </row>
        <row r="131">
          <cell r="A131" t="str">
            <v>gene_16569</v>
          </cell>
          <cell r="B131">
            <v>462</v>
          </cell>
          <cell r="C131">
            <v>17365</v>
          </cell>
          <cell r="D131">
            <v>27433</v>
          </cell>
          <cell r="E131">
            <v>40034</v>
          </cell>
          <cell r="F131">
            <v>44046</v>
          </cell>
          <cell r="G131">
            <v>10.5869538991649</v>
          </cell>
          <cell r="H131">
            <v>1.1958312239933</v>
          </cell>
          <cell r="I131" t="str">
            <v>up</v>
          </cell>
          <cell r="J131">
            <v>2.1319511900702301E-5</v>
          </cell>
          <cell r="K131">
            <v>5.1980249938819896E-3</v>
          </cell>
          <cell r="L131" t="str">
            <v>ko04141//Protein processing in endoplasmic reticulum</v>
          </cell>
          <cell r="M131" t="str">
            <v>-</v>
          </cell>
          <cell r="N131" t="str">
            <v>-</v>
          </cell>
          <cell r="O131" t="str">
            <v>GO:0006461//protein complex assembly;GO:0009642//response to light intensity;GO:0006970//response to osmotic stress;GO:0044267//cellular protein metabolic process;GO:0000302//response to reactive oxygen species</v>
          </cell>
          <cell r="P131" t="str">
            <v>gi|697170756|ref|XP_009594301.1|;gi|662247383|gb|AIE47706.1|/5.11037e-88;3.04771e-88/PREDICTED: 17.6 kDa class I heat shock protein-like [Nicotiana tomentosiformis];HSP17.4 [Nicotiana tabacum]</v>
          </cell>
        </row>
        <row r="132">
          <cell r="A132" t="str">
            <v>gene_15030</v>
          </cell>
          <cell r="B132">
            <v>507</v>
          </cell>
          <cell r="C132">
            <v>4594</v>
          </cell>
          <cell r="D132">
            <v>2536</v>
          </cell>
          <cell r="E132">
            <v>587</v>
          </cell>
          <cell r="F132">
            <v>1206</v>
          </cell>
          <cell r="G132">
            <v>6.6314127023876299</v>
          </cell>
          <cell r="H132">
            <v>-1.7155031037677999</v>
          </cell>
          <cell r="I132" t="str">
            <v>down</v>
          </cell>
          <cell r="J132">
            <v>2.26699378096961E-5</v>
          </cell>
          <cell r="K132">
            <v>5.4841058609691098E-3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gi|697164185|ref|XP_009590901.1|/1.89756e-68/PREDICTED: uncharacterized protein LOC104088003 [Nicotiana tomentosiformis]</v>
          </cell>
        </row>
        <row r="133">
          <cell r="A133" t="str">
            <v>gene_22929</v>
          </cell>
          <cell r="B133">
            <v>585</v>
          </cell>
          <cell r="C133">
            <v>2447</v>
          </cell>
          <cell r="D133">
            <v>2743</v>
          </cell>
          <cell r="E133">
            <v>4681</v>
          </cell>
          <cell r="F133">
            <v>4329</v>
          </cell>
          <cell r="G133">
            <v>7.3999610589957099</v>
          </cell>
          <cell r="H133">
            <v>1.0684703386010801</v>
          </cell>
          <cell r="I133" t="str">
            <v>up</v>
          </cell>
          <cell r="J133">
            <v>2.2838906286216599E-5</v>
          </cell>
          <cell r="K133">
            <v>5.4841058609691098E-3</v>
          </cell>
          <cell r="L133" t="str">
            <v>-</v>
          </cell>
          <cell r="M133" t="str">
            <v>-</v>
          </cell>
          <cell r="N133" t="str">
            <v>-</v>
          </cell>
          <cell r="O133" t="str">
            <v>-</v>
          </cell>
          <cell r="P133" t="str">
            <v>gi|698547641|ref|XP_009768095.1|/2.63797e-100/PREDICTED: protein SSUH2 homolog [Nicotiana sylvestris]</v>
          </cell>
        </row>
        <row r="134">
          <cell r="A134" t="str">
            <v>gene_45154</v>
          </cell>
          <cell r="B134">
            <v>3333</v>
          </cell>
          <cell r="C134">
            <v>342</v>
          </cell>
          <cell r="D134">
            <v>252</v>
          </cell>
          <cell r="E134">
            <v>106</v>
          </cell>
          <cell r="F134">
            <v>68</v>
          </cell>
          <cell r="G134">
            <v>3.1050823465826798</v>
          </cell>
          <cell r="H134">
            <v>-1.51749508750246</v>
          </cell>
          <cell r="I134" t="str">
            <v>down</v>
          </cell>
          <cell r="J134">
            <v>2.36614286020507E-5</v>
          </cell>
          <cell r="K134">
            <v>5.6388920373729202E-3</v>
          </cell>
          <cell r="L134" t="str">
            <v>ko04626//Plant-pathogen interaction</v>
          </cell>
          <cell r="M134" t="str">
            <v>GO:0016020//membrane</v>
          </cell>
          <cell r="N134" t="str">
            <v>GO:0016491//oxidoreductase activity;GO:0036094//small molecule binding;GO:0004672//protein kinase activity;GO:1901363;GO:0097159//organic cyclic compound binding</v>
          </cell>
          <cell r="O134" t="str">
            <v>GO:0006796//phosphate-containing compound metabolic process</v>
          </cell>
          <cell r="P134" t="str">
            <v>gi|697158161|ref|XP_009587832.1|/0/PREDICTED: probable LRR receptor-like serine/threonine-protein kinase At4g26540 [Nicotiana tomentosiformis]</v>
          </cell>
        </row>
        <row r="135">
          <cell r="A135" t="str">
            <v>gene_22129</v>
          </cell>
          <cell r="B135">
            <v>1953</v>
          </cell>
          <cell r="C135">
            <v>16577</v>
          </cell>
          <cell r="D135">
            <v>32540</v>
          </cell>
          <cell r="E135">
            <v>49547</v>
          </cell>
          <cell r="F135">
            <v>49663</v>
          </cell>
          <cell r="G135">
            <v>10.7906428730585</v>
          </cell>
          <cell r="H135">
            <v>1.30472247484212</v>
          </cell>
          <cell r="I135" t="str">
            <v>up</v>
          </cell>
          <cell r="J135">
            <v>2.4977974532664501E-5</v>
          </cell>
          <cell r="K135">
            <v>5.90239512071791E-3</v>
          </cell>
          <cell r="L135" t="str">
            <v>ko04144//Endocytosis;ko04141//Protein processing in endoplasmic reticulum;ko03040//Spliceosome</v>
          </cell>
          <cell r="M135" t="str">
            <v>GO:0030312//external encapsulating structure;GO:0044437;GO:0005576//extracellular region;GO:0016020//membrane</v>
          </cell>
          <cell r="N135" t="str">
            <v>GO:0032550;GO:0044389//ubiquitin-like protein ligase binding</v>
          </cell>
          <cell r="O135" t="str">
            <v>GO:0009642//response to light intensity;GO:0051707//response to other organism;GO:0010038//response to metal ion;GO:0000302//response to reactive oxygen species;GO:0032446//protein modification by small protein conjugation</v>
          </cell>
          <cell r="P135" t="str">
            <v>gi|698585996|ref|XP_009778799.1|/0/PREDICTED: heat shock cognate 70 kDa protein 2-like [Nicotiana sylvestris]</v>
          </cell>
        </row>
        <row r="136">
          <cell r="A136" t="str">
            <v>gene_76489</v>
          </cell>
          <cell r="B136">
            <v>1299</v>
          </cell>
          <cell r="C136">
            <v>543</v>
          </cell>
          <cell r="D136">
            <v>408</v>
          </cell>
          <cell r="E136">
            <v>146</v>
          </cell>
          <cell r="F136">
            <v>174</v>
          </cell>
          <cell r="G136">
            <v>3.83448962138164</v>
          </cell>
          <cell r="H136">
            <v>-1.30224039448513</v>
          </cell>
          <cell r="I136" t="str">
            <v>down</v>
          </cell>
          <cell r="J136">
            <v>2.51395551898321E-5</v>
          </cell>
          <cell r="K136">
            <v>5.90239512071791E-3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GO:0008152//metabolic process</v>
          </cell>
          <cell r="P136" t="str">
            <v>gi|697103958|ref|XP_009605783.1|/0/PREDICTED: patatin-like protein 3 [Nicotiana tomentosiformis]</v>
          </cell>
        </row>
        <row r="137">
          <cell r="A137" t="str">
            <v>gene_4627</v>
          </cell>
          <cell r="B137">
            <v>651</v>
          </cell>
          <cell r="C137">
            <v>6157</v>
          </cell>
          <cell r="D137">
            <v>9771</v>
          </cell>
          <cell r="E137">
            <v>14225</v>
          </cell>
          <cell r="F137">
            <v>15469</v>
          </cell>
          <cell r="G137">
            <v>9.0881488645841699</v>
          </cell>
          <cell r="H137">
            <v>1.18584452134416</v>
          </cell>
          <cell r="I137" t="str">
            <v>up</v>
          </cell>
          <cell r="J137">
            <v>2.5746290249341099E-5</v>
          </cell>
          <cell r="K137">
            <v>6.0004001157582003E-3</v>
          </cell>
          <cell r="L137" t="str">
            <v>ko04141//Protein processing in endoplasmic reticulum</v>
          </cell>
          <cell r="M137" t="str">
            <v>-</v>
          </cell>
          <cell r="N137" t="str">
            <v>-</v>
          </cell>
          <cell r="O137" t="str">
            <v>-</v>
          </cell>
          <cell r="P137" t="str">
            <v>gi|698532438|ref|XP_009763042.1|/1.29754e-101/PREDICTED: small heat shock protein, chloroplastic-like [Nicotiana sylvestris]</v>
          </cell>
        </row>
        <row r="138">
          <cell r="A138" t="str">
            <v>gene_64509</v>
          </cell>
          <cell r="B138">
            <v>1929</v>
          </cell>
          <cell r="C138">
            <v>4</v>
          </cell>
          <cell r="D138">
            <v>8</v>
          </cell>
          <cell r="E138">
            <v>61</v>
          </cell>
          <cell r="F138">
            <v>27</v>
          </cell>
          <cell r="G138">
            <v>0.36530270922675401</v>
          </cell>
          <cell r="H138">
            <v>3.1070299032626099</v>
          </cell>
          <cell r="I138" t="str">
            <v>up</v>
          </cell>
          <cell r="J138">
            <v>2.8473527763156301E-5</v>
          </cell>
          <cell r="K138">
            <v>6.5875688757737298E-3</v>
          </cell>
          <cell r="L138" t="str">
            <v>-</v>
          </cell>
          <cell r="M138" t="str">
            <v>GO:0031224//intrinsic component of membrane;GO:0016020//membrane</v>
          </cell>
          <cell r="N138" t="str">
            <v>GO:0015291//secondary active transmembrane transporter activity;GO:0015103//inorganic anion transmembrane transporter activity</v>
          </cell>
          <cell r="O138" t="str">
            <v>GO:0008272//sulfate transport;GO:0044763</v>
          </cell>
          <cell r="P138" t="str">
            <v>gi|698520492|ref|XP_009757059.1|;gi|698520494|ref|XP_009757060.1|;gi|698520490|ref|XP_009757058.1|/0;5.294e-158;0/PREDICTED: probable sulfate transporter 3.5 isoform X2 [Nicotiana sylvestris];PREDICTED: probable sulfate transporter 3.5 isoform X3 [Nicotiana sylvestris];PREDICTED: probable sulfate transporter 3.5 isoform X1 [Nicotiana sylvestris]</v>
          </cell>
        </row>
        <row r="139">
          <cell r="A139" t="str">
            <v>gene_72249</v>
          </cell>
          <cell r="B139">
            <v>564</v>
          </cell>
          <cell r="C139">
            <v>42</v>
          </cell>
          <cell r="D139">
            <v>112</v>
          </cell>
          <cell r="E139">
            <v>4</v>
          </cell>
          <cell r="F139">
            <v>11</v>
          </cell>
          <cell r="G139">
            <v>0.94419862814634603</v>
          </cell>
          <cell r="H139">
            <v>-3.0304638849483498</v>
          </cell>
          <cell r="I139" t="str">
            <v>down</v>
          </cell>
          <cell r="J139">
            <v>3.0159633270984599E-5</v>
          </cell>
          <cell r="K139">
            <v>6.92709953737049E-3</v>
          </cell>
          <cell r="L139" t="str">
            <v>-</v>
          </cell>
          <cell r="M139" t="str">
            <v>-</v>
          </cell>
          <cell r="N139" t="str">
            <v>GO:0043169//cation binding</v>
          </cell>
          <cell r="O139" t="str">
            <v>GO:0006812//cation transport</v>
          </cell>
          <cell r="P139" t="str">
            <v>gi|698548447|ref|XP_009768351.1|/7.83192e-128/PREDICTED: uncharacterized protein LOC104219369 [Nicotiana sylvestris]</v>
          </cell>
        </row>
        <row r="140">
          <cell r="A140" t="str">
            <v>gene_16642</v>
          </cell>
          <cell r="B140">
            <v>1548</v>
          </cell>
          <cell r="C140">
            <v>4497</v>
          </cell>
          <cell r="D140">
            <v>2487</v>
          </cell>
          <cell r="E140">
            <v>1066</v>
          </cell>
          <cell r="F140">
            <v>1201</v>
          </cell>
          <cell r="G140">
            <v>6.6913609334931596</v>
          </cell>
          <cell r="H140">
            <v>-1.36400830073762</v>
          </cell>
          <cell r="I140" t="str">
            <v>down</v>
          </cell>
          <cell r="J140">
            <v>3.2414715206057299E-5</v>
          </cell>
          <cell r="K140">
            <v>7.3914878645409601E-3</v>
          </cell>
          <cell r="L140" t="str">
            <v>-</v>
          </cell>
          <cell r="M140" t="str">
            <v>-</v>
          </cell>
          <cell r="N140" t="str">
            <v>-</v>
          </cell>
          <cell r="O140" t="str">
            <v>GO:0008152//metabolic process</v>
          </cell>
          <cell r="P140" t="str">
            <v>gi|698571395|ref|XP_009774872.1|/0/PREDICTED: uncharacterized protein LOC104224855 [Nicotiana sylvestris]</v>
          </cell>
        </row>
        <row r="141">
          <cell r="A141" t="str">
            <v>gene_14211</v>
          </cell>
          <cell r="B141">
            <v>825</v>
          </cell>
          <cell r="C141">
            <v>564</v>
          </cell>
          <cell r="D141">
            <v>686</v>
          </cell>
          <cell r="E141">
            <v>265</v>
          </cell>
          <cell r="F141">
            <v>216</v>
          </cell>
          <cell r="G141">
            <v>4.27164756014521</v>
          </cell>
          <cell r="H141">
            <v>-1.1059312169609501</v>
          </cell>
          <cell r="I141" t="str">
            <v>down</v>
          </cell>
          <cell r="J141">
            <v>3.5035892032762597E-5</v>
          </cell>
          <cell r="K141">
            <v>7.9321259562174593E-3</v>
          </cell>
          <cell r="L141" t="str">
            <v>ko03050//Proteasome</v>
          </cell>
          <cell r="M141" t="str">
            <v>GO:0005839//proteasome core complex;GO:0043231//intracellular membrane-bounded organelle</v>
          </cell>
          <cell r="N141" t="str">
            <v>GO:0004175//endopeptidase activity</v>
          </cell>
          <cell r="O141" t="str">
            <v>GO:0019941//modification-dependent protein catabolic process</v>
          </cell>
          <cell r="P141" t="str">
            <v>gi|697121920|ref|XP_009614945.1|/0/PREDICTED: proteasome subunit alpha type-1-B-like [Nicotiana tomentosiformis]</v>
          </cell>
        </row>
        <row r="142">
          <cell r="A142" t="str">
            <v>gene_84541</v>
          </cell>
          <cell r="B142">
            <v>837</v>
          </cell>
          <cell r="C142">
            <v>8</v>
          </cell>
          <cell r="D142">
            <v>7</v>
          </cell>
          <cell r="E142">
            <v>46</v>
          </cell>
          <cell r="F142">
            <v>37</v>
          </cell>
          <cell r="G142">
            <v>0.34284368520793601</v>
          </cell>
          <cell r="H142">
            <v>2.7113166545346301</v>
          </cell>
          <cell r="I142" t="str">
            <v>up</v>
          </cell>
          <cell r="J142">
            <v>3.6722548846116001E-5</v>
          </cell>
          <cell r="K142">
            <v>8.2550206257198007E-3</v>
          </cell>
          <cell r="L142" t="str">
            <v>-</v>
          </cell>
          <cell r="M142" t="str">
            <v>-</v>
          </cell>
          <cell r="N142" t="str">
            <v>GO:0046873//metal ion transmembrane transporter activity</v>
          </cell>
          <cell r="O142" t="str">
            <v>GO:0070838//divalent metal ion transport</v>
          </cell>
          <cell r="P142" t="str">
            <v>gi|698560866|ref|XP_009771973.1|/0/PREDICTED: probable magnesium transporter NIPA2 isoform X2 [Nicotiana sylvestris]</v>
          </cell>
        </row>
        <row r="143">
          <cell r="A143" t="str">
            <v>gene_25414</v>
          </cell>
          <cell r="B143">
            <v>456</v>
          </cell>
          <cell r="C143">
            <v>780</v>
          </cell>
          <cell r="D143">
            <v>785</v>
          </cell>
          <cell r="E143">
            <v>227</v>
          </cell>
          <cell r="F143">
            <v>335</v>
          </cell>
          <cell r="G143">
            <v>4.5722159675592797</v>
          </cell>
          <cell r="H143">
            <v>-1.19481151997778</v>
          </cell>
          <cell r="I143" t="str">
            <v>down</v>
          </cell>
          <cell r="J143">
            <v>3.8686490734697102E-5</v>
          </cell>
          <cell r="K143">
            <v>8.6352606361053495E-3</v>
          </cell>
          <cell r="L143" t="str">
            <v>ko04626//Plant-pathogen interaction;ko04075//Plant hormone signal transduction</v>
          </cell>
          <cell r="M143" t="str">
            <v>-</v>
          </cell>
          <cell r="N143" t="str">
            <v>-</v>
          </cell>
          <cell r="O143" t="str">
            <v>-</v>
          </cell>
          <cell r="P143" t="str">
            <v>gi|698494169|ref|XP_009793297.1|/3.77372e-109/PREDICTED: protein TIFY 10A-like [Nicotiana sylvestris]</v>
          </cell>
        </row>
        <row r="144">
          <cell r="A144" t="str">
            <v>gene_21270</v>
          </cell>
          <cell r="B144">
            <v>729</v>
          </cell>
          <cell r="C144">
            <v>311</v>
          </cell>
          <cell r="D144">
            <v>410</v>
          </cell>
          <cell r="E144">
            <v>631</v>
          </cell>
          <cell r="F144">
            <v>620</v>
          </cell>
          <cell r="G144">
            <v>4.5549982487821898</v>
          </cell>
          <cell r="H144">
            <v>1.0732752822751701</v>
          </cell>
          <cell r="I144" t="str">
            <v>up</v>
          </cell>
          <cell r="J144">
            <v>4.0802348967629899E-5</v>
          </cell>
          <cell r="K144">
            <v>8.9897552971740808E-3</v>
          </cell>
          <cell r="L144" t="str">
            <v>ko00620//Pyruvate metabolism</v>
          </cell>
          <cell r="M144" t="str">
            <v>-</v>
          </cell>
          <cell r="N144" t="str">
            <v>GO:0016818//hydrolase activity, acting on acid anhydrides, in phosphorus-containing anhydrides</v>
          </cell>
          <cell r="O144" t="str">
            <v>-</v>
          </cell>
          <cell r="P144" t="str">
            <v>gi|698469349|ref|XP_009783561.1|/9.7156e-115/PREDICTED: uncharacterized protein LOC104232143 [Nicotiana sylvestris]</v>
          </cell>
        </row>
        <row r="145">
          <cell r="A145" t="str">
            <v>gene_46758</v>
          </cell>
          <cell r="B145">
            <v>1173</v>
          </cell>
          <cell r="C145">
            <v>286</v>
          </cell>
          <cell r="D145">
            <v>52</v>
          </cell>
          <cell r="E145">
            <v>6</v>
          </cell>
          <cell r="F145">
            <v>22</v>
          </cell>
          <cell r="G145">
            <v>2.0513296519441901</v>
          </cell>
          <cell r="H145">
            <v>-3.3236177169371302</v>
          </cell>
          <cell r="I145" t="str">
            <v>down</v>
          </cell>
          <cell r="J145">
            <v>4.0841896857428998E-5</v>
          </cell>
          <cell r="K145">
            <v>8.9897552971740808E-3</v>
          </cell>
          <cell r="L145" t="str">
            <v>ko04075//Plant hormone signal transduction</v>
          </cell>
          <cell r="M145" t="str">
            <v>-</v>
          </cell>
          <cell r="N145" t="str">
            <v>GO:0004721//phosphoprotein phosphatase activity;GO:0043169//cation binding</v>
          </cell>
          <cell r="O145" t="str">
            <v>GO:0006464//cellular protein modification process</v>
          </cell>
          <cell r="P145" t="str">
            <v>gi|697156947|ref|XP_009587227.1|/0/PREDICTED: probable protein phosphatase 2C 25 [Nicotiana tomentosiformis]</v>
          </cell>
        </row>
        <row r="146">
          <cell r="A146" t="str">
            <v>gene_4804</v>
          </cell>
          <cell r="B146">
            <v>1461</v>
          </cell>
          <cell r="C146">
            <v>760</v>
          </cell>
          <cell r="D146">
            <v>293</v>
          </cell>
          <cell r="E146">
            <v>85</v>
          </cell>
          <cell r="F146">
            <v>151</v>
          </cell>
          <cell r="G146">
            <v>3.8512809193307902</v>
          </cell>
          <cell r="H146">
            <v>-1.8941147115622601</v>
          </cell>
          <cell r="I146" t="str">
            <v>down</v>
          </cell>
          <cell r="J146">
            <v>4.1182587813510201E-5</v>
          </cell>
          <cell r="K146">
            <v>9.0022296781863392E-3</v>
          </cell>
          <cell r="L146" t="str">
            <v>ko00270//Cysteine and methionine metabolism;ko01100//Metabolic pathways;ko01110//Biosynthesis of secondary metabolites</v>
          </cell>
          <cell r="M146" t="str">
            <v>-</v>
          </cell>
          <cell r="N146" t="str">
            <v>GO:0005515//protein binding;GO:0043168//anion binding;GO:0016846//carbon-sulfur lyase activity</v>
          </cell>
          <cell r="O146" t="str">
            <v>GO:0009605//response to external stimulus;GO:0006950//response to stress;GO:0009725//response to hormone;GO:0018871;GO:0010039//response to iron ion;GO:0001101//response to acid chemical</v>
          </cell>
          <cell r="P146" t="str">
            <v>gi|697144635|ref|XP_009626433.1|/0/PREDICTED: 1-aminocyclopropane-1-carboxylate synthase-like [Nicotiana tomentosiformis]</v>
          </cell>
        </row>
        <row r="147">
          <cell r="A147" t="str">
            <v>gene_12962</v>
          </cell>
          <cell r="B147">
            <v>1272</v>
          </cell>
          <cell r="C147">
            <v>693</v>
          </cell>
          <cell r="D147">
            <v>508</v>
          </cell>
          <cell r="E147">
            <v>221</v>
          </cell>
          <cell r="F147">
            <v>219</v>
          </cell>
          <cell r="G147">
            <v>4.2036616224586902</v>
          </cell>
          <cell r="H147">
            <v>-1.1851657344256199</v>
          </cell>
          <cell r="I147" t="str">
            <v>down</v>
          </cell>
          <cell r="J147">
            <v>4.4262205407369503E-5</v>
          </cell>
          <cell r="K147">
            <v>9.5640267735119296E-3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gi|697152190|ref|XP_009630327.1|/0/PREDICTED: transcription factor TCP4-like [Nicotiana tomentosiformis]</v>
          </cell>
        </row>
        <row r="148">
          <cell r="A148" t="str">
            <v>gene_28148</v>
          </cell>
          <cell r="B148">
            <v>747</v>
          </cell>
          <cell r="C148">
            <v>27</v>
          </cell>
          <cell r="D148">
            <v>71</v>
          </cell>
          <cell r="E148">
            <v>5</v>
          </cell>
          <cell r="F148">
            <v>4</v>
          </cell>
          <cell r="G148">
            <v>0.33245849891443502</v>
          </cell>
          <cell r="H148">
            <v>-3.1223743189563402</v>
          </cell>
          <cell r="I148" t="str">
            <v>down</v>
          </cell>
          <cell r="J148">
            <v>4.4456866539095601E-5</v>
          </cell>
          <cell r="K148">
            <v>9.5640267735119296E-3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gi|697145967|ref|XP_009627118.1|/3.96398e-125/PREDICTED: RNA-binding protein 42-like [Nicotiana tomentosiformis]</v>
          </cell>
        </row>
        <row r="149">
          <cell r="A149" t="str">
            <v>gene_10132</v>
          </cell>
          <cell r="B149">
            <v>1731</v>
          </cell>
          <cell r="C149">
            <v>742</v>
          </cell>
          <cell r="D149">
            <v>1076</v>
          </cell>
          <cell r="E149">
            <v>1500</v>
          </cell>
          <cell r="F149">
            <v>1754</v>
          </cell>
          <cell r="G149">
            <v>5.9200312854480899</v>
          </cell>
          <cell r="H149">
            <v>1.1263617084722499</v>
          </cell>
          <cell r="I149" t="str">
            <v>up</v>
          </cell>
          <cell r="J149">
            <v>4.4717901091579397E-5</v>
          </cell>
          <cell r="K149">
            <v>9.5640267735119296E-3</v>
          </cell>
          <cell r="L149" t="str">
            <v>-</v>
          </cell>
          <cell r="M149" t="str">
            <v>GO:0016020//membrane</v>
          </cell>
          <cell r="N149" t="str">
            <v>-</v>
          </cell>
          <cell r="O149" t="str">
            <v>-</v>
          </cell>
          <cell r="P149" t="str">
            <v>gi|698480103|ref|XP_009787108.1|/0/PREDICTED: protein NRT1/ PTR FAMILY 1.2 [Nicotiana sylvestris]</v>
          </cell>
        </row>
        <row r="150">
          <cell r="A150" t="str">
            <v>gene_4133</v>
          </cell>
          <cell r="B150">
            <v>1269</v>
          </cell>
          <cell r="C150">
            <v>290</v>
          </cell>
          <cell r="D150">
            <v>368</v>
          </cell>
          <cell r="E150">
            <v>100</v>
          </cell>
          <cell r="F150">
            <v>119</v>
          </cell>
          <cell r="G150">
            <v>3.2941620005891799</v>
          </cell>
          <cell r="H150">
            <v>-1.30416688281597</v>
          </cell>
          <cell r="I150" t="str">
            <v>down</v>
          </cell>
          <cell r="J150">
            <v>4.495961601632E-5</v>
          </cell>
          <cell r="K150">
            <v>9.5640267735119296E-3</v>
          </cell>
          <cell r="L150" t="str">
            <v>-</v>
          </cell>
          <cell r="M150" t="str">
            <v>-</v>
          </cell>
          <cell r="N150" t="str">
            <v>-</v>
          </cell>
          <cell r="O150" t="str">
            <v>-</v>
          </cell>
          <cell r="P150" t="str">
            <v>gi|697155670|ref|XP_009586579.1|/0/PREDICTED: serpin-ZX-like [Nicotiana tomentosiformis]</v>
          </cell>
        </row>
        <row r="151">
          <cell r="A151" t="str">
            <v>gene_22686</v>
          </cell>
          <cell r="B151">
            <v>480</v>
          </cell>
          <cell r="C151">
            <v>19418</v>
          </cell>
          <cell r="D151">
            <v>21849</v>
          </cell>
          <cell r="E151">
            <v>33067</v>
          </cell>
          <cell r="F151">
            <v>37843</v>
          </cell>
          <cell r="G151">
            <v>10.3849438386505</v>
          </cell>
          <cell r="H151">
            <v>1.0602242201090799</v>
          </cell>
          <cell r="I151" t="str">
            <v>up</v>
          </cell>
          <cell r="J151">
            <v>4.6008560526887699E-5</v>
          </cell>
          <cell r="K151">
            <v>9.7219155630682199E-3</v>
          </cell>
          <cell r="L151" t="str">
            <v>ko04141//Protein processing in endoplasmic reticulum</v>
          </cell>
          <cell r="M151" t="str">
            <v>-</v>
          </cell>
          <cell r="N151" t="str">
            <v>-</v>
          </cell>
          <cell r="O151" t="str">
            <v>-</v>
          </cell>
          <cell r="P151" t="str">
            <v>gi|662247387|gb|AIE47708.1|/7.46436e-87/HSP18.0 [Nicotiana tabacum]</v>
          </cell>
        </row>
        <row r="152">
          <cell r="A152" t="str">
            <v>gene_77930</v>
          </cell>
          <cell r="B152">
            <v>918</v>
          </cell>
          <cell r="C152">
            <v>1688</v>
          </cell>
          <cell r="D152">
            <v>2452</v>
          </cell>
          <cell r="E152">
            <v>3269</v>
          </cell>
          <cell r="F152">
            <v>4443</v>
          </cell>
          <cell r="G152">
            <v>7.1492614673232699</v>
          </cell>
          <cell r="H152">
            <v>1.18872797086532</v>
          </cell>
          <cell r="I152" t="str">
            <v>up</v>
          </cell>
          <cell r="J152">
            <v>4.6707008410961698E-5</v>
          </cell>
          <cell r="K152">
            <v>9.8041413151910006E-3</v>
          </cell>
          <cell r="L152" t="str">
            <v>ko00480//Glutathione metabolism;ko00053//Ascorbate and aldarate metabolism</v>
          </cell>
          <cell r="M152" t="str">
            <v>-</v>
          </cell>
          <cell r="N152" t="str">
            <v>GO:0016209//antioxidant activity;GO:0046906//tetrapyrrole binding</v>
          </cell>
          <cell r="O152" t="str">
            <v>GO:0044710;GO:0006950//response to stress</v>
          </cell>
          <cell r="P152" t="str">
            <v>gi|697132537|ref|XP_009620318.1|/3.94553e-168/PREDICTED: L-ascorbate peroxidase 2, cytosolic isoform X1 [Nicotiana tomentosiformis]</v>
          </cell>
        </row>
        <row r="153">
          <cell r="A153" t="str">
            <v>gene_27433</v>
          </cell>
          <cell r="B153">
            <v>1539</v>
          </cell>
          <cell r="C153">
            <v>2499</v>
          </cell>
          <cell r="D153">
            <v>1056</v>
          </cell>
          <cell r="E153">
            <v>363</v>
          </cell>
          <cell r="F153">
            <v>568</v>
          </cell>
          <cell r="G153">
            <v>5.6461184222991099</v>
          </cell>
          <cell r="H153">
            <v>-1.67083834107064</v>
          </cell>
          <cell r="I153" t="str">
            <v>down</v>
          </cell>
          <cell r="J153">
            <v>4.8138090867134603E-5</v>
          </cell>
          <cell r="K153">
            <v>1.00380587376625E-2</v>
          </cell>
          <cell r="L153" t="str">
            <v>ko01110//Biosynthesis of secondary metabolites;ko00062//Fatty acid elongation</v>
          </cell>
          <cell r="M153" t="str">
            <v>-</v>
          </cell>
          <cell r="N153" t="str">
            <v>GO:0016746//transferase activity, transferring acyl groups</v>
          </cell>
          <cell r="O153" t="str">
            <v>GO:0006631//fatty acid metabolic process</v>
          </cell>
          <cell r="P153" t="str">
            <v>gi|698513904|ref|XP_009801870.1|/0/PREDICTED: 3-ketoacyl-CoA synthase 11-like [Nicotiana sylvestris]</v>
          </cell>
        </row>
        <row r="154">
          <cell r="A154" t="str">
            <v>gene_37151</v>
          </cell>
          <cell r="B154">
            <v>351</v>
          </cell>
          <cell r="C154">
            <v>268</v>
          </cell>
          <cell r="D154">
            <v>196</v>
          </cell>
          <cell r="E154">
            <v>429</v>
          </cell>
          <cell r="F154">
            <v>455</v>
          </cell>
          <cell r="G154">
            <v>4.0198822715561899</v>
          </cell>
          <cell r="H154">
            <v>1.1951630551436101</v>
          </cell>
          <cell r="I154" t="str">
            <v>up</v>
          </cell>
          <cell r="J154">
            <v>5.0245890656363797E-5</v>
          </cell>
          <cell r="K154">
            <v>1.03431830427206E-2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gi|697164973|ref|XP_009591302.1|/1.70656e-70/PREDICTED: uncharacterized protein LOC104088347 isoform X2 [Nicotiana tomentosiformis]</v>
          </cell>
        </row>
        <row r="155">
          <cell r="A155" t="str">
            <v>gene_73160</v>
          </cell>
          <cell r="B155">
            <v>873</v>
          </cell>
          <cell r="C155">
            <v>543</v>
          </cell>
          <cell r="D155">
            <v>1092</v>
          </cell>
          <cell r="E155">
            <v>295</v>
          </cell>
          <cell r="F155">
            <v>256</v>
          </cell>
          <cell r="G155">
            <v>4.5906178812899396</v>
          </cell>
          <cell r="H155">
            <v>-1.2823830132765199</v>
          </cell>
          <cell r="I155" t="str">
            <v>down</v>
          </cell>
          <cell r="J155">
            <v>5.0253981214631899E-5</v>
          </cell>
          <cell r="K155">
            <v>1.03431830427206E-2</v>
          </cell>
          <cell r="L155" t="str">
            <v>-</v>
          </cell>
          <cell r="M155" t="str">
            <v>-</v>
          </cell>
          <cell r="N155" t="str">
            <v>-</v>
          </cell>
          <cell r="O155" t="str">
            <v>GO:0009267//cellular response to starvation</v>
          </cell>
          <cell r="P155" t="str">
            <v>gi|698567686|ref|XP_009773844.1|/0/PREDICTED: SPX domain-containing protein 1-like [Nicotiana sylvestris]</v>
          </cell>
        </row>
        <row r="156">
          <cell r="A156" t="str">
            <v>gene_26440</v>
          </cell>
          <cell r="B156">
            <v>1410</v>
          </cell>
          <cell r="C156">
            <v>2611</v>
          </cell>
          <cell r="D156">
            <v>3107</v>
          </cell>
          <cell r="E156">
            <v>4680</v>
          </cell>
          <cell r="F156">
            <v>5062</v>
          </cell>
          <cell r="G156">
            <v>7.5240164870353201</v>
          </cell>
          <cell r="H156">
            <v>1.04774146371918</v>
          </cell>
          <cell r="I156" t="str">
            <v>up</v>
          </cell>
          <cell r="J156">
            <v>5.1020867815103201E-5</v>
          </cell>
          <cell r="K156">
            <v>1.04332737178549E-2</v>
          </cell>
          <cell r="L156" t="str">
            <v>ko04145//Phagosome</v>
          </cell>
          <cell r="M156" t="str">
            <v>-</v>
          </cell>
          <cell r="N156" t="str">
            <v>GO:0016628//oxidoreductase activity, acting on the CH-CH group of donors, NAD or NADP as acceptor;GO:0070011//peptidase activity, acting on L-amino acid peptides</v>
          </cell>
          <cell r="O156" t="str">
            <v>GO:0044710;GO:0016485//protein processing</v>
          </cell>
          <cell r="P156" t="str">
            <v>gi|698552793|ref|XP_009769754.1|/0/PREDICTED: low-temperature-induced cysteine proteinase-like [Nicotiana sylvestris]</v>
          </cell>
        </row>
        <row r="157">
          <cell r="A157" t="str">
            <v>gene_32734</v>
          </cell>
          <cell r="B157">
            <v>720</v>
          </cell>
          <cell r="C157">
            <v>4</v>
          </cell>
          <cell r="D157">
            <v>2</v>
          </cell>
          <cell r="E157">
            <v>21</v>
          </cell>
          <cell r="F157">
            <v>27</v>
          </cell>
          <cell r="G157">
            <v>-0.435849054187878</v>
          </cell>
          <cell r="H157">
            <v>3.2154751633793102</v>
          </cell>
          <cell r="I157" t="str">
            <v>up</v>
          </cell>
          <cell r="J157">
            <v>5.1913746387799801E-5</v>
          </cell>
          <cell r="K157">
            <v>1.04985163405758E-2</v>
          </cell>
          <cell r="L157" t="str">
            <v>-</v>
          </cell>
          <cell r="M157" t="str">
            <v>-</v>
          </cell>
          <cell r="N157" t="str">
            <v>GO:0097159//organic cyclic compound binding</v>
          </cell>
          <cell r="O157" t="str">
            <v>GO:0006259//DNA metabolic process</v>
          </cell>
          <cell r="P157" t="str">
            <v>gi|47824950|gb|AAT38724.1|/2.05178e-127/Putative retrotransposon protein, identical [Solanum demissum]</v>
          </cell>
        </row>
        <row r="158">
          <cell r="A158" t="str">
            <v>gene_39684</v>
          </cell>
          <cell r="B158">
            <v>453</v>
          </cell>
          <cell r="C158">
            <v>185</v>
          </cell>
          <cell r="D158">
            <v>388</v>
          </cell>
          <cell r="E158">
            <v>534</v>
          </cell>
          <cell r="F158">
            <v>655</v>
          </cell>
          <cell r="G158">
            <v>4.40466957062117</v>
          </cell>
          <cell r="H158">
            <v>1.3494150323699201</v>
          </cell>
          <cell r="I158" t="str">
            <v>up</v>
          </cell>
          <cell r="J158">
            <v>5.2002368294750397E-5</v>
          </cell>
          <cell r="K158">
            <v>1.04985163405758E-2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  <cell r="P158" t="str">
            <v>gi|698463426|ref|XP_009782213.1|/3.74045e-102/PREDICTED: heavy metal-associated isoprenylated plant protein 26 [Nicotiana sylvestris]</v>
          </cell>
        </row>
        <row r="159">
          <cell r="A159" t="str">
            <v>gene_47550</v>
          </cell>
          <cell r="B159">
            <v>717</v>
          </cell>
          <cell r="C159">
            <v>313</v>
          </cell>
          <cell r="D159">
            <v>168</v>
          </cell>
          <cell r="E159">
            <v>77</v>
          </cell>
          <cell r="F159">
            <v>32</v>
          </cell>
          <cell r="G159">
            <v>2.7249413137801999</v>
          </cell>
          <cell r="H159">
            <v>-1.9049868432546699</v>
          </cell>
          <cell r="I159" t="str">
            <v>down</v>
          </cell>
          <cell r="J159">
            <v>5.3743502201968599E-5</v>
          </cell>
          <cell r="K159">
            <v>1.07813547202126E-2</v>
          </cell>
          <cell r="L159" t="str">
            <v>-</v>
          </cell>
          <cell r="M159" t="str">
            <v>GO:0031224//intrinsic component of membrane</v>
          </cell>
          <cell r="N159" t="str">
            <v>GO:0015368//calcium:cation antiporter activity</v>
          </cell>
          <cell r="O159" t="str">
            <v>GO:0044763;GO:0006816//calcium ion transport</v>
          </cell>
          <cell r="P159" t="str">
            <v>gi|697165726|ref|XP_009591670.1|/4.41275e-141/PREDICTED: vacuolar cation/proton exchanger 3-like isoform X2 [Nicotiana tomentosiformis]</v>
          </cell>
        </row>
        <row r="160">
          <cell r="A160" t="str">
            <v>gene_18531</v>
          </cell>
          <cell r="B160">
            <v>1215</v>
          </cell>
          <cell r="C160">
            <v>1404</v>
          </cell>
          <cell r="D160">
            <v>635</v>
          </cell>
          <cell r="E160">
            <v>264</v>
          </cell>
          <cell r="F160">
            <v>334</v>
          </cell>
          <cell r="G160">
            <v>4.8844133054236396</v>
          </cell>
          <cell r="H160">
            <v>-1.51180263497388</v>
          </cell>
          <cell r="I160" t="str">
            <v>down</v>
          </cell>
          <cell r="J160">
            <v>5.6260949294484498E-5</v>
          </cell>
          <cell r="K160">
            <v>1.1215390244264E-2</v>
          </cell>
          <cell r="L160" t="str">
            <v>ko04144//Endocytosis</v>
          </cell>
          <cell r="M160" t="str">
            <v>-</v>
          </cell>
          <cell r="N160" t="str">
            <v>-</v>
          </cell>
          <cell r="O160" t="str">
            <v>-</v>
          </cell>
          <cell r="P160" t="str">
            <v>gi|698540866|ref|XP_009765899.1|/0/PREDICTED: protein ELC-like [Nicotiana sylvestris]</v>
          </cell>
        </row>
        <row r="161">
          <cell r="A161" t="str">
            <v>gene_80644</v>
          </cell>
          <cell r="B161">
            <v>1230</v>
          </cell>
          <cell r="C161">
            <v>348</v>
          </cell>
          <cell r="D161">
            <v>750</v>
          </cell>
          <cell r="E161">
            <v>1004</v>
          </cell>
          <cell r="F161">
            <v>1290</v>
          </cell>
          <cell r="G161">
            <v>5.3488536575892001</v>
          </cell>
          <cell r="H161">
            <v>1.36220751902141</v>
          </cell>
          <cell r="I161" t="str">
            <v>up</v>
          </cell>
          <cell r="J161">
            <v>5.69584745101638E-5</v>
          </cell>
          <cell r="K161">
            <v>1.1283473800463399E-2</v>
          </cell>
          <cell r="L161" t="str">
            <v>-</v>
          </cell>
          <cell r="M161" t="str">
            <v>-</v>
          </cell>
          <cell r="N161" t="str">
            <v>-</v>
          </cell>
          <cell r="O161" t="str">
            <v>-</v>
          </cell>
          <cell r="P161" t="str">
            <v>gi|697132107|ref|XP_009620096.1|;gi|698510294|ref|XP_009800321.1|/0;0/PREDICTED: WAT1-related protein At5g07050-like [Nicotiana tomentosiformis];PREDICTED: WAT1-related protein At5g07050-like [Nicotiana sylvestris]</v>
          </cell>
        </row>
        <row r="162">
          <cell r="A162" t="str">
            <v>gene_14555</v>
          </cell>
          <cell r="B162">
            <v>975</v>
          </cell>
          <cell r="C162">
            <v>404</v>
          </cell>
          <cell r="D162">
            <v>83</v>
          </cell>
          <cell r="E162">
            <v>41</v>
          </cell>
          <cell r="F162">
            <v>30</v>
          </cell>
          <cell r="G162">
            <v>2.6509120083993301</v>
          </cell>
          <cell r="H162">
            <v>-2.5466397293771799</v>
          </cell>
          <cell r="I162" t="str">
            <v>down</v>
          </cell>
          <cell r="J162">
            <v>5.7929412643532198E-5</v>
          </cell>
          <cell r="K162">
            <v>1.1340517234428299E-2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  <cell r="P162" t="str">
            <v>gi|697124760|ref|XP_009616387.1|/5.83404e-128/PREDICTED: bromodomain-containing protein 4-like [Nicotiana tomentosiformis]</v>
          </cell>
        </row>
        <row r="163">
          <cell r="A163" t="str">
            <v>gene_1443</v>
          </cell>
          <cell r="B163">
            <v>1323</v>
          </cell>
          <cell r="C163">
            <v>61</v>
          </cell>
          <cell r="D163">
            <v>82</v>
          </cell>
          <cell r="E163">
            <v>157</v>
          </cell>
          <cell r="F163">
            <v>182</v>
          </cell>
          <cell r="G163">
            <v>2.5546701726108698</v>
          </cell>
          <cell r="H163">
            <v>1.5262240117208801</v>
          </cell>
          <cell r="I163" t="str">
            <v>up</v>
          </cell>
          <cell r="J163">
            <v>5.8034435836883701E-5</v>
          </cell>
          <cell r="K163">
            <v>1.1340517234428299E-2</v>
          </cell>
          <cell r="L163" t="str">
            <v>-</v>
          </cell>
          <cell r="M163" t="str">
            <v>GO:0016020//membrane</v>
          </cell>
          <cell r="N163" t="str">
            <v>-</v>
          </cell>
          <cell r="O163" t="str">
            <v>-</v>
          </cell>
          <cell r="P163" t="str">
            <v>gi|697158792|ref|XP_009588159.1|;gi|697158796|ref|XP_009588161.1|/0;0/PREDICTED: probable sodium-coupled neutral amino acid transporter 6 isoform X1 [Nicotiana tomentosiformis];PREDICTED: sodium-coupled neutral amino acid transporter 5-like isoform X1 [Nicotiana tomentosiformis]</v>
          </cell>
        </row>
        <row r="164">
          <cell r="A164" t="str">
            <v>gene_13429</v>
          </cell>
          <cell r="B164">
            <v>2349</v>
          </cell>
          <cell r="C164">
            <v>584</v>
          </cell>
          <cell r="D164">
            <v>228</v>
          </cell>
          <cell r="E164">
            <v>120</v>
          </cell>
          <cell r="F164">
            <v>85</v>
          </cell>
          <cell r="G164">
            <v>3.5113709717417199</v>
          </cell>
          <cell r="H164">
            <v>-1.74623152662069</v>
          </cell>
          <cell r="I164" t="str">
            <v>down</v>
          </cell>
          <cell r="J164">
            <v>5.86681693891892E-5</v>
          </cell>
          <cell r="K164">
            <v>1.1340517234428299E-2</v>
          </cell>
          <cell r="L164" t="str">
            <v>ko04626//Plant-pathogen interaction;ko04075//Plant hormone signal transduction</v>
          </cell>
          <cell r="M164" t="str">
            <v>-</v>
          </cell>
          <cell r="N164" t="str">
            <v>-</v>
          </cell>
          <cell r="O164" t="str">
            <v>-</v>
          </cell>
          <cell r="P164" t="str">
            <v>gi|697169143|ref|XP_009593464.1|/0/PREDICTED: probable LRR receptor-like serine/threonine-protein kinase At4g37250 [Nicotiana tomentosiformis]</v>
          </cell>
        </row>
        <row r="165">
          <cell r="A165" t="str">
            <v>gene_8030</v>
          </cell>
          <cell r="B165">
            <v>1455</v>
          </cell>
          <cell r="C165">
            <v>478</v>
          </cell>
          <cell r="D165">
            <v>469</v>
          </cell>
          <cell r="E165">
            <v>795</v>
          </cell>
          <cell r="F165">
            <v>796</v>
          </cell>
          <cell r="G165">
            <v>4.91920108246397</v>
          </cell>
          <cell r="H165">
            <v>1.0197112748081001</v>
          </cell>
          <cell r="I165" t="str">
            <v>up</v>
          </cell>
          <cell r="J165">
            <v>5.8677587911605399E-5</v>
          </cell>
          <cell r="K165">
            <v>1.1340517234428299E-2</v>
          </cell>
          <cell r="L165" t="str">
            <v>-</v>
          </cell>
          <cell r="M165" t="str">
            <v>GO:0005911//cell-cell junction;GO:0031225//anchored component of membrane</v>
          </cell>
          <cell r="N165" t="str">
            <v>GO:0016798//hydrolase activity, acting on glycosyl bonds</v>
          </cell>
          <cell r="O165" t="str">
            <v>GO:0044238//primary metabolic process</v>
          </cell>
          <cell r="P165" t="str">
            <v>gi|698460815|ref|XP_009781628.1|/4.65494e-170/PREDICTED: glucan endo-1,3-beta-glucosidase 6-like [Nicotiana sylvestris]</v>
          </cell>
        </row>
        <row r="166">
          <cell r="A166" t="str">
            <v>gene_59995</v>
          </cell>
          <cell r="B166">
            <v>1374</v>
          </cell>
          <cell r="C166">
            <v>53</v>
          </cell>
          <cell r="D166">
            <v>66</v>
          </cell>
          <cell r="E166">
            <v>10</v>
          </cell>
          <cell r="F166">
            <v>7</v>
          </cell>
          <cell r="G166">
            <v>0.66755810107305202</v>
          </cell>
          <cell r="H166">
            <v>-2.52055283770129</v>
          </cell>
          <cell r="I166" t="str">
            <v>down</v>
          </cell>
          <cell r="J166">
            <v>5.9714663061142699E-5</v>
          </cell>
          <cell r="K166">
            <v>1.14710058205211E-2</v>
          </cell>
          <cell r="L166" t="str">
            <v>-</v>
          </cell>
          <cell r="M166" t="str">
            <v>-</v>
          </cell>
          <cell r="N166" t="str">
            <v>GO:0004180//carboxypeptidase activity</v>
          </cell>
          <cell r="O166" t="str">
            <v>GO:0016485//protein processing</v>
          </cell>
          <cell r="P166" t="str">
            <v>gi|697180278|ref|XP_009599118.1|/0/PREDICTED: serine carboxypeptidase-like 45 [Nicotiana tomentosiformis]</v>
          </cell>
        </row>
        <row r="167">
          <cell r="A167" t="str">
            <v>gene_48355</v>
          </cell>
          <cell r="B167">
            <v>783</v>
          </cell>
          <cell r="C167">
            <v>526</v>
          </cell>
          <cell r="D167">
            <v>667</v>
          </cell>
          <cell r="E167">
            <v>99</v>
          </cell>
          <cell r="F167">
            <v>234</v>
          </cell>
          <cell r="G167">
            <v>4.0813690929972397</v>
          </cell>
          <cell r="H167">
            <v>-1.5399836498116599</v>
          </cell>
          <cell r="I167" t="str">
            <v>down</v>
          </cell>
          <cell r="J167">
            <v>6.1293514106485299E-5</v>
          </cell>
          <cell r="K167">
            <v>1.1703368813970799E-2</v>
          </cell>
          <cell r="L167" t="str">
            <v>-</v>
          </cell>
          <cell r="M167" t="str">
            <v>-</v>
          </cell>
          <cell r="N167" t="str">
            <v>-</v>
          </cell>
          <cell r="O167" t="str">
            <v>-</v>
          </cell>
          <cell r="P167" t="str">
            <v>gi|698435143|ref|XP_009799970.1|/1.02359e-133/PREDICTED: protein YLS9-like [Nicotiana sylvestris]</v>
          </cell>
        </row>
        <row r="168">
          <cell r="A168" t="str">
            <v>gene_6332</v>
          </cell>
          <cell r="B168">
            <v>642</v>
          </cell>
          <cell r="C168">
            <v>1389</v>
          </cell>
          <cell r="D168">
            <v>1760</v>
          </cell>
          <cell r="E168">
            <v>2531</v>
          </cell>
          <cell r="F168">
            <v>2858</v>
          </cell>
          <cell r="G168">
            <v>6.6684204285539597</v>
          </cell>
          <cell r="H168">
            <v>1.0570930143305499</v>
          </cell>
          <cell r="I168" t="str">
            <v>up</v>
          </cell>
          <cell r="J168">
            <v>6.2317653783082E-5</v>
          </cell>
          <cell r="K168">
            <v>1.18276667922669E-2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gi|697167153|ref|XP_009592421.1|/5.45034e-85/PREDICTED: hornerin-like [Nicotiana tomentosiformis]</v>
          </cell>
        </row>
        <row r="169">
          <cell r="A169" t="str">
            <v>gene_49640</v>
          </cell>
          <cell r="B169">
            <v>1350</v>
          </cell>
          <cell r="C169">
            <v>11937</v>
          </cell>
          <cell r="D169">
            <v>10844</v>
          </cell>
          <cell r="E169">
            <v>5038</v>
          </cell>
          <cell r="F169">
            <v>4244</v>
          </cell>
          <cell r="G169">
            <v>8.4834486362381192</v>
          </cell>
          <cell r="H169">
            <v>-1.0313066480767401</v>
          </cell>
          <cell r="I169" t="str">
            <v>down</v>
          </cell>
          <cell r="J169">
            <v>6.7956513028103003E-5</v>
          </cell>
          <cell r="K169">
            <v>1.28211287913021E-2</v>
          </cell>
          <cell r="L169" t="str">
            <v>-</v>
          </cell>
          <cell r="M169" t="str">
            <v>-</v>
          </cell>
          <cell r="N169" t="str">
            <v>GO:0016740//transferase activity</v>
          </cell>
          <cell r="O169" t="str">
            <v>-</v>
          </cell>
          <cell r="P169" t="str">
            <v>gi|697188359|ref|XP_009603219.1|/0/PREDICTED: UDP-glycosyltransferase 74E2-like [Nicotiana tomentosiformis]</v>
          </cell>
        </row>
        <row r="170">
          <cell r="A170" t="str">
            <v>gene_1670</v>
          </cell>
          <cell r="B170">
            <v>1992</v>
          </cell>
          <cell r="C170">
            <v>588</v>
          </cell>
          <cell r="D170">
            <v>254</v>
          </cell>
          <cell r="E170">
            <v>118</v>
          </cell>
          <cell r="F170">
            <v>114</v>
          </cell>
          <cell r="G170">
            <v>3.5929893412604899</v>
          </cell>
          <cell r="H170">
            <v>-1.60965371313105</v>
          </cell>
          <cell r="I170" t="str">
            <v>down</v>
          </cell>
          <cell r="J170">
            <v>7.0151413419137994E-5</v>
          </cell>
          <cell r="K170">
            <v>1.3156918341615399E-2</v>
          </cell>
          <cell r="L170" t="str">
            <v>-</v>
          </cell>
          <cell r="M170" t="str">
            <v>-</v>
          </cell>
          <cell r="N170" t="str">
            <v>GO:0016759//cellulose synthase activity</v>
          </cell>
          <cell r="O170" t="str">
            <v>-</v>
          </cell>
          <cell r="P170" t="str">
            <v>gi|697129003|ref|XP_009618557.1|/0/PREDICTED: xyloglucan glycosyltransferase 4 [Nicotiana tomentosiformis]</v>
          </cell>
        </row>
        <row r="171">
          <cell r="A171" t="str">
            <v>gene_7634</v>
          </cell>
          <cell r="B171">
            <v>1410</v>
          </cell>
          <cell r="C171">
            <v>194</v>
          </cell>
          <cell r="D171">
            <v>29</v>
          </cell>
          <cell r="E171">
            <v>12</v>
          </cell>
          <cell r="F171">
            <v>6</v>
          </cell>
          <cell r="G171">
            <v>1.46754785469649</v>
          </cell>
          <cell r="H171">
            <v>-3.3972362855198699</v>
          </cell>
          <cell r="I171" t="str">
            <v>down</v>
          </cell>
          <cell r="J171">
            <v>7.0782028245333401E-5</v>
          </cell>
          <cell r="K171">
            <v>1.3197100983906401E-2</v>
          </cell>
          <cell r="L171" t="str">
            <v>ko00906//Carotenoid biosynthesis</v>
          </cell>
          <cell r="M171" t="str">
            <v>-</v>
          </cell>
          <cell r="N171" t="str">
            <v>GO:0046906//tetrapyrrole binding;GO:0046914//transition metal ion binding;GO:0016709//oxidoreductase activity, acting on paired donors, with incorporation or reduction of molecular oxygen, NAD(P)H as one donor, and incorporation of one atom of oxygen</v>
          </cell>
          <cell r="O171" t="str">
            <v>GO:0010162//seed dormancy process;GO:0009620//response to fungus;GO:0009416//response to light stimulus;GO:0006714//sesquiterpenoid metabolic process;GO:0006950//response to stress</v>
          </cell>
          <cell r="P171" t="str">
            <v>gi|697188234|ref|XP_009603153.1|/0/PREDICTED: abscisic acid 8'-hydroxylase 1-like [Nicotiana tomentosiformis]</v>
          </cell>
        </row>
        <row r="172">
          <cell r="A172" t="str">
            <v>gene_28844</v>
          </cell>
          <cell r="B172">
            <v>1326</v>
          </cell>
          <cell r="C172">
            <v>682</v>
          </cell>
          <cell r="D172">
            <v>686</v>
          </cell>
          <cell r="E172">
            <v>236</v>
          </cell>
          <cell r="F172">
            <v>295</v>
          </cell>
          <cell r="G172">
            <v>4.4123762214302804</v>
          </cell>
          <cell r="H172">
            <v>-1.0871375594008701</v>
          </cell>
          <cell r="I172" t="str">
            <v>down</v>
          </cell>
          <cell r="J172">
            <v>7.3028139375801501E-5</v>
          </cell>
          <cell r="K172">
            <v>1.35362567582187E-2</v>
          </cell>
          <cell r="L172" t="str">
            <v>ko04140//Regulation of autophagy;ko04075//Plant hormone signal transduction</v>
          </cell>
          <cell r="M172" t="str">
            <v>-</v>
          </cell>
          <cell r="N172" t="str">
            <v>GO:0016772//transferase activity, transferring phosphorus-containing groups;GO:0036094//small molecule binding;GO:1901363;GO:0097159//organic cyclic compound binding;GO:0004674//protein serine/threonine kinase activity</v>
          </cell>
          <cell r="O172" t="str">
            <v>GO:0006796//phosphate-containing compound metabolic process</v>
          </cell>
          <cell r="P172" t="str">
            <v>gi|697150611|ref|XP_009629515.1|/0/PREDICTED: CBL-interacting serine/threonine-protein kinase 11-like [Nicotiana tomentosiformis]</v>
          </cell>
        </row>
        <row r="173">
          <cell r="A173" t="str">
            <v>gene_69490</v>
          </cell>
          <cell r="B173">
            <v>654</v>
          </cell>
          <cell r="C173">
            <v>9423</v>
          </cell>
          <cell r="D173">
            <v>8891</v>
          </cell>
          <cell r="E173">
            <v>14187</v>
          </cell>
          <cell r="F173">
            <v>17561</v>
          </cell>
          <cell r="G173">
            <v>9.2247796779405604</v>
          </cell>
          <cell r="H173">
            <v>1.0702766394543399</v>
          </cell>
          <cell r="I173" t="str">
            <v>up</v>
          </cell>
          <cell r="J173">
            <v>7.5211251708027097E-5</v>
          </cell>
          <cell r="K173">
            <v>1.38598595008002E-2</v>
          </cell>
          <cell r="L173" t="str">
            <v>ko04141//Protein processing in endoplasmic reticulum</v>
          </cell>
          <cell r="M173" t="str">
            <v>-</v>
          </cell>
          <cell r="N173" t="str">
            <v>-</v>
          </cell>
          <cell r="O173" t="str">
            <v>GO:0050896//response to stimulus</v>
          </cell>
          <cell r="P173" t="str">
            <v>gi|698452265|ref|XP_009779611.1|/6.31707e-92/PREDICTED: small heat shock protein, chloroplastic-like [Nicotiana sylvestris]</v>
          </cell>
        </row>
        <row r="174">
          <cell r="A174" t="str">
            <v>gene_5034</v>
          </cell>
          <cell r="B174">
            <v>1851</v>
          </cell>
          <cell r="C174">
            <v>30</v>
          </cell>
          <cell r="D174">
            <v>29</v>
          </cell>
          <cell r="E174">
            <v>3</v>
          </cell>
          <cell r="F174">
            <v>2</v>
          </cell>
          <cell r="G174">
            <v>-0.31737002153632898</v>
          </cell>
          <cell r="H174">
            <v>-3.2368706666345699</v>
          </cell>
          <cell r="I174" t="str">
            <v>down</v>
          </cell>
          <cell r="J174">
            <v>7.9542994143750305E-5</v>
          </cell>
          <cell r="K174">
            <v>1.4573380013759E-2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  <cell r="P174" t="str">
            <v>gi|698462767|ref|XP_009782065.1|;gi|698462771|ref|XP_009782066.1|/0;0/PREDICTED: interactor of constitutive active ROPs 2, chloroplastic-like isoform X1 [Nicotiana sylvestris];PREDICTED: interactor of constitutive active ROPs 2, chloroplastic-like isoform X2 [Nicotiana sylvestris]</v>
          </cell>
        </row>
        <row r="175">
          <cell r="A175" t="str">
            <v>gene_20752</v>
          </cell>
          <cell r="B175">
            <v>678</v>
          </cell>
          <cell r="C175">
            <v>14</v>
          </cell>
          <cell r="D175">
            <v>10</v>
          </cell>
          <cell r="E175">
            <v>47</v>
          </cell>
          <cell r="F175">
            <v>61</v>
          </cell>
          <cell r="G175">
            <v>0.75492213449256096</v>
          </cell>
          <cell r="H175">
            <v>2.43019364314131</v>
          </cell>
          <cell r="I175" t="str">
            <v>up</v>
          </cell>
          <cell r="J175">
            <v>8.9111911761748195E-5</v>
          </cell>
          <cell r="K175">
            <v>1.62327077885079E-2</v>
          </cell>
          <cell r="L175" t="str">
            <v>-</v>
          </cell>
          <cell r="M175" t="str">
            <v>-</v>
          </cell>
          <cell r="N175" t="str">
            <v>-</v>
          </cell>
          <cell r="O175" t="str">
            <v>-</v>
          </cell>
          <cell r="P175" t="str">
            <v>gi|697153730|ref|XP_009631116.1|/5.72545e-164/PREDICTED: homeobox-leucine zipper protein ATHB-12-like [Nicotiana tomentosiformis]</v>
          </cell>
        </row>
        <row r="176">
          <cell r="A176" t="str">
            <v>gene_17518</v>
          </cell>
          <cell r="B176">
            <v>777</v>
          </cell>
          <cell r="C176">
            <v>241</v>
          </cell>
          <cell r="D176">
            <v>114</v>
          </cell>
          <cell r="E176">
            <v>27</v>
          </cell>
          <cell r="F176">
            <v>46</v>
          </cell>
          <cell r="G176">
            <v>2.2775148130927199</v>
          </cell>
          <cell r="H176">
            <v>-2.0139031053549399</v>
          </cell>
          <cell r="I176" t="str">
            <v>down</v>
          </cell>
          <cell r="J176">
            <v>9.0583581177158505E-5</v>
          </cell>
          <cell r="K176">
            <v>1.6338349939238099E-2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GO:0050896//response to stimulus;GO:0044699;GO:0050794//regulation of cellular process;GO:0006351//transcription, DNA-templated</v>
          </cell>
          <cell r="P176" t="str">
            <v>gi|697109422|ref|XP_009608570.1|/0/PREDICTED: ethylene-responsive transcription factor ERF071 [Nicotiana tomentosiformis]</v>
          </cell>
        </row>
        <row r="177">
          <cell r="A177" t="str">
            <v>gene_35070</v>
          </cell>
          <cell r="B177">
            <v>1005</v>
          </cell>
          <cell r="C177">
            <v>4751</v>
          </cell>
          <cell r="D177">
            <v>2210</v>
          </cell>
          <cell r="E177">
            <v>978</v>
          </cell>
          <cell r="F177">
            <v>1178</v>
          </cell>
          <cell r="G177">
            <v>6.6716992451623298</v>
          </cell>
          <cell r="H177">
            <v>-1.43402032826933</v>
          </cell>
          <cell r="I177" t="str">
            <v>down</v>
          </cell>
          <cell r="J177">
            <v>9.0722791182038697E-5</v>
          </cell>
          <cell r="K177">
            <v>1.6338349939238099E-2</v>
          </cell>
          <cell r="L177" t="str">
            <v>-</v>
          </cell>
          <cell r="M177" t="str">
            <v>-</v>
          </cell>
          <cell r="N177" t="str">
            <v>-</v>
          </cell>
          <cell r="O177" t="str">
            <v>-</v>
          </cell>
          <cell r="P177" t="str">
            <v>gi|697119084|ref|XP_009613487.1|/3.12444e-50/PREDICTED: sarcoplasmic reticulum histidine-rich calcium-binding protein [Nicotiana tomentosiformis]</v>
          </cell>
        </row>
        <row r="178">
          <cell r="A178" t="str">
            <v>gene_52360</v>
          </cell>
          <cell r="B178">
            <v>1875</v>
          </cell>
          <cell r="C178">
            <v>221</v>
          </cell>
          <cell r="D178">
            <v>161</v>
          </cell>
          <cell r="E178">
            <v>66</v>
          </cell>
          <cell r="F178">
            <v>35</v>
          </cell>
          <cell r="G178">
            <v>2.4429642619586298</v>
          </cell>
          <cell r="H178">
            <v>-1.66835490948985</v>
          </cell>
          <cell r="I178" t="str">
            <v>down</v>
          </cell>
          <cell r="J178">
            <v>9.2931806046601896E-5</v>
          </cell>
          <cell r="K178">
            <v>1.66416187822209E-2</v>
          </cell>
          <cell r="L178" t="str">
            <v>ko01100//Metabolic pathways;ko00100//Steroid biosynthesis</v>
          </cell>
          <cell r="M178" t="str">
            <v>GO:0016020//membrane</v>
          </cell>
          <cell r="N178" t="str">
            <v>GO:0046872//metal ion binding;GO:0016746//transferase activity, transferring acyl groups</v>
          </cell>
          <cell r="O178" t="str">
            <v>-</v>
          </cell>
          <cell r="P178" t="str">
            <v>gi|697176970|ref|XP_009597434.1|/0/PREDICTED: probable protein S-acyltransferase 22 [Nicotiana tomentosiformis]</v>
          </cell>
        </row>
        <row r="179">
          <cell r="A179" t="str">
            <v>gene_62008</v>
          </cell>
          <cell r="B179">
            <v>1050</v>
          </cell>
          <cell r="C179">
            <v>27</v>
          </cell>
          <cell r="D179">
            <v>38</v>
          </cell>
          <cell r="E179">
            <v>2</v>
          </cell>
          <cell r="F179">
            <v>4</v>
          </cell>
          <cell r="G179">
            <v>-0.18863553683869</v>
          </cell>
          <cell r="H179">
            <v>-3.1056552836384599</v>
          </cell>
          <cell r="I179" t="str">
            <v>down</v>
          </cell>
          <cell r="J179">
            <v>9.44185210545553E-5</v>
          </cell>
          <cell r="K179">
            <v>1.68128620412651E-2</v>
          </cell>
          <cell r="L179" t="str">
            <v>-</v>
          </cell>
          <cell r="M179" t="str">
            <v>-</v>
          </cell>
          <cell r="N179" t="str">
            <v>-</v>
          </cell>
          <cell r="O179" t="str">
            <v>-</v>
          </cell>
          <cell r="P179" t="str">
            <v>gi|698504894|ref|XP_009797935.1|/0/PREDICTED: uncharacterized protein LOC104244245 [Nicotiana sylvestris]</v>
          </cell>
        </row>
        <row r="180">
          <cell r="A180" t="str">
            <v>gene_17417</v>
          </cell>
          <cell r="B180">
            <v>558</v>
          </cell>
          <cell r="C180">
            <v>2006</v>
          </cell>
          <cell r="D180">
            <v>1115</v>
          </cell>
          <cell r="E180">
            <v>2888</v>
          </cell>
          <cell r="F180">
            <v>3416</v>
          </cell>
          <cell r="G180">
            <v>6.8287206161955796</v>
          </cell>
          <cell r="H180">
            <v>1.2751247235132399</v>
          </cell>
          <cell r="I180" t="str">
            <v>up</v>
          </cell>
          <cell r="J180">
            <v>1.05667787871784E-4</v>
          </cell>
          <cell r="K180">
            <v>1.8710872650190301E-2</v>
          </cell>
          <cell r="L180" t="str">
            <v>-</v>
          </cell>
          <cell r="M180" t="str">
            <v>-</v>
          </cell>
          <cell r="N180" t="str">
            <v>GO:0005488</v>
          </cell>
          <cell r="O180" t="str">
            <v>-</v>
          </cell>
          <cell r="P180" t="str">
            <v>gi|71081904|gb|AAZ23261.1|/2.51706e-125/senescence-associated protein [Nicotiana tabacum]</v>
          </cell>
        </row>
        <row r="181">
          <cell r="A181" t="str">
            <v>gene_55745</v>
          </cell>
          <cell r="B181">
            <v>597</v>
          </cell>
          <cell r="C181">
            <v>955</v>
          </cell>
          <cell r="D181">
            <v>894</v>
          </cell>
          <cell r="E181">
            <v>434</v>
          </cell>
          <cell r="F181">
            <v>332</v>
          </cell>
          <cell r="G181">
            <v>4.87213916604611</v>
          </cell>
          <cell r="H181">
            <v>-1.0085876972633101</v>
          </cell>
          <cell r="I181" t="str">
            <v>down</v>
          </cell>
          <cell r="J181">
            <v>1.07904334017554E-4</v>
          </cell>
          <cell r="K181">
            <v>1.9000754283446698E-2</v>
          </cell>
          <cell r="L181" t="str">
            <v>-</v>
          </cell>
          <cell r="M181" t="str">
            <v>GO:0016020//membrane</v>
          </cell>
          <cell r="N181" t="str">
            <v>-</v>
          </cell>
          <cell r="O181" t="str">
            <v>-</v>
          </cell>
          <cell r="P181" t="str">
            <v>gi|698497615|ref|XP_009794775.1|/1.05672e-134/PREDICTED: glucose-6-phosphate/phosphate translocator 2, chloroplastic-like [Nicotiana sylvestris]</v>
          </cell>
        </row>
        <row r="182">
          <cell r="A182" t="str">
            <v>gene_48638</v>
          </cell>
          <cell r="B182">
            <v>1086</v>
          </cell>
          <cell r="C182">
            <v>295</v>
          </cell>
          <cell r="D182">
            <v>85</v>
          </cell>
          <cell r="E182">
            <v>27</v>
          </cell>
          <cell r="F182">
            <v>39</v>
          </cell>
          <cell r="G182">
            <v>2.3372675349493601</v>
          </cell>
          <cell r="H182">
            <v>-2.27108106322832</v>
          </cell>
          <cell r="I182" t="str">
            <v>down</v>
          </cell>
          <cell r="J182">
            <v>1.13171121820708E-4</v>
          </cell>
          <cell r="K182">
            <v>1.9818076669774299E-2</v>
          </cell>
          <cell r="L182" t="str">
            <v>ko04626//Plant-pathogen interaction</v>
          </cell>
          <cell r="M182" t="str">
            <v>-</v>
          </cell>
          <cell r="N182" t="str">
            <v>GO:0003677//DNA binding;GO:0001071//nucleic acid binding transcription factor activity</v>
          </cell>
          <cell r="O182" t="str">
            <v>GO:0006351//transcription, DNA-templated</v>
          </cell>
          <cell r="P182" t="str">
            <v>gi|697147484|ref|XP_009627902.1|/1.45075e-93/PREDICTED: probable WRKY transcription factor 40 [Nicotiana tomentosiformis]</v>
          </cell>
        </row>
        <row r="183">
          <cell r="A183" t="str">
            <v>gene_9522</v>
          </cell>
          <cell r="B183">
            <v>684</v>
          </cell>
          <cell r="C183">
            <v>139</v>
          </cell>
          <cell r="D183">
            <v>92</v>
          </cell>
          <cell r="E183">
            <v>335</v>
          </cell>
          <cell r="F183">
            <v>193</v>
          </cell>
          <cell r="G183">
            <v>3.1936660491309299</v>
          </cell>
          <cell r="H183">
            <v>1.4382560583544</v>
          </cell>
          <cell r="I183" t="str">
            <v>up</v>
          </cell>
          <cell r="J183">
            <v>1.17397681736025E-4</v>
          </cell>
          <cell r="K183">
            <v>2.0358708531804701E-2</v>
          </cell>
          <cell r="L183" t="str">
            <v>-</v>
          </cell>
          <cell r="M183" t="str">
            <v>GO:0009534//chloroplast thylakoid</v>
          </cell>
          <cell r="N183" t="str">
            <v>-</v>
          </cell>
          <cell r="O183" t="str">
            <v>-</v>
          </cell>
          <cell r="P183" t="str">
            <v>gi|698572962|ref|XP_009775284.1|/4.49291e-138/PREDICTED: uncharacterized protein LOC104225218 [Nicotiana sylvestris]</v>
          </cell>
        </row>
        <row r="184">
          <cell r="A184" t="str">
            <v>gene_22222</v>
          </cell>
          <cell r="B184">
            <v>345</v>
          </cell>
          <cell r="C184">
            <v>927</v>
          </cell>
          <cell r="D184">
            <v>1285</v>
          </cell>
          <cell r="E184">
            <v>520</v>
          </cell>
          <cell r="F184">
            <v>224</v>
          </cell>
          <cell r="G184">
            <v>5.0252299875037396</v>
          </cell>
          <cell r="H184">
            <v>-1.3138203786876399</v>
          </cell>
          <cell r="I184" t="str">
            <v>down</v>
          </cell>
          <cell r="J184">
            <v>1.17543023136051E-4</v>
          </cell>
          <cell r="K184">
            <v>2.0358708531804701E-2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  <cell r="P184" t="str">
            <v>gi|270313162|gb|ACZ73648.1|/6.52582e-39/glycine-rich protein precursor [Nicotiana tabacum]</v>
          </cell>
        </row>
        <row r="185">
          <cell r="A185" t="str">
            <v>gene_1612</v>
          </cell>
          <cell r="B185">
            <v>645</v>
          </cell>
          <cell r="C185">
            <v>103</v>
          </cell>
          <cell r="D185">
            <v>38</v>
          </cell>
          <cell r="E185">
            <v>10</v>
          </cell>
          <cell r="F185">
            <v>8</v>
          </cell>
          <cell r="G185">
            <v>0.89484517691313403</v>
          </cell>
          <cell r="H185">
            <v>-2.7111819945528</v>
          </cell>
          <cell r="I185" t="str">
            <v>down</v>
          </cell>
          <cell r="J185">
            <v>1.18922871176614E-4</v>
          </cell>
          <cell r="K185">
            <v>2.0485757200075901E-2</v>
          </cell>
          <cell r="L185" t="str">
            <v>-</v>
          </cell>
          <cell r="M185" t="str">
            <v>-</v>
          </cell>
          <cell r="N185" t="str">
            <v>-</v>
          </cell>
          <cell r="O185" t="str">
            <v>-</v>
          </cell>
          <cell r="P185" t="str">
            <v>gi|697140835|ref|XP_009624525.1|;gi|697140833|ref|XP_009624524.1|/7.53345e-161;1.20498e-161/PREDICTED: protein DEHYDRATION-INDUCED 19 homolog 5-like isoform X2 [Nicotiana tomentosiformis];PREDICTED: protein DEHYDRATION-INDUCED 19 homolog 6-like isoform X1 [Nicotiana tomentosiformis]</v>
          </cell>
        </row>
        <row r="186">
          <cell r="A186" t="str">
            <v>gene_1649</v>
          </cell>
          <cell r="B186">
            <v>2262</v>
          </cell>
          <cell r="C186">
            <v>32</v>
          </cell>
          <cell r="D186">
            <v>76</v>
          </cell>
          <cell r="E186">
            <v>4</v>
          </cell>
          <cell r="F186">
            <v>8</v>
          </cell>
          <cell r="G186">
            <v>0.48926648380285798</v>
          </cell>
          <cell r="H186">
            <v>-2.8453689609400601</v>
          </cell>
          <cell r="I186" t="str">
            <v>down</v>
          </cell>
          <cell r="J186">
            <v>1.2402769441407401E-4</v>
          </cell>
          <cell r="K186">
            <v>2.1249631362964799E-2</v>
          </cell>
          <cell r="L186" t="str">
            <v>-</v>
          </cell>
          <cell r="M186" t="str">
            <v>-</v>
          </cell>
          <cell r="N186" t="str">
            <v>-</v>
          </cell>
          <cell r="O186" t="str">
            <v>-</v>
          </cell>
          <cell r="P186" t="str">
            <v>gi|697116544|ref|XP_009612188.1|/0/PREDICTED: uncharacterized protein LOC104105552 [Nicotiana tomentosiformis]</v>
          </cell>
        </row>
        <row r="187">
          <cell r="A187" t="str">
            <v>gene_21178</v>
          </cell>
          <cell r="B187">
            <v>324</v>
          </cell>
          <cell r="C187">
            <v>115</v>
          </cell>
          <cell r="D187">
            <v>39</v>
          </cell>
          <cell r="E187">
            <v>10</v>
          </cell>
          <cell r="F187">
            <v>10</v>
          </cell>
          <cell r="G187">
            <v>1.0194183634948</v>
          </cell>
          <cell r="H187">
            <v>-2.6858607518725699</v>
          </cell>
          <cell r="I187" t="str">
            <v>down</v>
          </cell>
          <cell r="J187">
            <v>1.27192566617977E-4</v>
          </cell>
          <cell r="K187">
            <v>2.15587999546707E-2</v>
          </cell>
          <cell r="L187" t="str">
            <v>-</v>
          </cell>
          <cell r="M187" t="str">
            <v>-</v>
          </cell>
          <cell r="N187" t="str">
            <v>-</v>
          </cell>
          <cell r="O187" t="str">
            <v>-</v>
          </cell>
          <cell r="P187" t="str">
            <v>gi|697097628|ref|XP_009622570.1|/1.74066e-59/PREDICTED: uncharacterized protein LOC104113949 [Nicotiana tomentosiformis]</v>
          </cell>
        </row>
        <row r="188">
          <cell r="A188" t="str">
            <v>gene_43274</v>
          </cell>
          <cell r="B188">
            <v>1089</v>
          </cell>
          <cell r="C188">
            <v>112</v>
          </cell>
          <cell r="D188">
            <v>40</v>
          </cell>
          <cell r="E188">
            <v>13</v>
          </cell>
          <cell r="F188">
            <v>6</v>
          </cell>
          <cell r="G188">
            <v>0.99260826135633495</v>
          </cell>
          <cell r="H188">
            <v>-2.7528612107124699</v>
          </cell>
          <cell r="I188" t="str">
            <v>down</v>
          </cell>
          <cell r="J188">
            <v>1.2979983336371099E-4</v>
          </cell>
          <cell r="K188">
            <v>2.1883699565405298E-2</v>
          </cell>
          <cell r="L188" t="str">
            <v>-</v>
          </cell>
          <cell r="M188" t="str">
            <v>-</v>
          </cell>
          <cell r="N188" t="str">
            <v>GO:0016798//hydrolase activity, acting on glycosyl bonds</v>
          </cell>
          <cell r="O188" t="str">
            <v>GO:0044238//primary metabolic process</v>
          </cell>
          <cell r="P188" t="str">
            <v>gi|697148462|ref|XP_009628415.1|/0/PREDICTED: glucan endo-1,3-beta-glucosidase 12 [Nicotiana tomentosiformis]</v>
          </cell>
        </row>
        <row r="189">
          <cell r="A189" t="str">
            <v>gene_42093</v>
          </cell>
          <cell r="B189">
            <v>2322</v>
          </cell>
          <cell r="C189">
            <v>128</v>
          </cell>
          <cell r="D189">
            <v>158</v>
          </cell>
          <cell r="E189">
            <v>44</v>
          </cell>
          <cell r="F189">
            <v>31</v>
          </cell>
          <cell r="G189">
            <v>2.0253669455683601</v>
          </cell>
          <cell r="H189">
            <v>-1.65887509408536</v>
          </cell>
          <cell r="I189" t="str">
            <v>down</v>
          </cell>
          <cell r="J189">
            <v>1.30995443896433E-4</v>
          </cell>
          <cell r="K189">
            <v>2.1968421109742502E-2</v>
          </cell>
          <cell r="L189" t="str">
            <v>ko01100//Metabolic pathways;ko00500//Starch and sucrose metabolism;ko01110//Biosynthesis of secondary metabolites;ko00940//Phenylpropanoid biosynthesis;ko00460//Cyanoamino acid metabolism</v>
          </cell>
          <cell r="M189" t="str">
            <v>GO:0005618//cell wall</v>
          </cell>
          <cell r="N189" t="str">
            <v>GO:0015926//glucosidase activity</v>
          </cell>
          <cell r="O189" t="str">
            <v>GO:0044238//primary metabolic process</v>
          </cell>
          <cell r="P189" t="str">
            <v>gi|697170120|ref|XP_009593976.1|/0/PREDICTED: probable beta-D-xylosidase 2 [Nicotiana tomentosiformis]</v>
          </cell>
        </row>
        <row r="190">
          <cell r="A190" t="str">
            <v>gene_14390</v>
          </cell>
          <cell r="B190">
            <v>1083</v>
          </cell>
          <cell r="C190">
            <v>104</v>
          </cell>
          <cell r="D190">
            <v>99</v>
          </cell>
          <cell r="E190">
            <v>23</v>
          </cell>
          <cell r="F190">
            <v>22</v>
          </cell>
          <cell r="G190">
            <v>1.5029253560051401</v>
          </cell>
          <cell r="H190">
            <v>-1.89909918213447</v>
          </cell>
          <cell r="I190" t="str">
            <v>down</v>
          </cell>
          <cell r="J190">
            <v>1.3366169454930599E-4</v>
          </cell>
          <cell r="K190">
            <v>2.22162542489611E-2</v>
          </cell>
          <cell r="L190" t="str">
            <v>-</v>
          </cell>
          <cell r="M190" t="str">
            <v>-</v>
          </cell>
          <cell r="N190" t="str">
            <v>-</v>
          </cell>
          <cell r="O190" t="str">
            <v>-</v>
          </cell>
          <cell r="P190" t="str">
            <v>gi|698486717|ref|XP_009790075.1|/0/PREDICTED: protein trichome birefringence-like 38 [Nicotiana sylvestris]</v>
          </cell>
        </row>
        <row r="191">
          <cell r="A191" t="str">
            <v>gene_75965</v>
          </cell>
          <cell r="B191">
            <v>432</v>
          </cell>
          <cell r="C191">
            <v>38</v>
          </cell>
          <cell r="D191">
            <v>102</v>
          </cell>
          <cell r="E191">
            <v>183</v>
          </cell>
          <cell r="F191">
            <v>184</v>
          </cell>
          <cell r="G191">
            <v>2.6251904746695001</v>
          </cell>
          <cell r="H191">
            <v>1.68265203946075</v>
          </cell>
          <cell r="I191" t="str">
            <v>up</v>
          </cell>
          <cell r="J191">
            <v>1.33875080816241E-4</v>
          </cell>
          <cell r="K191">
            <v>2.22162542489611E-2</v>
          </cell>
          <cell r="L191" t="str">
            <v>-</v>
          </cell>
          <cell r="M191" t="str">
            <v>-</v>
          </cell>
          <cell r="N191" t="str">
            <v>-</v>
          </cell>
          <cell r="O191" t="str">
            <v>-</v>
          </cell>
          <cell r="P191" t="str">
            <v>gi|698495081|ref|XP_009793691.1|/2.9397e-23/PREDICTED: abscisic acid and environmental stress-inducible protein TAS14-like [Nicotiana sylvestris]</v>
          </cell>
        </row>
        <row r="192">
          <cell r="A192" t="str">
            <v>gene_78324</v>
          </cell>
          <cell r="B192">
            <v>1608</v>
          </cell>
          <cell r="C192">
            <v>8303</v>
          </cell>
          <cell r="D192">
            <v>5102</v>
          </cell>
          <cell r="E192">
            <v>2553</v>
          </cell>
          <cell r="F192">
            <v>2471</v>
          </cell>
          <cell r="G192">
            <v>7.68895035881037</v>
          </cell>
          <cell r="H192">
            <v>-1.1584186198391</v>
          </cell>
          <cell r="I192" t="str">
            <v>down</v>
          </cell>
          <cell r="J192">
            <v>1.3651917292343199E-4</v>
          </cell>
          <cell r="K192">
            <v>2.25370401301099E-2</v>
          </cell>
          <cell r="L192" t="str">
            <v>ko01100//Metabolic pathways;ko00900//Terpenoid backbone biosynthesis;ko01110//Biosynthesis of secondary metabolites</v>
          </cell>
          <cell r="M192" t="str">
            <v>GO:0009536//plastid</v>
          </cell>
          <cell r="N192" t="str">
            <v>GO:0043169//cation binding;GO:0016744</v>
          </cell>
          <cell r="O192" t="str">
            <v>GO:0006772//thiamine metabolic process;GO:0006779//porphyrin-containing compound biosynthetic process;GO:0052863;GO:0006721</v>
          </cell>
          <cell r="P192" t="str">
            <v>gi|697122456|ref|XP_009615219.1|/0/PREDICTED: probable 1-deoxy-D-xylulose-5-phosphate synthase, chloroplastic [Nicotiana tomentosiformis]</v>
          </cell>
        </row>
        <row r="193">
          <cell r="A193" t="str">
            <v>gene_10909</v>
          </cell>
          <cell r="B193">
            <v>1608</v>
          </cell>
          <cell r="C193">
            <v>227</v>
          </cell>
          <cell r="D193">
            <v>139</v>
          </cell>
          <cell r="E193">
            <v>56</v>
          </cell>
          <cell r="F193">
            <v>42</v>
          </cell>
          <cell r="G193">
            <v>2.3918469706104002</v>
          </cell>
          <cell r="H193">
            <v>-1.64663925377647</v>
          </cell>
          <cell r="I193" t="str">
            <v>down</v>
          </cell>
          <cell r="J193">
            <v>1.3802385806365399E-4</v>
          </cell>
          <cell r="K193">
            <v>2.26673793014797E-2</v>
          </cell>
          <cell r="L193" t="str">
            <v>-</v>
          </cell>
          <cell r="M193" t="str">
            <v>-</v>
          </cell>
          <cell r="N193" t="str">
            <v>-</v>
          </cell>
          <cell r="O193" t="str">
            <v>-</v>
          </cell>
          <cell r="P193" t="str">
            <v>gi|697094463|ref|XP_009606466.1|/0/PREDICTED: WEB family protein At2g38370-like [Nicotiana tomentosiformis]</v>
          </cell>
        </row>
        <row r="194">
          <cell r="A194" t="str">
            <v>gene_62859</v>
          </cell>
          <cell r="B194">
            <v>921</v>
          </cell>
          <cell r="C194">
            <v>981</v>
          </cell>
          <cell r="D194">
            <v>1383</v>
          </cell>
          <cell r="E194">
            <v>2005</v>
          </cell>
          <cell r="F194">
            <v>1894</v>
          </cell>
          <cell r="G194">
            <v>6.2148508052858897</v>
          </cell>
          <cell r="H194">
            <v>1.0013976837884699</v>
          </cell>
          <cell r="I194" t="str">
            <v>up</v>
          </cell>
          <cell r="J194">
            <v>1.4150091209166299E-4</v>
          </cell>
          <cell r="K194">
            <v>2.3041496492392101E-2</v>
          </cell>
          <cell r="L194" t="str">
            <v>ko00750//Vitamin B6 metabolism</v>
          </cell>
          <cell r="M194" t="str">
            <v>GO:0044444</v>
          </cell>
          <cell r="N194" t="str">
            <v>GO:0046983//protein dimerization activity</v>
          </cell>
          <cell r="O194" t="str">
            <v>GO:0009108//coenzyme biosynthetic process</v>
          </cell>
          <cell r="P194" t="str">
            <v>gi|698500761|ref|XP_009796117.1|/0/PREDICTED: probable pyridoxal biosynthesis protein PDX1.2 [Nicotiana sylvestris]</v>
          </cell>
        </row>
        <row r="195">
          <cell r="A195" t="str">
            <v>gene_32596</v>
          </cell>
          <cell r="B195">
            <v>1158</v>
          </cell>
          <cell r="C195">
            <v>1420</v>
          </cell>
          <cell r="D195">
            <v>821</v>
          </cell>
          <cell r="E195">
            <v>458</v>
          </cell>
          <cell r="F195">
            <v>359</v>
          </cell>
          <cell r="G195">
            <v>5.0994830137020699</v>
          </cell>
          <cell r="H195">
            <v>-1.20548557157661</v>
          </cell>
          <cell r="I195" t="str">
            <v>down</v>
          </cell>
          <cell r="J195">
            <v>1.4175579934428499E-4</v>
          </cell>
          <cell r="K195">
            <v>2.3041496492392101E-2</v>
          </cell>
          <cell r="L195" t="str">
            <v>ko01040//Biosynthesis of unsaturated fatty acids</v>
          </cell>
          <cell r="M195" t="str">
            <v>GO:0031224//intrinsic component of membrane</v>
          </cell>
          <cell r="N195" t="str">
            <v>GO:0016215//acyl-CoA desaturase activity</v>
          </cell>
          <cell r="O195" t="str">
            <v>GO:0006631//fatty acid metabolic process</v>
          </cell>
          <cell r="P195" t="str">
            <v>gi|698564333|ref|XP_009772953.1|/0/PREDICTED: palmitoyl-monogalactosyldiacylglycerol delta-7 desaturase, chloroplastic-like [Nicotiana sylvestris]</v>
          </cell>
        </row>
        <row r="196">
          <cell r="A196" t="str">
            <v>gene_81013</v>
          </cell>
          <cell r="B196">
            <v>1152</v>
          </cell>
          <cell r="C196">
            <v>912</v>
          </cell>
          <cell r="D196">
            <v>541</v>
          </cell>
          <cell r="E196">
            <v>241</v>
          </cell>
          <cell r="F196">
            <v>278</v>
          </cell>
          <cell r="G196">
            <v>4.4710826255676102</v>
          </cell>
          <cell r="H196">
            <v>-1.22321321474344</v>
          </cell>
          <cell r="I196" t="str">
            <v>down</v>
          </cell>
          <cell r="J196">
            <v>1.43176406480983E-4</v>
          </cell>
          <cell r="K196">
            <v>2.3148650182386599E-2</v>
          </cell>
          <cell r="L196" t="str">
            <v>-</v>
          </cell>
          <cell r="M196" t="str">
            <v>-</v>
          </cell>
          <cell r="N196" t="str">
            <v>-</v>
          </cell>
          <cell r="O196" t="str">
            <v>-</v>
          </cell>
          <cell r="P196" t="str">
            <v>gi|697175363|ref|XP_009596622.1|/0/PREDICTED: uncharacterized protein LOC104092672 [Nicotiana tomentosiformis]</v>
          </cell>
        </row>
        <row r="197">
          <cell r="A197" t="str">
            <v>gene_60958</v>
          </cell>
          <cell r="B197">
            <v>1272</v>
          </cell>
          <cell r="C197">
            <v>1097</v>
          </cell>
          <cell r="D197">
            <v>498</v>
          </cell>
          <cell r="E197">
            <v>262</v>
          </cell>
          <cell r="F197">
            <v>251</v>
          </cell>
          <cell r="G197">
            <v>4.5648528366218502</v>
          </cell>
          <cell r="H197">
            <v>-1.3863411947291799</v>
          </cell>
          <cell r="I197" t="str">
            <v>down</v>
          </cell>
          <cell r="J197">
            <v>1.43875696804964E-4</v>
          </cell>
          <cell r="K197">
            <v>2.3148650182386599E-2</v>
          </cell>
          <cell r="L197" t="str">
            <v>-</v>
          </cell>
          <cell r="M197" t="str">
            <v>-</v>
          </cell>
          <cell r="N197" t="str">
            <v>-</v>
          </cell>
          <cell r="O197" t="str">
            <v>-</v>
          </cell>
          <cell r="P197" t="str">
            <v>gi|698515510|ref|XP_009802631.1|;gi|698515508|ref|XP_009802630.1|/0;0/PREDICTED: F-box protein SKIP23 isoform X2 [Nicotiana sylvestris];PREDICTED: F-box protein SKIP23 isoform X1 [Nicotiana sylvestris]</v>
          </cell>
        </row>
        <row r="198">
          <cell r="A198" t="str">
            <v>gene_70398</v>
          </cell>
          <cell r="B198">
            <v>1974</v>
          </cell>
          <cell r="C198">
            <v>8</v>
          </cell>
          <cell r="D198">
            <v>1</v>
          </cell>
          <cell r="E198">
            <v>43</v>
          </cell>
          <cell r="F198">
            <v>23</v>
          </cell>
          <cell r="G198">
            <v>-1.53642341913515E-2</v>
          </cell>
          <cell r="H198">
            <v>3.0737310549623098</v>
          </cell>
          <cell r="I198" t="str">
            <v>up</v>
          </cell>
          <cell r="J198">
            <v>1.49524824585141E-4</v>
          </cell>
          <cell r="K198">
            <v>2.3936054747730501E-2</v>
          </cell>
          <cell r="L198" t="str">
            <v>-</v>
          </cell>
          <cell r="M198" t="str">
            <v>GO:0005911//cell-cell junction;GO:0031224//intrinsic component of membrane</v>
          </cell>
          <cell r="N198" t="str">
            <v>GO:0015291//secondary active transmembrane transporter activity;GO:0015103//inorganic anion transmembrane transporter activity</v>
          </cell>
          <cell r="O198" t="str">
            <v>GO:0044763;GO:0008272//sulfate transport</v>
          </cell>
          <cell r="P198" t="str">
            <v>gi|697100710|ref|XP_009592454.1|/0/PREDICTED: sulfate transporter 1.3-like [Nicotiana tomentosiformis]</v>
          </cell>
        </row>
        <row r="199">
          <cell r="A199" t="str">
            <v>gene_43885</v>
          </cell>
          <cell r="B199">
            <v>576</v>
          </cell>
          <cell r="C199">
            <v>135</v>
          </cell>
          <cell r="D199">
            <v>165</v>
          </cell>
          <cell r="E199">
            <v>271</v>
          </cell>
          <cell r="F199">
            <v>281</v>
          </cell>
          <cell r="G199">
            <v>3.3547131503979002</v>
          </cell>
          <cell r="H199">
            <v>1.1567815602221601</v>
          </cell>
          <cell r="I199" t="str">
            <v>up</v>
          </cell>
          <cell r="J199">
            <v>1.5479002748724699E-4</v>
          </cell>
          <cell r="K199">
            <v>2.46543955338481E-2</v>
          </cell>
          <cell r="L199" t="str">
            <v>-</v>
          </cell>
          <cell r="M199" t="str">
            <v>-</v>
          </cell>
          <cell r="N199" t="str">
            <v>-</v>
          </cell>
          <cell r="O199" t="str">
            <v>-</v>
          </cell>
          <cell r="P199" t="str">
            <v>gi|698502162|ref|XP_009796748.1|/3.94393e-115/PREDICTED: F-box/LRR-repeat protein 14 isoform X1 [Nicotiana sylvestris]</v>
          </cell>
        </row>
        <row r="200">
          <cell r="A200" t="str">
            <v>gene_19603</v>
          </cell>
          <cell r="B200">
            <v>1365</v>
          </cell>
          <cell r="C200">
            <v>63</v>
          </cell>
          <cell r="D200">
            <v>69</v>
          </cell>
          <cell r="E200">
            <v>135</v>
          </cell>
          <cell r="F200">
            <v>168</v>
          </cell>
          <cell r="G200">
            <v>2.4093638579659702</v>
          </cell>
          <cell r="H200">
            <v>1.4768689554295</v>
          </cell>
          <cell r="I200" t="str">
            <v>up</v>
          </cell>
          <cell r="J200">
            <v>1.5595057257051601E-4</v>
          </cell>
          <cell r="K200">
            <v>2.4715046740975299E-2</v>
          </cell>
          <cell r="L200" t="str">
            <v>-</v>
          </cell>
          <cell r="M200" t="str">
            <v>-</v>
          </cell>
          <cell r="N200" t="str">
            <v>GO:0070011//peptidase activity, acting on L-amino acid peptides</v>
          </cell>
          <cell r="O200" t="str">
            <v>GO:0008152//metabolic process</v>
          </cell>
          <cell r="P200" t="str">
            <v>gi|697163765|ref|XP_009590702.1|/0/PREDICTED: subtilisin-like protease [Nicotiana tomentosiformis]</v>
          </cell>
        </row>
        <row r="201">
          <cell r="A201" t="str">
            <v>gene_43884</v>
          </cell>
          <cell r="B201">
            <v>1143</v>
          </cell>
          <cell r="C201">
            <v>458</v>
          </cell>
          <cell r="D201">
            <v>408</v>
          </cell>
          <cell r="E201">
            <v>670</v>
          </cell>
          <cell r="F201">
            <v>772</v>
          </cell>
          <cell r="G201">
            <v>4.7855267569879496</v>
          </cell>
          <cell r="H201">
            <v>1.0083125678051701</v>
          </cell>
          <cell r="I201" t="str">
            <v>up</v>
          </cell>
          <cell r="J201">
            <v>1.56917605789928E-4</v>
          </cell>
          <cell r="K201">
            <v>2.47445792692416E-2</v>
          </cell>
          <cell r="L201" t="str">
            <v>-</v>
          </cell>
          <cell r="M201" t="str">
            <v>-</v>
          </cell>
          <cell r="N201" t="str">
            <v>-</v>
          </cell>
          <cell r="O201" t="str">
            <v>-</v>
          </cell>
          <cell r="P201" t="str">
            <v>gi|698502164|ref|XP_009796749.1|/8.32579e-163/PREDICTED: F-box/LRR-repeat protein 14 isoform X2 [Nicotiana sylvestris]</v>
          </cell>
        </row>
        <row r="202">
          <cell r="A202" t="str">
            <v>gene_43322</v>
          </cell>
          <cell r="B202">
            <v>1233</v>
          </cell>
          <cell r="C202">
            <v>137</v>
          </cell>
          <cell r="D202">
            <v>108</v>
          </cell>
          <cell r="E202">
            <v>277</v>
          </cell>
          <cell r="F202">
            <v>213</v>
          </cell>
          <cell r="G202">
            <v>3.1453926568447299</v>
          </cell>
          <cell r="H202">
            <v>1.25812035029721</v>
          </cell>
          <cell r="I202" t="str">
            <v>up</v>
          </cell>
          <cell r="J202">
            <v>1.5858339644463901E-4</v>
          </cell>
          <cell r="K202">
            <v>2.4883462048065699E-2</v>
          </cell>
          <cell r="L202" t="str">
            <v>ko04075//Plant hormone signal transduction</v>
          </cell>
          <cell r="M202" t="str">
            <v>-</v>
          </cell>
          <cell r="N202" t="str">
            <v>GO:0004721//phosphoprotein phosphatase activity</v>
          </cell>
          <cell r="O202" t="str">
            <v>-</v>
          </cell>
          <cell r="P202" t="str">
            <v>gi|698564552|ref|XP_009773017.1|/0/PREDICTED: probable protein phosphatase 2C 24 isoform X1 [Nicotiana sylvestris]</v>
          </cell>
        </row>
        <row r="203">
          <cell r="A203" t="str">
            <v>gene_75839</v>
          </cell>
          <cell r="B203">
            <v>1773</v>
          </cell>
          <cell r="C203">
            <v>32</v>
          </cell>
          <cell r="D203">
            <v>14</v>
          </cell>
          <cell r="E203">
            <v>112</v>
          </cell>
          <cell r="F203">
            <v>65</v>
          </cell>
          <cell r="G203">
            <v>1.47203014539198</v>
          </cell>
          <cell r="H203">
            <v>2.1786198079262</v>
          </cell>
          <cell r="I203" t="str">
            <v>up</v>
          </cell>
          <cell r="J203">
            <v>1.6245179743810999E-4</v>
          </cell>
          <cell r="K203">
            <v>2.5364887544819401E-2</v>
          </cell>
          <cell r="L203" t="str">
            <v>ko01100//Metabolic pathways;ko04070//Phosphatidylinositol signaling system;ko00562//Inositol phosphate metabolism</v>
          </cell>
          <cell r="M203" t="str">
            <v>-</v>
          </cell>
          <cell r="N203" t="str">
            <v>GO:0008081//phosphoric diester hydrolase activity;GO:0060089;GO:0046872//metal ion binding;GO:0004629//phospholipase C activity</v>
          </cell>
          <cell r="O203" t="str">
            <v>GO:0007165//signal transduction;GO:0044238//primary metabolic process</v>
          </cell>
          <cell r="P203" t="str">
            <v>gi|698497839|ref|XP_009794867.1|/0/PREDICTED: phosphoinositide phospholipase C 6-like [Nicotiana sylvestris]</v>
          </cell>
        </row>
        <row r="204">
          <cell r="A204" t="str">
            <v>gene_19984</v>
          </cell>
          <cell r="B204">
            <v>1839</v>
          </cell>
          <cell r="C204">
            <v>76</v>
          </cell>
          <cell r="D204">
            <v>1034</v>
          </cell>
          <cell r="E204">
            <v>54</v>
          </cell>
          <cell r="F204">
            <v>62</v>
          </cell>
          <cell r="G204">
            <v>3.6930301934048302</v>
          </cell>
          <cell r="H204">
            <v>-2.9309198459511898</v>
          </cell>
          <cell r="I204" t="str">
            <v>down</v>
          </cell>
          <cell r="J204">
            <v>1.68066475682291E-4</v>
          </cell>
          <cell r="K204">
            <v>2.5985536649882401E-2</v>
          </cell>
          <cell r="L204" t="str">
            <v>ko00230//Purine metabolism;ko01100//Metabolic pathways;ko01110//Biosynthesis of secondary metabolites;ko00670//One carbon pool by folate</v>
          </cell>
          <cell r="M204" t="str">
            <v>GO:0009532//plastid stroma;GO:0009526//plastid envelope</v>
          </cell>
          <cell r="N204" t="str">
            <v>GO:0016742//hydroxymethyl-, formyl- and related transferase activity;GO:0019238//cyclohydrolase activity</v>
          </cell>
          <cell r="O204" t="str">
            <v>GO:0006163//purine nucleotide metabolic process;GO:0006950//response to stress</v>
          </cell>
          <cell r="P204" t="str">
            <v>gi|11878280|gb|AAG40879.1|AF321497_1/0/phosphoribosylaminoimidazolecarboxamide formyltransferase/IMP cyclohydrolase [Nicotiana tabacum]</v>
          </cell>
        </row>
        <row r="205">
          <cell r="A205" t="str">
            <v>gene_41417</v>
          </cell>
          <cell r="B205">
            <v>483</v>
          </cell>
          <cell r="C205">
            <v>427</v>
          </cell>
          <cell r="D205">
            <v>427</v>
          </cell>
          <cell r="E205">
            <v>609</v>
          </cell>
          <cell r="F205">
            <v>860</v>
          </cell>
          <cell r="G205">
            <v>4.7996779846254496</v>
          </cell>
          <cell r="H205">
            <v>1.0640443440665099</v>
          </cell>
          <cell r="I205" t="str">
            <v>up</v>
          </cell>
          <cell r="J205">
            <v>1.7220175811754701E-4</v>
          </cell>
          <cell r="K205">
            <v>2.6495664685892099E-2</v>
          </cell>
          <cell r="L205" t="str">
            <v>ko04141//Protein processing in endoplasmic reticulum</v>
          </cell>
          <cell r="M205" t="str">
            <v>GO:0043231//intracellular membrane-bounded organelle</v>
          </cell>
          <cell r="N205" t="str">
            <v>-</v>
          </cell>
          <cell r="O205" t="str">
            <v>GO:0050896//response to stimulus</v>
          </cell>
          <cell r="P205" t="str">
            <v>gi|698552523|ref|XP_009769665.1|/1.68367e-70/PREDICTED: chaperone protein dnaJ 8, chloroplastic-like [Nicotiana sylvestris]</v>
          </cell>
        </row>
        <row r="206">
          <cell r="A206" t="str">
            <v>gene_78874</v>
          </cell>
          <cell r="B206">
            <v>597</v>
          </cell>
          <cell r="C206">
            <v>445</v>
          </cell>
          <cell r="D206">
            <v>356</v>
          </cell>
          <cell r="E206">
            <v>165</v>
          </cell>
          <cell r="F206">
            <v>47</v>
          </cell>
          <cell r="G206">
            <v>3.4893796073816401</v>
          </cell>
          <cell r="H206">
            <v>-1.6815417828652599</v>
          </cell>
          <cell r="I206" t="str">
            <v>down</v>
          </cell>
          <cell r="J206">
            <v>1.7632583561962001E-4</v>
          </cell>
          <cell r="K206">
            <v>2.6999148240577302E-2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gi|698454177|ref|XP_009780118.1|/7.15118e-129/PREDICTED: lactoylglutathione lyase-like [Nicotiana sylvestris]</v>
          </cell>
        </row>
        <row r="207">
          <cell r="A207" t="str">
            <v>gene_82626</v>
          </cell>
          <cell r="B207">
            <v>747</v>
          </cell>
          <cell r="C207">
            <v>746</v>
          </cell>
          <cell r="D207">
            <v>552</v>
          </cell>
          <cell r="E207">
            <v>1284</v>
          </cell>
          <cell r="F207">
            <v>979</v>
          </cell>
          <cell r="G207">
            <v>5.40624819834873</v>
          </cell>
          <cell r="H207">
            <v>1.0576118375399</v>
          </cell>
          <cell r="I207" t="str">
            <v>up</v>
          </cell>
          <cell r="J207">
            <v>1.77192047168035E-4</v>
          </cell>
          <cell r="K207">
            <v>2.7001341956913699E-2</v>
          </cell>
          <cell r="L207" t="str">
            <v>-</v>
          </cell>
          <cell r="M207" t="str">
            <v>GO:0031224//intrinsic component of membrane</v>
          </cell>
          <cell r="N207" t="str">
            <v>-</v>
          </cell>
          <cell r="O207" t="str">
            <v>GO:0051234//establishment of localization</v>
          </cell>
          <cell r="P207" t="str">
            <v>gi|698509012|ref|XP_009799741.1|/6.84685e-148/PREDICTED: aquaporin TIP1-1 [Nicotiana sylvestris]</v>
          </cell>
        </row>
        <row r="208">
          <cell r="A208" t="str">
            <v>gene_34238</v>
          </cell>
          <cell r="B208">
            <v>1536</v>
          </cell>
          <cell r="C208">
            <v>1128</v>
          </cell>
          <cell r="D208">
            <v>944</v>
          </cell>
          <cell r="E208">
            <v>492</v>
          </cell>
          <cell r="F208">
            <v>190</v>
          </cell>
          <cell r="G208">
            <v>4.9317023226491701</v>
          </cell>
          <cell r="H208">
            <v>-1.3616572174768</v>
          </cell>
          <cell r="I208" t="str">
            <v>down</v>
          </cell>
          <cell r="J208">
            <v>1.7813193087378099E-4</v>
          </cell>
          <cell r="K208">
            <v>2.7014687468781599E-2</v>
          </cell>
          <cell r="L208" t="str">
            <v>-</v>
          </cell>
          <cell r="M208" t="str">
            <v>-</v>
          </cell>
          <cell r="N208" t="str">
            <v>GO:0004175//endopeptidase activity</v>
          </cell>
          <cell r="O208" t="str">
            <v>GO:0016485//protein processing</v>
          </cell>
          <cell r="P208" t="str">
            <v>gi|697130639|ref|XP_009619375.1|/5.49962e-138/PREDICTED: cyprosin-like isoform X2 [Nicotiana tomentosiformis]</v>
          </cell>
        </row>
        <row r="209">
          <cell r="A209" t="str">
            <v>gene_65788</v>
          </cell>
          <cell r="B209">
            <v>1443</v>
          </cell>
          <cell r="C209">
            <v>316</v>
          </cell>
          <cell r="D209">
            <v>186</v>
          </cell>
          <cell r="E209">
            <v>84</v>
          </cell>
          <cell r="F209">
            <v>68</v>
          </cell>
          <cell r="G209">
            <v>2.8836742486964</v>
          </cell>
          <cell r="H209">
            <v>-1.4697093183637899</v>
          </cell>
          <cell r="I209" t="str">
            <v>down</v>
          </cell>
          <cell r="J209">
            <v>1.8280554122053301E-4</v>
          </cell>
          <cell r="K209">
            <v>2.7591449688219201E-2</v>
          </cell>
          <cell r="L209" t="str">
            <v>-</v>
          </cell>
          <cell r="M209" t="str">
            <v>-</v>
          </cell>
          <cell r="N209" t="str">
            <v>-</v>
          </cell>
          <cell r="O209" t="str">
            <v>-</v>
          </cell>
          <cell r="P209" t="str">
            <v>gi|697154569|ref|XP_009631525.1|/0/PREDICTED: uncharacterized protein LOC104121277 [Nicotiana tomentosiformis]</v>
          </cell>
        </row>
        <row r="210">
          <cell r="A210" t="str">
            <v>gene_71026</v>
          </cell>
          <cell r="B210">
            <v>1317</v>
          </cell>
          <cell r="C210">
            <v>352</v>
          </cell>
          <cell r="D210">
            <v>521</v>
          </cell>
          <cell r="E210">
            <v>797</v>
          </cell>
          <cell r="F210">
            <v>652</v>
          </cell>
          <cell r="G210">
            <v>4.7827842901636499</v>
          </cell>
          <cell r="H210">
            <v>1.00717422613392</v>
          </cell>
          <cell r="I210" t="str">
            <v>up</v>
          </cell>
          <cell r="J210">
            <v>1.8469119988146699E-4</v>
          </cell>
          <cell r="K210">
            <v>2.7743944414421701E-2</v>
          </cell>
          <cell r="L210" t="str">
            <v>-</v>
          </cell>
          <cell r="M210" t="str">
            <v>-</v>
          </cell>
          <cell r="N210" t="str">
            <v>GO:0070011//peptidase activity, acting on L-amino acid peptides</v>
          </cell>
          <cell r="O210" t="str">
            <v>-</v>
          </cell>
          <cell r="P210" t="str">
            <v>gi|697148707|ref|XP_009628543.1|/0/PREDICTED: uncharacterized protein LOC104118868 [Nicotiana tomentosiformis]</v>
          </cell>
        </row>
        <row r="211">
          <cell r="A211" t="str">
            <v>gene_85126</v>
          </cell>
          <cell r="B211">
            <v>873</v>
          </cell>
          <cell r="C211">
            <v>179</v>
          </cell>
          <cell r="D211">
            <v>197</v>
          </cell>
          <cell r="E211">
            <v>383</v>
          </cell>
          <cell r="F211">
            <v>284</v>
          </cell>
          <cell r="G211">
            <v>3.6372742699278402</v>
          </cell>
          <cell r="H211">
            <v>1.0924416906743799</v>
          </cell>
          <cell r="I211" t="str">
            <v>up</v>
          </cell>
          <cell r="J211">
            <v>1.87675594071841E-4</v>
          </cell>
          <cell r="K211">
            <v>2.80592718382126E-2</v>
          </cell>
          <cell r="L211" t="str">
            <v>-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gi|698464029|ref|XP_009782340.1|/0/PREDICTED: uncharacterized protein LOC104231102 [Nicotiana sylvestris]</v>
          </cell>
        </row>
        <row r="212">
          <cell r="A212" t="str">
            <v>gene_23683</v>
          </cell>
          <cell r="B212">
            <v>1113</v>
          </cell>
          <cell r="C212">
            <v>191</v>
          </cell>
          <cell r="D212">
            <v>30</v>
          </cell>
          <cell r="E212">
            <v>2</v>
          </cell>
          <cell r="F212">
            <v>14</v>
          </cell>
          <cell r="G212">
            <v>1.4463589666227299</v>
          </cell>
          <cell r="H212">
            <v>-3.50640609852125</v>
          </cell>
          <cell r="I212" t="str">
            <v>down</v>
          </cell>
          <cell r="J212">
            <v>1.9621426663917201E-4</v>
          </cell>
          <cell r="K212">
            <v>2.9198156785892899E-2</v>
          </cell>
          <cell r="L212" t="str">
            <v>-</v>
          </cell>
          <cell r="M212" t="str">
            <v>-</v>
          </cell>
          <cell r="N212" t="str">
            <v>-</v>
          </cell>
          <cell r="O212" t="str">
            <v>-</v>
          </cell>
          <cell r="P212" t="str">
            <v>gi|697191889|ref|XP_009605015.1|/0/PREDICTED: UPF0496 protein At4g34320-like [Nicotiana tomentosiformis]</v>
          </cell>
        </row>
        <row r="213">
          <cell r="A213" t="str">
            <v>gene_79547</v>
          </cell>
          <cell r="B213">
            <v>1758</v>
          </cell>
          <cell r="C213">
            <v>1335</v>
          </cell>
          <cell r="D213">
            <v>1539</v>
          </cell>
          <cell r="E213">
            <v>2090</v>
          </cell>
          <cell r="F213">
            <v>2639</v>
          </cell>
          <cell r="G213">
            <v>6.5017756570339102</v>
          </cell>
          <cell r="H213">
            <v>1.0010967155477399</v>
          </cell>
          <cell r="I213" t="str">
            <v>up</v>
          </cell>
          <cell r="J213">
            <v>2.0628325838699399E-4</v>
          </cell>
          <cell r="K213">
            <v>3.04248832763067E-2</v>
          </cell>
          <cell r="L213" t="str">
            <v>-</v>
          </cell>
          <cell r="M213" t="str">
            <v>GO:0016020//membrane;GO:0044444;GO:0043231//intracellular membrane-bounded organelle</v>
          </cell>
          <cell r="N213" t="str">
            <v>-</v>
          </cell>
          <cell r="O213" t="str">
            <v>GO:0000302//response to reactive oxygen species;GO:0009642//response to light intensity;GO:0010038//response to metal ion</v>
          </cell>
          <cell r="P213" t="str">
            <v>gi|698533050|ref|XP_009763346.1|/0/PREDICTED: hsp70-Hsp90 organizing protein 3-like [Nicotiana sylvestris]</v>
          </cell>
        </row>
        <row r="214">
          <cell r="A214" t="str">
            <v>gene_16285</v>
          </cell>
          <cell r="B214">
            <v>1563</v>
          </cell>
          <cell r="C214">
            <v>1227</v>
          </cell>
          <cell r="D214">
            <v>182</v>
          </cell>
          <cell r="E214">
            <v>81</v>
          </cell>
          <cell r="F214">
            <v>136</v>
          </cell>
          <cell r="G214">
            <v>4.1838324712270696</v>
          </cell>
          <cell r="H214">
            <v>-2.4526957203703899</v>
          </cell>
          <cell r="I214" t="str">
            <v>down</v>
          </cell>
          <cell r="J214">
            <v>2.0637777335960199E-4</v>
          </cell>
          <cell r="K214">
            <v>3.04248832763067E-2</v>
          </cell>
          <cell r="L214" t="str">
            <v>-</v>
          </cell>
          <cell r="M214" t="str">
            <v>GO:0044424</v>
          </cell>
          <cell r="N214" t="str">
            <v>-</v>
          </cell>
          <cell r="O214" t="str">
            <v>GO:0044763</v>
          </cell>
          <cell r="P214" t="str">
            <v>gi|697122568|ref|XP_009615272.1|/6.57551e-99/PREDICTED: uncharacterized protein LOC104108023 [Nicotiana tomentosiformis]</v>
          </cell>
        </row>
        <row r="215">
          <cell r="A215" t="str">
            <v>gene_82648</v>
          </cell>
          <cell r="B215">
            <v>2181</v>
          </cell>
          <cell r="C215">
            <v>3349</v>
          </cell>
          <cell r="D215">
            <v>1583</v>
          </cell>
          <cell r="E215">
            <v>801</v>
          </cell>
          <cell r="F215">
            <v>861</v>
          </cell>
          <cell r="G215">
            <v>6.2078145920942802</v>
          </cell>
          <cell r="H215">
            <v>-1.31524887795533</v>
          </cell>
          <cell r="I215" t="str">
            <v>down</v>
          </cell>
          <cell r="J215">
            <v>2.1114262620133199E-4</v>
          </cell>
          <cell r="K215">
            <v>3.0983225370728801E-2</v>
          </cell>
          <cell r="L215" t="str">
            <v>ko04141//Protein processing in endoplasmic reticulum;ko04075//Plant hormone signal transduction;ko04120//Ubiquitin mediated proteolysis</v>
          </cell>
          <cell r="M215" t="str">
            <v>GO:0044424</v>
          </cell>
          <cell r="N215" t="str">
            <v>GO:0019787//ubiquitin-like protein transferase activity</v>
          </cell>
          <cell r="O215" t="str">
            <v>GO:0045087//innate immune response;GO:0050832//defense response to fungus;GO:0032446//protein modification by small protein conjugation</v>
          </cell>
          <cell r="P215" t="str">
            <v>gi|698584653|ref|XP_009778431.1|/0/PREDICTED: U-box domain-containing protein 17 [Nicotiana sylvestris]</v>
          </cell>
        </row>
        <row r="216">
          <cell r="A216" t="str">
            <v>gene_42572</v>
          </cell>
          <cell r="B216">
            <v>999</v>
          </cell>
          <cell r="C216">
            <v>357</v>
          </cell>
          <cell r="D216">
            <v>368</v>
          </cell>
          <cell r="E216">
            <v>151</v>
          </cell>
          <cell r="F216">
            <v>134</v>
          </cell>
          <cell r="G216">
            <v>3.50553392675062</v>
          </cell>
          <cell r="H216">
            <v>-1.07702298155816</v>
          </cell>
          <cell r="I216" t="str">
            <v>down</v>
          </cell>
          <cell r="J216">
            <v>2.1341639551949001E-4</v>
          </cell>
          <cell r="K216">
            <v>3.11725625455564E-2</v>
          </cell>
          <cell r="L216" t="str">
            <v>-</v>
          </cell>
          <cell r="M216" t="str">
            <v>-</v>
          </cell>
          <cell r="N216" t="str">
            <v>GO:0003677//DNA binding</v>
          </cell>
          <cell r="O216" t="str">
            <v>GO:0006351//transcription, DNA-templated</v>
          </cell>
          <cell r="P216" t="str">
            <v>gi|698528027|ref|XP_009760862.1|/0/PREDICTED: GATA transcription factor 8-like [Nicotiana sylvestris]</v>
          </cell>
        </row>
        <row r="217">
          <cell r="A217" t="str">
            <v>gene_67583</v>
          </cell>
          <cell r="B217">
            <v>1059</v>
          </cell>
          <cell r="C217">
            <v>1874</v>
          </cell>
          <cell r="D217">
            <v>810</v>
          </cell>
          <cell r="E217">
            <v>146</v>
          </cell>
          <cell r="F217">
            <v>449</v>
          </cell>
          <cell r="G217">
            <v>5.1912784799438603</v>
          </cell>
          <cell r="H217">
            <v>-1.8939601476222201</v>
          </cell>
          <cell r="I217" t="str">
            <v>down</v>
          </cell>
          <cell r="J217">
            <v>2.15359104534484E-4</v>
          </cell>
          <cell r="K217">
            <v>3.1312028336353298E-2</v>
          </cell>
          <cell r="L217" t="str">
            <v>ko04075//Plant hormone signal transduction</v>
          </cell>
          <cell r="M217" t="str">
            <v>-</v>
          </cell>
          <cell r="N217" t="str">
            <v>GO:0004721//phosphoprotein phosphatase activity;GO:0043169//cation binding</v>
          </cell>
          <cell r="O217" t="str">
            <v>GO:0006464//cellular protein modification process</v>
          </cell>
          <cell r="P217" t="str">
            <v>gi|697124721|ref|XP_009616368.1|/0/PREDICTED: probable protein phosphatase 2C 25 [Nicotiana tomentosiformis]</v>
          </cell>
        </row>
        <row r="218">
          <cell r="A218" t="str">
            <v>gene_59671</v>
          </cell>
          <cell r="B218">
            <v>327</v>
          </cell>
          <cell r="C218">
            <v>5</v>
          </cell>
          <cell r="D218">
            <v>2</v>
          </cell>
          <cell r="E218">
            <v>25</v>
          </cell>
          <cell r="F218">
            <v>20</v>
          </cell>
          <cell r="G218">
            <v>-0.49132285104476298</v>
          </cell>
          <cell r="H218">
            <v>2.8960052948580102</v>
          </cell>
          <cell r="I218" t="str">
            <v>up</v>
          </cell>
          <cell r="J218">
            <v>2.2092394312388101E-4</v>
          </cell>
          <cell r="K218">
            <v>3.19744534303859E-2</v>
          </cell>
          <cell r="L218" t="str">
            <v>-</v>
          </cell>
          <cell r="M218" t="str">
            <v>-</v>
          </cell>
          <cell r="N218" t="str">
            <v>-</v>
          </cell>
          <cell r="O218" t="str">
            <v>-</v>
          </cell>
          <cell r="P218" t="str">
            <v>-</v>
          </cell>
        </row>
        <row r="219">
          <cell r="A219" t="str">
            <v>gene_38892</v>
          </cell>
          <cell r="B219">
            <v>1947</v>
          </cell>
          <cell r="C219">
            <v>8798</v>
          </cell>
          <cell r="D219">
            <v>19846</v>
          </cell>
          <cell r="E219">
            <v>25420</v>
          </cell>
          <cell r="F219">
            <v>30340</v>
          </cell>
          <cell r="G219">
            <v>9.9776285310074897</v>
          </cell>
          <cell r="H219">
            <v>1.26016096137336</v>
          </cell>
          <cell r="I219" t="str">
            <v>up</v>
          </cell>
          <cell r="J219">
            <v>2.3127312615033599E-4</v>
          </cell>
          <cell r="K219">
            <v>3.3169380119733298E-2</v>
          </cell>
          <cell r="L219" t="str">
            <v>ko04144//Endocytosis;ko04141//Protein processing in endoplasmic reticulum;ko03040//Spliceosome</v>
          </cell>
          <cell r="M219" t="str">
            <v>GO:0005840//ribosome;GO:0030312//external encapsulating structure;GO:0009536//plastid;GO:0044437;GO:0005911//cell-cell junction;GO:0005576//extracellular region;GO:0016020//membrane</v>
          </cell>
          <cell r="N219" t="str">
            <v>GO:0032550;GO:0044389//ubiquitin-like protein ligase binding</v>
          </cell>
          <cell r="O219" t="str">
            <v>GO:0009642//response to light intensity;GO:0051707//response to other organism;GO:0010038//response to metal ion;GO:0000302//response to reactive oxygen species;GO:0032446//protein modification by small protein conjugation</v>
          </cell>
          <cell r="P219" t="str">
            <v>gi|697104555|ref|XP_009606077.1|/0/PREDICTED: heat shock cognate 70 kDa protein 2-like [Nicotiana tomentosiformis]</v>
          </cell>
        </row>
        <row r="220">
          <cell r="A220" t="str">
            <v>gene_15167</v>
          </cell>
          <cell r="B220">
            <v>1257</v>
          </cell>
          <cell r="C220">
            <v>64</v>
          </cell>
          <cell r="D220">
            <v>52</v>
          </cell>
          <cell r="E220">
            <v>7</v>
          </cell>
          <cell r="F220">
            <v>12</v>
          </cell>
          <cell r="G220">
            <v>0.66925270358699995</v>
          </cell>
          <cell r="H220">
            <v>-2.3219604869705099</v>
          </cell>
          <cell r="I220" t="str">
            <v>down</v>
          </cell>
          <cell r="J220">
            <v>2.34172685220373E-4</v>
          </cell>
          <cell r="K220">
            <v>3.3433952390743003E-2</v>
          </cell>
          <cell r="L220" t="str">
            <v>ko00943//Isoflavonoid biosynthesis;ko00903//Limonene and pinene degradation;ko01100//Metabolic pathways;ko00945//Stilbenoid, diarylheptanoid and gingerol biosynthesis;ko01110//Biosynthesis of secondary metabolites;ko00904//Diterpenoid biosynthesis</v>
          </cell>
          <cell r="M220" t="str">
            <v>GO:0031224//intrinsic component of membrane</v>
          </cell>
          <cell r="N220" t="str">
            <v>GO:0046914//transition metal ion binding;GO:0016491//oxidoreductase activity;GO:0046906//tetrapyrrole binding</v>
          </cell>
          <cell r="O220" t="str">
            <v>GO:0044710</v>
          </cell>
          <cell r="P220" t="str">
            <v>gi|697178666|ref|XP_009598320.1|/0/PREDICTED: premnaspirodiene oxygenase-like [Nicotiana tomentosiformis]</v>
          </cell>
        </row>
        <row r="221">
          <cell r="A221" t="str">
            <v>gene_76463</v>
          </cell>
          <cell r="B221">
            <v>1455</v>
          </cell>
          <cell r="C221">
            <v>2962</v>
          </cell>
          <cell r="D221">
            <v>1418</v>
          </cell>
          <cell r="E221">
            <v>585</v>
          </cell>
          <cell r="F221">
            <v>829</v>
          </cell>
          <cell r="G221">
            <v>6.0214592184429998</v>
          </cell>
          <cell r="H221">
            <v>-1.3688193093698899</v>
          </cell>
          <cell r="I221" t="str">
            <v>down</v>
          </cell>
          <cell r="J221">
            <v>2.4054131514914399E-4</v>
          </cell>
          <cell r="K221">
            <v>3.4051401806693103E-2</v>
          </cell>
          <cell r="L221" t="str">
            <v>ko00270//Cysteine and methionine metabolism;ko01100//Metabolic pathways;ko01110//Biosynthesis of secondary metabolites</v>
          </cell>
          <cell r="M221" t="str">
            <v>-</v>
          </cell>
          <cell r="N221" t="str">
            <v>GO:0005515//protein binding;GO:0043168//anion binding;GO:0016846//carbon-sulfur lyase activity</v>
          </cell>
          <cell r="O221" t="str">
            <v>GO:0009605//response to external stimulus;GO:0006950//response to stress;GO:0009725//response to hormone;GO:0018871;GO:0010039//response to iron ion;GO:0001101//response to acid chemical</v>
          </cell>
          <cell r="P221" t="str">
            <v>gi|3668146|emb|CAA06288.1|/0/1-cyclopropane-1-carboxylate synthase [Nicotiana tabacum]</v>
          </cell>
        </row>
        <row r="222">
          <cell r="A222" t="str">
            <v>gene_42948</v>
          </cell>
          <cell r="B222">
            <v>1539</v>
          </cell>
          <cell r="C222">
            <v>3494</v>
          </cell>
          <cell r="D222">
            <v>1771</v>
          </cell>
          <cell r="E222">
            <v>784</v>
          </cell>
          <cell r="F222">
            <v>1008</v>
          </cell>
          <cell r="G222">
            <v>6.3063659535678802</v>
          </cell>
          <cell r="H222">
            <v>-1.29392848963542</v>
          </cell>
          <cell r="I222" t="str">
            <v>down</v>
          </cell>
          <cell r="J222">
            <v>2.4064594916390901E-4</v>
          </cell>
          <cell r="K222">
            <v>3.4051401806693103E-2</v>
          </cell>
          <cell r="L222" t="str">
            <v>ko01110//Biosynthesis of secondary metabolites;ko00062//Fatty acid elongation</v>
          </cell>
          <cell r="M222" t="str">
            <v>-</v>
          </cell>
          <cell r="N222" t="str">
            <v>GO:0016746//transferase activity, transferring acyl groups</v>
          </cell>
          <cell r="O222" t="str">
            <v>GO:0006631//fatty acid metabolic process;GO:0009314//response to radiation;GO:0006950//response to stress</v>
          </cell>
          <cell r="P222" t="str">
            <v>gi|697107206|ref|XP_009607438.1|/0/PREDICTED: 3-ketoacyl-CoA synthase 11-like [Nicotiana tomentosiformis]</v>
          </cell>
        </row>
        <row r="223">
          <cell r="A223" t="str">
            <v>gene_80661</v>
          </cell>
          <cell r="B223">
            <v>957</v>
          </cell>
          <cell r="C223">
            <v>424</v>
          </cell>
          <cell r="D223">
            <v>362</v>
          </cell>
          <cell r="E223">
            <v>124</v>
          </cell>
          <cell r="F223">
            <v>167</v>
          </cell>
          <cell r="G223">
            <v>3.6011498335114398</v>
          </cell>
          <cell r="H223">
            <v>-1.15787256831884</v>
          </cell>
          <cell r="I223" t="str">
            <v>down</v>
          </cell>
          <cell r="J223">
            <v>2.4456050375044999E-4</v>
          </cell>
          <cell r="K223">
            <v>3.4303393007557997E-2</v>
          </cell>
          <cell r="L223" t="str">
            <v>ko01100//Metabolic pathways;ko00350//Tyrosine metabolism;ko01110//Biosynthesis of secondary metabolites;ko00010//Glycolysis / Gluconeogenesis;ko00071//Fatty acid metabolism</v>
          </cell>
          <cell r="M223" t="str">
            <v>-</v>
          </cell>
          <cell r="N223" t="str">
            <v>-</v>
          </cell>
          <cell r="O223" t="str">
            <v>-</v>
          </cell>
          <cell r="P223" t="str">
            <v>gi|698424383|ref|XP_009783657.1|/0/PREDICTED: alcohol dehydrogenase-like isoform X3 [Nicotiana sylvestris]</v>
          </cell>
        </row>
        <row r="224">
          <cell r="A224" t="str">
            <v>gene_6031</v>
          </cell>
          <cell r="B224">
            <v>912</v>
          </cell>
          <cell r="C224">
            <v>451</v>
          </cell>
          <cell r="D224">
            <v>441</v>
          </cell>
          <cell r="E224">
            <v>172</v>
          </cell>
          <cell r="F224">
            <v>188</v>
          </cell>
          <cell r="G224">
            <v>3.81682264538472</v>
          </cell>
          <cell r="H224">
            <v>-1.0352585771206699</v>
          </cell>
          <cell r="I224" t="str">
            <v>down</v>
          </cell>
          <cell r="J224">
            <v>2.4486978449318801E-4</v>
          </cell>
          <cell r="K224">
            <v>3.4303393007557997E-2</v>
          </cell>
          <cell r="L224" t="str">
            <v>-</v>
          </cell>
          <cell r="M224" t="str">
            <v>-</v>
          </cell>
          <cell r="N224" t="str">
            <v>-</v>
          </cell>
          <cell r="O224" t="str">
            <v>-</v>
          </cell>
          <cell r="P224" t="str">
            <v>gi|697165494|ref|XP_009591551.1|/0/PREDICTED: uncharacterized protein LOC104088555 [Nicotiana tomentosiformis]</v>
          </cell>
        </row>
        <row r="225">
          <cell r="A225" t="str">
            <v>gene_6879</v>
          </cell>
          <cell r="B225">
            <v>720</v>
          </cell>
          <cell r="C225">
            <v>195</v>
          </cell>
          <cell r="D225">
            <v>225</v>
          </cell>
          <cell r="E225">
            <v>25</v>
          </cell>
          <cell r="F225">
            <v>74</v>
          </cell>
          <cell r="G225">
            <v>2.5405354404846499</v>
          </cell>
          <cell r="H225">
            <v>-1.78276879988457</v>
          </cell>
          <cell r="I225" t="str">
            <v>down</v>
          </cell>
          <cell r="J225">
            <v>2.4567359328355799E-4</v>
          </cell>
          <cell r="K225">
            <v>3.4303393007557997E-2</v>
          </cell>
          <cell r="L225" t="str">
            <v>ko04626//Plant-pathogen interaction;ko04075//Plant hormone signal transduction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gi|698526038|ref|XP_009759848.1|/6.48088e-170/PREDICTED: protein TIFY 10A [Nicotiana sylvestris]</v>
          </cell>
        </row>
        <row r="226">
          <cell r="A226" t="str">
            <v>gene_77418</v>
          </cell>
          <cell r="B226">
            <v>852</v>
          </cell>
          <cell r="C226">
            <v>110</v>
          </cell>
          <cell r="D226">
            <v>202</v>
          </cell>
          <cell r="E226">
            <v>39</v>
          </cell>
          <cell r="F226">
            <v>42</v>
          </cell>
          <cell r="G226">
            <v>2.1395235506560799</v>
          </cell>
          <cell r="H226">
            <v>-1.65416787352456</v>
          </cell>
          <cell r="I226" t="str">
            <v>down</v>
          </cell>
          <cell r="J226">
            <v>2.4718277282048798E-4</v>
          </cell>
          <cell r="K226">
            <v>3.4362741961921801E-2</v>
          </cell>
          <cell r="L226" t="str">
            <v>ko00061//Fatty acid biosynthesis;ko01100//Metabolic pathways;ko01040//Biosynthesis of unsaturated fatty acids</v>
          </cell>
          <cell r="M226" t="str">
            <v>-</v>
          </cell>
          <cell r="N226" t="str">
            <v>GO:0003824//catalytic activity</v>
          </cell>
          <cell r="O226" t="str">
            <v>GO:0008152//metabolic process</v>
          </cell>
          <cell r="P226" t="str">
            <v>gi|697174380|ref|XP_009596119.1|/0/PREDICTED: 3-oxoacyl-[acyl-carrier-protein] reductase, chloroplastic-like [Nicotiana tomentosiformis]</v>
          </cell>
        </row>
        <row r="227">
          <cell r="A227" t="str">
            <v>gene_46104</v>
          </cell>
          <cell r="B227">
            <v>1416</v>
          </cell>
          <cell r="C227">
            <v>378</v>
          </cell>
          <cell r="D227">
            <v>214</v>
          </cell>
          <cell r="E227">
            <v>115</v>
          </cell>
          <cell r="F227">
            <v>64</v>
          </cell>
          <cell r="G227">
            <v>3.11574639569923</v>
          </cell>
          <cell r="H227">
            <v>-1.4825675295199801</v>
          </cell>
          <cell r="I227" t="str">
            <v>down</v>
          </cell>
          <cell r="J227">
            <v>2.4980223147620298E-4</v>
          </cell>
          <cell r="K227">
            <v>3.4535781055937999E-2</v>
          </cell>
          <cell r="L227" t="str">
            <v>ko04075//Plant hormone signal transduction</v>
          </cell>
          <cell r="M227" t="str">
            <v>-</v>
          </cell>
          <cell r="N227" t="str">
            <v>GO:0016798//hydrolase activity, acting on glycosyl bonds</v>
          </cell>
          <cell r="O227" t="str">
            <v>GO:0044238//primary metabolic process</v>
          </cell>
          <cell r="P227" t="str">
            <v>gi|697148462|ref|XP_009628415.1|/0/PREDICTED: glucan endo-1,3-beta-glucosidase 12 [Nicotiana tomentosiformis]</v>
          </cell>
        </row>
        <row r="228">
          <cell r="A228" t="str">
            <v>gene_62474</v>
          </cell>
          <cell r="B228">
            <v>1302</v>
          </cell>
          <cell r="C228">
            <v>185</v>
          </cell>
          <cell r="D228">
            <v>579</v>
          </cell>
          <cell r="E228">
            <v>762</v>
          </cell>
          <cell r="F228">
            <v>982</v>
          </cell>
          <cell r="G228">
            <v>4.9171742040694104</v>
          </cell>
          <cell r="H228">
            <v>1.49830193109955</v>
          </cell>
          <cell r="I228" t="str">
            <v>up</v>
          </cell>
          <cell r="J228">
            <v>2.5533596944195101E-4</v>
          </cell>
          <cell r="K228">
            <v>3.50351899888834E-2</v>
          </cell>
          <cell r="L228" t="str">
            <v>ko00230//Purine metabolism;ko00450//Selenocompound metabolism;ko01100//Metabolic pathways;ko00920//Sulfur metabolism</v>
          </cell>
          <cell r="M228" t="str">
            <v>-</v>
          </cell>
          <cell r="N228" t="str">
            <v>GO:0004779//sulfate adenylyltransferase activity</v>
          </cell>
          <cell r="O228" t="str">
            <v>GO:0006790//sulfur compound metabolic process</v>
          </cell>
          <cell r="P228" t="str">
            <v>gi|697175355|ref|XP_009596617.1|/0/PREDICTED: ATP sulfurylase 1, chloroplastic-like [Nicotiana tomentosiformis]</v>
          </cell>
        </row>
        <row r="229">
          <cell r="A229" t="str">
            <v>gene_41703</v>
          </cell>
          <cell r="B229">
            <v>378</v>
          </cell>
          <cell r="C229">
            <v>957</v>
          </cell>
          <cell r="D229">
            <v>528</v>
          </cell>
          <cell r="E229">
            <v>151</v>
          </cell>
          <cell r="F229">
            <v>298</v>
          </cell>
          <cell r="G229">
            <v>4.4402491967629896</v>
          </cell>
          <cell r="H229">
            <v>-1.4510824113724901</v>
          </cell>
          <cell r="I229" t="str">
            <v>down</v>
          </cell>
          <cell r="J229">
            <v>2.5943727557360799E-4</v>
          </cell>
          <cell r="K229">
            <v>3.5395393544227299E-2</v>
          </cell>
          <cell r="L229" t="str">
            <v>ko04070//Phosphatidylinositol signaling system;ko04626//Plant-pathogen interaction</v>
          </cell>
          <cell r="M229" t="str">
            <v>-</v>
          </cell>
          <cell r="N229" t="str">
            <v>GO:0046872//metal ion binding</v>
          </cell>
          <cell r="O229" t="str">
            <v>-</v>
          </cell>
          <cell r="P229" t="str">
            <v>gi|697149191|ref|XP_009628799.1|/3.81726e-62/PREDICTED: calcium-binding protein PBP1-like [Nicotiana tomentosiformis]</v>
          </cell>
        </row>
        <row r="230">
          <cell r="A230" t="str">
            <v>gene_7252</v>
          </cell>
          <cell r="B230">
            <v>2010</v>
          </cell>
          <cell r="C230">
            <v>633</v>
          </cell>
          <cell r="D230">
            <v>1065</v>
          </cell>
          <cell r="E230">
            <v>1587</v>
          </cell>
          <cell r="F230">
            <v>1296</v>
          </cell>
          <cell r="G230">
            <v>5.7615177125232897</v>
          </cell>
          <cell r="H230">
            <v>1.04357201974561</v>
          </cell>
          <cell r="I230" t="str">
            <v>up</v>
          </cell>
          <cell r="J230">
            <v>2.6019455754054102E-4</v>
          </cell>
          <cell r="K230">
            <v>3.5395393544227299E-2</v>
          </cell>
          <cell r="L230" t="str">
            <v>ko04075//Plant hormone signal transduction</v>
          </cell>
          <cell r="M230" t="str">
            <v>GO:0031461//cullin-RING ubiquitin ligase complex</v>
          </cell>
          <cell r="N230" t="str">
            <v>-</v>
          </cell>
          <cell r="O230" t="str">
            <v>GO:0009725//response to hormone</v>
          </cell>
          <cell r="P230" t="str">
            <v>gi|698512078|ref|XP_009801071.1|/0/PREDICTED: EIN3-binding F-box protein 1 [Nicotiana sylvestris]</v>
          </cell>
        </row>
        <row r="231">
          <cell r="A231" t="str">
            <v>gene_53452</v>
          </cell>
          <cell r="B231">
            <v>1938</v>
          </cell>
          <cell r="C231">
            <v>207</v>
          </cell>
          <cell r="D231">
            <v>177</v>
          </cell>
          <cell r="E231">
            <v>64</v>
          </cell>
          <cell r="F231">
            <v>58</v>
          </cell>
          <cell r="G231">
            <v>2.5163471750671</v>
          </cell>
          <cell r="H231">
            <v>-1.3874491162701601</v>
          </cell>
          <cell r="I231" t="str">
            <v>down</v>
          </cell>
          <cell r="J231">
            <v>2.6197777738429402E-4</v>
          </cell>
          <cell r="K231">
            <v>3.5485673640908502E-2</v>
          </cell>
          <cell r="L231" t="str">
            <v>ko04075//Plant hormone signal transduction;ko04120//Ubiquitin mediated proteolysis</v>
          </cell>
          <cell r="M231" t="str">
            <v>GO:0005911//cell-cell junction;GO:0031224//intrinsic component of membrane;GO:0005618//cell wall</v>
          </cell>
          <cell r="N231" t="str">
            <v>GO:0016301//kinase activity;GO:0032550</v>
          </cell>
          <cell r="O231" t="str">
            <v>GO:0006464//cellular protein modification process</v>
          </cell>
          <cell r="P231" t="str">
            <v>gi|697162770|ref|XP_009590190.1|/0/PREDICTED: probable inactive receptor kinase At5g58300 [Nicotiana tomentosiformis]</v>
          </cell>
        </row>
        <row r="232">
          <cell r="A232" t="str">
            <v>gene_81612</v>
          </cell>
          <cell r="B232">
            <v>825</v>
          </cell>
          <cell r="C232">
            <v>711</v>
          </cell>
          <cell r="D232">
            <v>181</v>
          </cell>
          <cell r="E232">
            <v>124</v>
          </cell>
          <cell r="F232">
            <v>76</v>
          </cell>
          <cell r="G232">
            <v>3.61437010731321</v>
          </cell>
          <cell r="H232">
            <v>-1.93026596788064</v>
          </cell>
          <cell r="I232" t="str">
            <v>down</v>
          </cell>
          <cell r="J232">
            <v>2.7500329306207998E-4</v>
          </cell>
          <cell r="K232">
            <v>3.7091507986790097E-2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gi|697118749|ref|XP_009613312.1|/1.16024e-126/PREDICTED: transcription initiation factor TFIID subunit 3-like [Nicotiana tomentosiformis]</v>
          </cell>
        </row>
        <row r="233">
          <cell r="A233" t="str">
            <v>gene_42730</v>
          </cell>
          <cell r="B233">
            <v>1779</v>
          </cell>
          <cell r="C233">
            <v>411</v>
          </cell>
          <cell r="D233">
            <v>340</v>
          </cell>
          <cell r="E233">
            <v>156</v>
          </cell>
          <cell r="F233">
            <v>137</v>
          </cell>
          <cell r="G233">
            <v>3.5562937888331798</v>
          </cell>
          <cell r="H233">
            <v>-1.0940273621052199</v>
          </cell>
          <cell r="I233" t="str">
            <v>down</v>
          </cell>
          <cell r="J233">
            <v>2.7647582286042301E-4</v>
          </cell>
          <cell r="K233">
            <v>3.7132108819423602E-2</v>
          </cell>
          <cell r="L233" t="str">
            <v>ko01100//Metabolic pathways;ko00053//Ascorbate and aldarate metabolism</v>
          </cell>
          <cell r="M233" t="str">
            <v>-</v>
          </cell>
          <cell r="N233" t="str">
            <v>GO:0046914//transition metal ion binding;GO:0016682//oxidoreductase activity, acting on diphenols and related substances as donors, oxygen as acceptor</v>
          </cell>
          <cell r="O233" t="str">
            <v>GO:0044710</v>
          </cell>
          <cell r="P233" t="str">
            <v>gi|698560547|ref|XP_009771881.1|/0/PREDICTED: monocopper oxidase-like protein SKU5 [Nicotiana sylvestris]</v>
          </cell>
        </row>
        <row r="234">
          <cell r="A234" t="str">
            <v>gene_43566</v>
          </cell>
          <cell r="B234">
            <v>1956</v>
          </cell>
          <cell r="C234">
            <v>15833</v>
          </cell>
          <cell r="D234">
            <v>28081</v>
          </cell>
          <cell r="E234">
            <v>38513</v>
          </cell>
          <cell r="F234">
            <v>36383</v>
          </cell>
          <cell r="G234">
            <v>10.459377961437401</v>
          </cell>
          <cell r="H234">
            <v>1.0562372796210699</v>
          </cell>
          <cell r="I234" t="str">
            <v>up</v>
          </cell>
          <cell r="J234">
            <v>2.82771347486381E-4</v>
          </cell>
          <cell r="K234">
            <v>3.7817386624170203E-2</v>
          </cell>
          <cell r="L234" t="str">
            <v>ko04144//Endocytosis;ko04141//Protein processing in endoplasmic reticulum;ko03040//Spliceosome</v>
          </cell>
          <cell r="M234" t="str">
            <v>-</v>
          </cell>
          <cell r="N234" t="str">
            <v>GO:0032550</v>
          </cell>
          <cell r="O234" t="str">
            <v>GO:0050896//response to stimulus</v>
          </cell>
          <cell r="P234" t="str">
            <v>gi|697103028|ref|XP_009604213.1|/0/PREDICTED: heat shock cognate 70 kDa protein [Nicotiana tomentosiformis]</v>
          </cell>
        </row>
        <row r="235">
          <cell r="A235" t="str">
            <v>gene_35831</v>
          </cell>
          <cell r="B235">
            <v>2286</v>
          </cell>
          <cell r="C235">
            <v>301</v>
          </cell>
          <cell r="D235">
            <v>286</v>
          </cell>
          <cell r="E235">
            <v>417</v>
          </cell>
          <cell r="F235">
            <v>601</v>
          </cell>
          <cell r="G235">
            <v>4.2690100914498696</v>
          </cell>
          <cell r="H235">
            <v>1.07483591770078</v>
          </cell>
          <cell r="I235" t="str">
            <v>up</v>
          </cell>
          <cell r="J235">
            <v>2.8642660479839198E-4</v>
          </cell>
          <cell r="K235">
            <v>3.8145284309621101E-2</v>
          </cell>
          <cell r="L235" t="str">
            <v>ko04626//Plant-pathogen interaction</v>
          </cell>
          <cell r="M235" t="str">
            <v>-</v>
          </cell>
          <cell r="N235" t="str">
            <v>GO:0004672//protein kinase activity;GO:0032550</v>
          </cell>
          <cell r="O235" t="str">
            <v>GO:0006796//phosphate-containing compound metabolic process;GO:0006464//cellular protein modification process;GO:0008037//cell recognition</v>
          </cell>
          <cell r="P235" t="str">
            <v>gi|697185349|ref|XP_009601701.1|;gi|697185347|ref|XP_009601700.1|/0;0/PREDICTED: G-type lectin S-receptor-like serine/threonine-protein kinase At5g24080 isoform X2 [Nicotiana tomentosiformis];PREDICTED: G-type lectin S-receptor-like serine/threonine-protein kinase At5g24080 isoform X1 [Nicotiana tomentosiformis]</v>
          </cell>
        </row>
        <row r="236">
          <cell r="A236" t="str">
            <v>gene_71685</v>
          </cell>
          <cell r="B236">
            <v>669</v>
          </cell>
          <cell r="C236">
            <v>80</v>
          </cell>
          <cell r="D236">
            <v>30</v>
          </cell>
          <cell r="E236">
            <v>4</v>
          </cell>
          <cell r="F236">
            <v>9</v>
          </cell>
          <cell r="G236">
            <v>0.54960228074672801</v>
          </cell>
          <cell r="H236">
            <v>-2.7995310582478901</v>
          </cell>
          <cell r="I236" t="str">
            <v>down</v>
          </cell>
          <cell r="J236">
            <v>2.8870758426867503E-4</v>
          </cell>
          <cell r="K236">
            <v>3.8288182389037403E-2</v>
          </cell>
          <cell r="L236" t="str">
            <v>-</v>
          </cell>
          <cell r="M236" t="str">
            <v>-</v>
          </cell>
          <cell r="N236" t="str">
            <v>-</v>
          </cell>
          <cell r="O236" t="str">
            <v>-</v>
          </cell>
          <cell r="P236" t="str">
            <v>gi|697145114|ref|XP_009626682.1|/1.61238e-71/PREDICTED: growth-regulating factor 1-like [Nicotiana tomentosiformis]</v>
          </cell>
        </row>
        <row r="237">
          <cell r="A237" t="str">
            <v>gene_23064</v>
          </cell>
          <cell r="B237">
            <v>1737</v>
          </cell>
          <cell r="C237">
            <v>719</v>
          </cell>
          <cell r="D237">
            <v>249</v>
          </cell>
          <cell r="E237">
            <v>55</v>
          </cell>
          <cell r="F237">
            <v>150</v>
          </cell>
          <cell r="G237">
            <v>3.71804196426725</v>
          </cell>
          <cell r="H237">
            <v>-1.9677257593508399</v>
          </cell>
          <cell r="I237" t="str">
            <v>down</v>
          </cell>
          <cell r="J237">
            <v>2.9152681865449501E-4</v>
          </cell>
          <cell r="K237">
            <v>3.8500975183637001E-2</v>
          </cell>
          <cell r="L237" t="str">
            <v>ko01100//Metabolic pathways;ko01110//Biosynthesis of secondary metabolites;ko00940//Phenylpropanoid biosynthesis;ko00360//Phenylalanine metabolism;ko00130//Ubiquinone and other terpenoid-quinone biosynthesis</v>
          </cell>
          <cell r="M237" t="str">
            <v>-</v>
          </cell>
          <cell r="N237" t="str">
            <v>-</v>
          </cell>
          <cell r="O237" t="str">
            <v>-</v>
          </cell>
          <cell r="P237" t="str">
            <v>gi|697190697|ref|XP_009604410.1|/0/PREDICTED: butyrate--CoA ligase AAE11, peroxisomal-like [Nicotiana tomentosiformis]</v>
          </cell>
        </row>
        <row r="238">
          <cell r="A238" t="str">
            <v>gene_26544</v>
          </cell>
          <cell r="B238">
            <v>1443</v>
          </cell>
          <cell r="C238">
            <v>63</v>
          </cell>
          <cell r="D238">
            <v>28</v>
          </cell>
          <cell r="E238">
            <v>7</v>
          </cell>
          <cell r="F238">
            <v>5</v>
          </cell>
          <cell r="G238">
            <v>0.31111271173101901</v>
          </cell>
          <cell r="H238">
            <v>-2.65332256697886</v>
          </cell>
          <cell r="I238" t="str">
            <v>down</v>
          </cell>
          <cell r="J238">
            <v>2.9331754859582201E-4</v>
          </cell>
          <cell r="K238">
            <v>3.8576734524038002E-2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gi|697105096|ref|XP_009606360.1|/5.70266e-171/PREDICTED: uncharacterized protein LOC104100755 [Nicotiana tomentosiformis]</v>
          </cell>
        </row>
        <row r="239">
          <cell r="A239" t="str">
            <v>gene_69007</v>
          </cell>
          <cell r="B239">
            <v>1215</v>
          </cell>
          <cell r="C239">
            <v>48</v>
          </cell>
          <cell r="D239">
            <v>118</v>
          </cell>
          <cell r="E239">
            <v>166</v>
          </cell>
          <cell r="F239">
            <v>234</v>
          </cell>
          <cell r="G239">
            <v>2.7851601883004098</v>
          </cell>
          <cell r="H239">
            <v>1.56968417351917</v>
          </cell>
          <cell r="I239" t="str">
            <v>up</v>
          </cell>
          <cell r="J239">
            <v>3.1883417638680701E-4</v>
          </cell>
          <cell r="K239">
            <v>4.1759372127091902E-2</v>
          </cell>
          <cell r="L239" t="str">
            <v>ko04075//Plant hormone signal transduction</v>
          </cell>
          <cell r="M239" t="str">
            <v>-</v>
          </cell>
          <cell r="N239" t="str">
            <v>GO:0016787//hydrolase activity</v>
          </cell>
          <cell r="O239" t="str">
            <v>-</v>
          </cell>
          <cell r="P239" t="str">
            <v>gi|697167011|ref|XP_009592346.1|/0/PREDICTED: probable protein phosphatase 2C 51 [Nicotiana tomentosiformis]</v>
          </cell>
        </row>
        <row r="240">
          <cell r="A240" t="str">
            <v>gene_24240</v>
          </cell>
          <cell r="B240">
            <v>1305</v>
          </cell>
          <cell r="C240">
            <v>330</v>
          </cell>
          <cell r="D240">
            <v>299</v>
          </cell>
          <cell r="E240">
            <v>463</v>
          </cell>
          <cell r="F240">
            <v>584</v>
          </cell>
          <cell r="G240">
            <v>4.3267078248117397</v>
          </cell>
          <cell r="H240">
            <v>1.01072886428812</v>
          </cell>
          <cell r="I240" t="str">
            <v>up</v>
          </cell>
          <cell r="J240">
            <v>3.3108702178641299E-4</v>
          </cell>
          <cell r="K240">
            <v>4.3008746895664599E-2</v>
          </cell>
          <cell r="L240" t="str">
            <v>ko04075//Plant hormone signal transduction</v>
          </cell>
          <cell r="M240" t="str">
            <v>-</v>
          </cell>
          <cell r="N240" t="str">
            <v>-</v>
          </cell>
          <cell r="O240" t="str">
            <v>GO:0006970//response to osmotic stress;GO:0009755//hormone-mediated signaling pathway</v>
          </cell>
          <cell r="P240" t="str">
            <v>gi|568246972|gb|AHD24943.1|/0/ABRE binding factor [Nicotiana tabacum]</v>
          </cell>
        </row>
        <row r="241">
          <cell r="A241" t="str">
            <v>gene_2180</v>
          </cell>
          <cell r="B241">
            <v>1044</v>
          </cell>
          <cell r="C241">
            <v>67</v>
          </cell>
          <cell r="D241">
            <v>35</v>
          </cell>
          <cell r="E241">
            <v>7</v>
          </cell>
          <cell r="F241">
            <v>8</v>
          </cell>
          <cell r="G241">
            <v>0.48087652828914301</v>
          </cell>
          <cell r="H241">
            <v>-2.49038911166289</v>
          </cell>
          <cell r="I241" t="str">
            <v>down</v>
          </cell>
          <cell r="J241">
            <v>3.4497454097343901E-4</v>
          </cell>
          <cell r="K241">
            <v>4.4629849186506698E-2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  <cell r="P241" t="str">
            <v>gi|697101404|ref|XP_009595936.1|/0/PREDICTED: uncharacterized protein LOC104092123 isoform X1 [Nicotiana tomentosiformis]</v>
          </cell>
        </row>
        <row r="242">
          <cell r="A242" t="str">
            <v>gene_68326</v>
          </cell>
          <cell r="B242">
            <v>2079</v>
          </cell>
          <cell r="C242">
            <v>4295</v>
          </cell>
          <cell r="D242">
            <v>6378</v>
          </cell>
          <cell r="E242">
            <v>7788</v>
          </cell>
          <cell r="F242">
            <v>9942</v>
          </cell>
          <cell r="G242">
            <v>8.4009393439642004</v>
          </cell>
          <cell r="H242">
            <v>1.02238888181665</v>
          </cell>
          <cell r="I242" t="str">
            <v>up</v>
          </cell>
          <cell r="J242">
            <v>3.5339581356758201E-4</v>
          </cell>
          <cell r="K242">
            <v>4.5349124319182497E-2</v>
          </cell>
          <cell r="L242" t="str">
            <v>ko04144//Endocytosis;ko04141//Protein processing in endoplasmic reticulum;ko03040//Spliceosome</v>
          </cell>
          <cell r="M242" t="str">
            <v>-</v>
          </cell>
          <cell r="N242" t="str">
            <v>GO:0005515//protein binding;GO:0016628//oxidoreductase activity, acting on the CH-CH group of donors, NAD or NADP as acceptor;GO:0032550</v>
          </cell>
          <cell r="O242" t="str">
            <v>GO:0050896//response to stimulus;GO:0044267//cellular protein metabolic process;GO:0044710</v>
          </cell>
          <cell r="P242" t="str">
            <v>gi|698496465|ref|XP_009794281.1|/7.15142e-175/PREDICTED: stromal 70 kDa heat shock-related protein, chloroplastic-like [Nicotiana sylvestris]</v>
          </cell>
        </row>
        <row r="243">
          <cell r="A243" t="str">
            <v>gene_79360</v>
          </cell>
          <cell r="B243">
            <v>2412</v>
          </cell>
          <cell r="C243">
            <v>268</v>
          </cell>
          <cell r="D243">
            <v>261</v>
          </cell>
          <cell r="E243">
            <v>114</v>
          </cell>
          <cell r="F243">
            <v>75</v>
          </cell>
          <cell r="G243">
            <v>3.0131003249624202</v>
          </cell>
          <cell r="H243">
            <v>-1.2232198337303399</v>
          </cell>
          <cell r="I243" t="str">
            <v>down</v>
          </cell>
          <cell r="J243">
            <v>3.5673568159368601E-4</v>
          </cell>
          <cell r="K243">
            <v>4.5593121628199403E-2</v>
          </cell>
          <cell r="L243" t="str">
            <v>ko01100//Metabolic pathways;ko00500//Starch and sucrose metabolism</v>
          </cell>
          <cell r="M243" t="str">
            <v>-</v>
          </cell>
          <cell r="N243" t="str">
            <v>GO:0035251//UDP-glucosyltransferase activity</v>
          </cell>
          <cell r="O243" t="str">
            <v>GO:0005984//disaccharide metabolic process</v>
          </cell>
          <cell r="P243" t="str">
            <v>gi|697142678|ref|XP_009625445.1|/0/PREDICTED: sucrose synthase-like [Nicotiana tomentosiformis]</v>
          </cell>
        </row>
        <row r="244">
          <cell r="A244" t="str">
            <v>gene_14843</v>
          </cell>
          <cell r="B244">
            <v>1629</v>
          </cell>
          <cell r="C244">
            <v>2001</v>
          </cell>
          <cell r="D244">
            <v>733</v>
          </cell>
          <cell r="E244">
            <v>419</v>
          </cell>
          <cell r="F244">
            <v>419</v>
          </cell>
          <cell r="G244">
            <v>5.3244568724535304</v>
          </cell>
          <cell r="H244">
            <v>-1.45980255680353</v>
          </cell>
          <cell r="I244" t="str">
            <v>down</v>
          </cell>
          <cell r="J244">
            <v>3.6107138728183797E-4</v>
          </cell>
          <cell r="K244">
            <v>4.5778074765140502E-2</v>
          </cell>
          <cell r="L244" t="str">
            <v>ko04075//Plant hormone signal transduction</v>
          </cell>
          <cell r="M244" t="str">
            <v>-</v>
          </cell>
          <cell r="N244" t="str">
            <v>-</v>
          </cell>
          <cell r="O244" t="str">
            <v>GO:0006351//transcription, DNA-templated</v>
          </cell>
          <cell r="P244" t="str">
            <v>gi|698568143|ref|XP_009773976.1|/0/PREDICTED: scarecrow-like protein 13 [Nicotiana sylvestris]</v>
          </cell>
        </row>
        <row r="245">
          <cell r="A245" t="str">
            <v>gene_8200</v>
          </cell>
          <cell r="B245">
            <v>630</v>
          </cell>
          <cell r="C245">
            <v>100</v>
          </cell>
          <cell r="D245">
            <v>70</v>
          </cell>
          <cell r="E245">
            <v>225</v>
          </cell>
          <cell r="F245">
            <v>147</v>
          </cell>
          <cell r="G245">
            <v>2.71198974343059</v>
          </cell>
          <cell r="H245">
            <v>1.3803320989419601</v>
          </cell>
          <cell r="I245" t="str">
            <v>up</v>
          </cell>
          <cell r="J245">
            <v>3.6615847958427502E-4</v>
          </cell>
          <cell r="K245">
            <v>4.6238084338259697E-2</v>
          </cell>
          <cell r="L245" t="str">
            <v>ko03013//RNA transport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gi|698496968|ref|XP_009794495.1|/8.84228e-128/PREDICTED: protein LURP-one-related 11-like [Nicotiana sylvestris]</v>
          </cell>
        </row>
        <row r="246">
          <cell r="A246" t="str">
            <v>gene_42181</v>
          </cell>
          <cell r="B246">
            <v>498</v>
          </cell>
          <cell r="C246">
            <v>453</v>
          </cell>
          <cell r="D246">
            <v>4237</v>
          </cell>
          <cell r="E246">
            <v>306</v>
          </cell>
          <cell r="F246">
            <v>404</v>
          </cell>
          <cell r="G246">
            <v>5.8338483354647996</v>
          </cell>
          <cell r="H246">
            <v>-2.3969213667146199</v>
          </cell>
          <cell r="I246" t="str">
            <v>down</v>
          </cell>
          <cell r="J246">
            <v>3.7636303338150199E-4</v>
          </cell>
          <cell r="K246">
            <v>4.7338105976428901E-2</v>
          </cell>
          <cell r="L246" t="str">
            <v>-</v>
          </cell>
          <cell r="M246" t="str">
            <v>-</v>
          </cell>
          <cell r="N246" t="str">
            <v>-</v>
          </cell>
          <cell r="O246" t="str">
            <v>-</v>
          </cell>
          <cell r="P246" t="str">
            <v>gi|73698122|gb|AAZ81598.1|/4.38603e-118/Sam3 [Nicotiana tabacum]</v>
          </cell>
        </row>
        <row r="247">
          <cell r="A247" t="str">
            <v>gene_68813</v>
          </cell>
          <cell r="B247">
            <v>996</v>
          </cell>
          <cell r="C247">
            <v>361</v>
          </cell>
          <cell r="D247">
            <v>1148</v>
          </cell>
          <cell r="E247">
            <v>256</v>
          </cell>
          <cell r="F247">
            <v>182</v>
          </cell>
          <cell r="G247">
            <v>4.4076277768531797</v>
          </cell>
          <cell r="H247">
            <v>-1.4925970880544099</v>
          </cell>
          <cell r="I247" t="str">
            <v>down</v>
          </cell>
          <cell r="J247">
            <v>3.7898945591479901E-4</v>
          </cell>
          <cell r="K247">
            <v>4.7440729244119198E-2</v>
          </cell>
          <cell r="L247" t="str">
            <v>ko00740//Riboflavin metabolism</v>
          </cell>
          <cell r="M247" t="str">
            <v>-</v>
          </cell>
          <cell r="N247" t="str">
            <v>GO:0016791//phosphatase activity</v>
          </cell>
          <cell r="O247" t="str">
            <v>GO:0006796//phosphate-containing compound metabolic process</v>
          </cell>
          <cell r="P247" t="str">
            <v>gi|697116599|ref|XP_009612218.1|/0/PREDICTED: purple acid phosphatase 17-like [Nicotiana tomentosiformis]</v>
          </cell>
        </row>
        <row r="248">
          <cell r="A248" t="str">
            <v>gene_35577</v>
          </cell>
          <cell r="B248">
            <v>354</v>
          </cell>
          <cell r="C248">
            <v>1295</v>
          </cell>
          <cell r="D248">
            <v>992</v>
          </cell>
          <cell r="E248">
            <v>214</v>
          </cell>
          <cell r="F248">
            <v>509</v>
          </cell>
          <cell r="G248">
            <v>5.0730045295742796</v>
          </cell>
          <cell r="H248">
            <v>-1.3733508126690499</v>
          </cell>
          <cell r="I248" t="str">
            <v>down</v>
          </cell>
          <cell r="J248">
            <v>3.8905187970906299E-4</v>
          </cell>
          <cell r="K248">
            <v>4.8270038958809901E-2</v>
          </cell>
          <cell r="L248" t="str">
            <v>-</v>
          </cell>
          <cell r="M248" t="str">
            <v>-</v>
          </cell>
          <cell r="N248" t="str">
            <v>-</v>
          </cell>
          <cell r="O248" t="str">
            <v>-</v>
          </cell>
          <cell r="P248" t="str">
            <v>gi|697104083|ref|XP_009605847.1|/8.74525e-62/PREDICTED: calcium-binding protein PBP1-like isoform X1 [Nicotiana tomentosiformis]</v>
          </cell>
        </row>
        <row r="249">
          <cell r="A249" t="str">
            <v>gene_36055</v>
          </cell>
          <cell r="B249">
            <v>1407</v>
          </cell>
          <cell r="C249">
            <v>148</v>
          </cell>
          <cell r="D249">
            <v>396</v>
          </cell>
          <cell r="E249">
            <v>560</v>
          </cell>
          <cell r="F249">
            <v>538</v>
          </cell>
          <cell r="G249">
            <v>4.2949452868463096</v>
          </cell>
          <cell r="H249">
            <v>1.30806635942298</v>
          </cell>
          <cell r="I249" t="str">
            <v>up</v>
          </cell>
          <cell r="J249">
            <v>3.8986401985914099E-4</v>
          </cell>
          <cell r="K249">
            <v>4.8270038958809901E-2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  <cell r="P249" t="str">
            <v>gi|697186780|ref|XP_009602427.1|/0/PREDICTED: uncharacterized protein LOC104097550 [Nicotiana tomentosiformis]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3"/>
  <sheetViews>
    <sheetView tabSelected="1" topLeftCell="A151" workbookViewId="0">
      <selection activeCell="K28" sqref="K28"/>
    </sheetView>
  </sheetViews>
  <sheetFormatPr defaultRowHeight="14.25" x14ac:dyDescent="0.2"/>
  <cols>
    <col min="1" max="1" width="11.125" style="1" customWidth="1"/>
    <col min="10" max="10" width="13" bestFit="1" customWidth="1"/>
    <col min="11" max="11" width="15.75" customWidth="1"/>
  </cols>
  <sheetData>
    <row r="1" spans="1:16" x14ac:dyDescent="0.2">
      <c r="A1" t="s">
        <v>242</v>
      </c>
      <c r="B1" t="s">
        <v>243</v>
      </c>
      <c r="C1" t="s">
        <v>244</v>
      </c>
      <c r="D1" t="s">
        <v>245</v>
      </c>
      <c r="E1" t="s">
        <v>246</v>
      </c>
      <c r="F1" t="s">
        <v>247</v>
      </c>
      <c r="G1" t="s">
        <v>248</v>
      </c>
      <c r="H1" t="s">
        <v>249</v>
      </c>
      <c r="I1" t="s">
        <v>250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P1" t="s">
        <v>257</v>
      </c>
    </row>
    <row r="2" spans="1:16" x14ac:dyDescent="0.2">
      <c r="A2" s="1" t="s">
        <v>0</v>
      </c>
      <c r="B2">
        <f>VLOOKUP(A2,'[1]shui_2h-VS-hzt_10_2h.GeneDiffEx'!$1:$1048576,2,0)</f>
        <v>3471</v>
      </c>
      <c r="C2">
        <f>VLOOKUP(A2,'[1]shui_2h-VS-hzt_10_2h.GeneDiffEx'!$1:$1048576,3,0)</f>
        <v>0</v>
      </c>
      <c r="D2">
        <f>VLOOKUP(A2,'[1]shui_2h-VS-hzt_10_2h.GeneDiffEx'!$1:$1048576,4,0)</f>
        <v>0</v>
      </c>
      <c r="E2">
        <f>VLOOKUP(A2,'[1]shui_2h-VS-hzt_10_2h.GeneDiffEx'!$1:$1048576,5,0)</f>
        <v>62</v>
      </c>
      <c r="F2">
        <f>VLOOKUP(A2,'[1]shui_2h-VS-hzt_10_2h.GeneDiffEx'!$1:$1048576,6,0)</f>
        <v>56</v>
      </c>
      <c r="G2">
        <f>VLOOKUP(A2,'[1]shui_2h-VS-hzt_10_2h.GeneDiffEx'!$1:$1048576,7,0)</f>
        <v>0.62255006875016095</v>
      </c>
      <c r="H2">
        <f>VLOOKUP(A2,'[1]shui_2h-VS-hzt_10_2h.GeneDiffEx'!$1:$1048576,8,0)</f>
        <v>9.0270898798544099</v>
      </c>
      <c r="I2" t="str">
        <f>VLOOKUP(A2,'[1]shui_2h-VS-hzt_10_2h.GeneDiffEx'!$1:$1048576,9,0)</f>
        <v>up</v>
      </c>
      <c r="J2">
        <f>VLOOKUP(A2,'[1]shui_2h-VS-hzt_10_2h.GeneDiffEx'!$1:$1048576,10,0)</f>
        <v>1.35234115121189E-13</v>
      </c>
      <c r="K2">
        <f>VLOOKUP(A2,'[1]shui_2h-VS-hzt_10_2h.GeneDiffEx'!$1:$1048576,11,0)</f>
        <v>8.5727610257623898E-10</v>
      </c>
      <c r="L2" t="str">
        <f>VLOOKUP(A2,'[1]shui_2h-VS-hzt_10_2h.GeneDiffEx'!$1:$1048576,12,0)</f>
        <v>-</v>
      </c>
      <c r="M2" t="str">
        <f>VLOOKUP(A2,'[1]shui_2h-VS-hzt_10_2h.GeneDiffEx'!$1:$1048576,13,0)</f>
        <v>-</v>
      </c>
      <c r="N2" t="str">
        <f>VLOOKUP(A2,'[1]shui_2h-VS-hzt_10_2h.GeneDiffEx'!$1:$1048576,14,0)</f>
        <v>-</v>
      </c>
      <c r="O2" t="str">
        <f>VLOOKUP(A2,'[1]shui_2h-VS-hzt_10_2h.GeneDiffEx'!$1:$1048576,15,0)</f>
        <v>-</v>
      </c>
      <c r="P2" t="str">
        <f>VLOOKUP(A2,'[1]shui_2h-VS-hzt_10_2h.GeneDiffEx'!$1:$1048576,16,0)</f>
        <v>gi|698475039|ref|XP_009784928.1|/0/PREDICTED: protein EMBRYONIC FLOWER 1-like [Nicotiana sylvestris]</v>
      </c>
    </row>
    <row r="3" spans="1:16" x14ac:dyDescent="0.2">
      <c r="A3" s="1" t="s">
        <v>1</v>
      </c>
      <c r="B3">
        <f>VLOOKUP(A3,'[1]shui_2h-VS-hzt_10_2h.GeneDiffEx'!$1:$1048576,2,0)</f>
        <v>1170</v>
      </c>
      <c r="C3">
        <f>VLOOKUP(A3,'[1]shui_2h-VS-hzt_10_2h.GeneDiffEx'!$1:$1048576,3,0)</f>
        <v>0</v>
      </c>
      <c r="D3">
        <f>VLOOKUP(A3,'[1]shui_2h-VS-hzt_10_2h.GeneDiffEx'!$1:$1048576,4,0)</f>
        <v>0</v>
      </c>
      <c r="E3">
        <f>VLOOKUP(A3,'[1]shui_2h-VS-hzt_10_2h.GeneDiffEx'!$1:$1048576,5,0)</f>
        <v>50</v>
      </c>
      <c r="F3">
        <f>VLOOKUP(A3,'[1]shui_2h-VS-hzt_10_2h.GeneDiffEx'!$1:$1048576,6,0)</f>
        <v>72</v>
      </c>
      <c r="G3">
        <f>VLOOKUP(A3,'[1]shui_2h-VS-hzt_10_2h.GeneDiffEx'!$1:$1048576,7,0)</f>
        <v>0.67730389239334199</v>
      </c>
      <c r="H3">
        <f>VLOOKUP(A3,'[1]shui_2h-VS-hzt_10_2h.GeneDiffEx'!$1:$1048576,8,0)</f>
        <v>9.0874332995477403</v>
      </c>
      <c r="I3" t="str">
        <f>VLOOKUP(A3,'[1]shui_2h-VS-hzt_10_2h.GeneDiffEx'!$1:$1048576,9,0)</f>
        <v>up</v>
      </c>
      <c r="J3">
        <f>VLOOKUP(A3,'[1]shui_2h-VS-hzt_10_2h.GeneDiffEx'!$1:$1048576,10,0)</f>
        <v>2.6461830484548101E-13</v>
      </c>
      <c r="K3">
        <f>VLOOKUP(A3,'[1]shui_2h-VS-hzt_10_2h.GeneDiffEx'!$1:$1048576,11,0)</f>
        <v>1.39789029839706E-9</v>
      </c>
      <c r="L3" t="str">
        <f>VLOOKUP(A3,'[1]shui_2h-VS-hzt_10_2h.GeneDiffEx'!$1:$1048576,12,0)</f>
        <v>ko01100//Metabolic pathways;ko00280//Valine, leucine and isoleucine degradation;ko00770//Pantothenate and CoA biosynthesis;ko01110//Biosynthesis of secondary metabolites;ko00966//Glucosinolate biosynthesis;ko00290//Valine, leucine and isoleucine biosynthesis</v>
      </c>
      <c r="M3" t="str">
        <f>VLOOKUP(A3,'[1]shui_2h-VS-hzt_10_2h.GeneDiffEx'!$1:$1048576,13,0)</f>
        <v>GO:0009532//plastid stroma</v>
      </c>
      <c r="N3" t="str">
        <f>VLOOKUP(A3,'[1]shui_2h-VS-hzt_10_2h.GeneDiffEx'!$1:$1048576,14,0)</f>
        <v>GO:0016833//oxo-acid-lyase activity</v>
      </c>
      <c r="O3" t="str">
        <f>VLOOKUP(A3,'[1]shui_2h-VS-hzt_10_2h.GeneDiffEx'!$1:$1048576,15,0)</f>
        <v>GO:0009396//folic acid-containing compound biosynthetic process;GO:0009073//aromatic amino acid family biosynthetic process</v>
      </c>
      <c r="P3" t="str">
        <f>VLOOKUP(A3,'[1]shui_2h-VS-hzt_10_2h.GeneDiffEx'!$1:$1048576,16,0)</f>
        <v>gi|698500885|ref|XP_009796170.1|/9.28505e-161/PREDICTED: branched-chain-amino-acid aminotransferase-like protein 3, chloroplastic [Nicotiana sylvestris]</v>
      </c>
    </row>
    <row r="4" spans="1:16" x14ac:dyDescent="0.2">
      <c r="A4" s="1" t="s">
        <v>2</v>
      </c>
      <c r="B4">
        <f>VLOOKUP(A4,'[1]shui_2h-VS-hzt_10_2h.GeneDiffEx'!$1:$1048576,2,0)</f>
        <v>3513</v>
      </c>
      <c r="C4">
        <f>VLOOKUP(A4,'[1]shui_2h-VS-hzt_10_2h.GeneDiffEx'!$1:$1048576,3,0)</f>
        <v>0</v>
      </c>
      <c r="D4">
        <f>VLOOKUP(A4,'[1]shui_2h-VS-hzt_10_2h.GeneDiffEx'!$1:$1048576,4,0)</f>
        <v>0</v>
      </c>
      <c r="E4">
        <f>VLOOKUP(A4,'[1]shui_2h-VS-hzt_10_2h.GeneDiffEx'!$1:$1048576,5,0)</f>
        <v>53</v>
      </c>
      <c r="F4">
        <f>VLOOKUP(A4,'[1]shui_2h-VS-hzt_10_2h.GeneDiffEx'!$1:$1048576,6,0)</f>
        <v>49</v>
      </c>
      <c r="G4">
        <f>VLOOKUP(A4,'[1]shui_2h-VS-hzt_10_2h.GeneDiffEx'!$1:$1048576,7,0)</f>
        <v>0.421991374508146</v>
      </c>
      <c r="H4">
        <f>VLOOKUP(A4,'[1]shui_2h-VS-hzt_10_2h.GeneDiffEx'!$1:$1048576,8,0)</f>
        <v>8.8179197905192304</v>
      </c>
      <c r="I4" t="str">
        <f>VLOOKUP(A4,'[1]shui_2h-VS-hzt_10_2h.GeneDiffEx'!$1:$1048576,9,0)</f>
        <v>up</v>
      </c>
      <c r="J4">
        <f>VLOOKUP(A4,'[1]shui_2h-VS-hzt_10_2h.GeneDiffEx'!$1:$1048576,10,0)</f>
        <v>2.0443947063839399E-12</v>
      </c>
      <c r="K4">
        <f>VLOOKUP(A4,'[1]shui_2h-VS-hzt_10_2h.GeneDiffEx'!$1:$1048576,11,0)</f>
        <v>7.1999038459494801E-9</v>
      </c>
      <c r="L4" t="str">
        <f>VLOOKUP(A4,'[1]shui_2h-VS-hzt_10_2h.GeneDiffEx'!$1:$1048576,12,0)</f>
        <v>-</v>
      </c>
      <c r="M4" t="str">
        <f>VLOOKUP(A4,'[1]shui_2h-VS-hzt_10_2h.GeneDiffEx'!$1:$1048576,13,0)</f>
        <v>-</v>
      </c>
      <c r="N4" t="str">
        <f>VLOOKUP(A4,'[1]shui_2h-VS-hzt_10_2h.GeneDiffEx'!$1:$1048576,14,0)</f>
        <v>-</v>
      </c>
      <c r="O4" t="str">
        <f>VLOOKUP(A4,'[1]shui_2h-VS-hzt_10_2h.GeneDiffEx'!$1:$1048576,15,0)</f>
        <v>-</v>
      </c>
      <c r="P4" t="str">
        <f>VLOOKUP(A4,'[1]shui_2h-VS-hzt_10_2h.GeneDiffEx'!$1:$1048576,16,0)</f>
        <v>gi|698500876|ref|XP_009796166.1|/0/PREDICTED: protein EMBRYONIC FLOWER 1 [Nicotiana sylvestris]</v>
      </c>
    </row>
    <row r="5" spans="1:16" x14ac:dyDescent="0.2">
      <c r="A5" s="1" t="s">
        <v>3</v>
      </c>
      <c r="B5">
        <f>VLOOKUP(A5,'[1]shui_2h-VS-hzt_10_2h.GeneDiffEx'!$1:$1048576,2,0)</f>
        <v>1020</v>
      </c>
      <c r="C5">
        <f>VLOOKUP(A5,'[1]shui_2h-VS-hzt_10_2h.GeneDiffEx'!$1:$1048576,3,0)</f>
        <v>208</v>
      </c>
      <c r="D5">
        <f>VLOOKUP(A5,'[1]shui_2h-VS-hzt_10_2h.GeneDiffEx'!$1:$1048576,4,0)</f>
        <v>350</v>
      </c>
      <c r="E5">
        <f>VLOOKUP(A5,'[1]shui_2h-VS-hzt_10_2h.GeneDiffEx'!$1:$1048576,5,0)</f>
        <v>864</v>
      </c>
      <c r="F5">
        <f>VLOOKUP(A5,'[1]shui_2h-VS-hzt_10_2h.GeneDiffEx'!$1:$1048576,6,0)</f>
        <v>1167</v>
      </c>
      <c r="G5">
        <f>VLOOKUP(A5,'[1]shui_2h-VS-hzt_10_2h.GeneDiffEx'!$1:$1048576,7,0)</f>
        <v>4.99215242159163</v>
      </c>
      <c r="H5">
        <f>VLOOKUP(A5,'[1]shui_2h-VS-hzt_10_2h.GeneDiffEx'!$1:$1048576,8,0)</f>
        <v>2.15734119057778</v>
      </c>
      <c r="I5" t="str">
        <f>VLOOKUP(A5,'[1]shui_2h-VS-hzt_10_2h.GeneDiffEx'!$1:$1048576,9,0)</f>
        <v>up</v>
      </c>
      <c r="J5">
        <f>VLOOKUP(A5,'[1]shui_2h-VS-hzt_10_2h.GeneDiffEx'!$1:$1048576,10,0)</f>
        <v>4.7865758126450902E-12</v>
      </c>
      <c r="K5">
        <f>VLOOKUP(A5,'[1]shui_2h-VS-hzt_10_2h.GeneDiffEx'!$1:$1048576,11,0)</f>
        <v>1.3792300632509001E-8</v>
      </c>
      <c r="L5" t="str">
        <f>VLOOKUP(A5,'[1]shui_2h-VS-hzt_10_2h.GeneDiffEx'!$1:$1048576,12,0)</f>
        <v>-</v>
      </c>
      <c r="M5" t="str">
        <f>VLOOKUP(A5,'[1]shui_2h-VS-hzt_10_2h.GeneDiffEx'!$1:$1048576,13,0)</f>
        <v>GO:0005576//extracellular region;GO:0030312//external encapsulating structure</v>
      </c>
      <c r="N5" t="str">
        <f>VLOOKUP(A5,'[1]shui_2h-VS-hzt_10_2h.GeneDiffEx'!$1:$1048576,14,0)</f>
        <v>GO:0016798//hydrolase activity, acting on glycosyl bonds;GO:0016758//transferase activity, transferring hexosyl groups</v>
      </c>
      <c r="O5" t="str">
        <f>VLOOKUP(A5,'[1]shui_2h-VS-hzt_10_2h.GeneDiffEx'!$1:$1048576,15,0)</f>
        <v>GO:0044042//glucan metabolic process</v>
      </c>
      <c r="P5" t="str">
        <f>VLOOKUP(A5,'[1]shui_2h-VS-hzt_10_2h.GeneDiffEx'!$1:$1048576,16,0)</f>
        <v>gi|697110076|ref|XP_009608904.1|/0/PREDICTED: probable xyloglucan endotransglucosylase/hydrolase protein 30 [Nicotiana tomentosiformis]</v>
      </c>
    </row>
    <row r="6" spans="1:16" x14ac:dyDescent="0.2">
      <c r="A6" s="1" t="s">
        <v>4</v>
      </c>
      <c r="B6">
        <f>VLOOKUP(A6,'[1]shui_2h-VS-hzt_10_2h.GeneDiffEx'!$1:$1048576,2,0)</f>
        <v>537</v>
      </c>
      <c r="C6">
        <f>VLOOKUP(A6,'[1]shui_2h-VS-hzt_10_2h.GeneDiffEx'!$1:$1048576,3,0)</f>
        <v>94</v>
      </c>
      <c r="D6">
        <f>VLOOKUP(A6,'[1]shui_2h-VS-hzt_10_2h.GeneDiffEx'!$1:$1048576,4,0)</f>
        <v>215</v>
      </c>
      <c r="E6">
        <f>VLOOKUP(A6,'[1]shui_2h-VS-hzt_10_2h.GeneDiffEx'!$1:$1048576,5,0)</f>
        <v>624</v>
      </c>
      <c r="F6">
        <f>VLOOKUP(A6,'[1]shui_2h-VS-hzt_10_2h.GeneDiffEx'!$1:$1048576,6,0)</f>
        <v>604</v>
      </c>
      <c r="G6">
        <f>VLOOKUP(A6,'[1]shui_2h-VS-hzt_10_2h.GeneDiffEx'!$1:$1048576,7,0)</f>
        <v>4.2359028284436704</v>
      </c>
      <c r="H6">
        <f>VLOOKUP(A6,'[1]shui_2h-VS-hzt_10_2h.GeneDiffEx'!$1:$1048576,8,0)</f>
        <v>2.2804064259060102</v>
      </c>
      <c r="I6" t="str">
        <f>VLOOKUP(A6,'[1]shui_2h-VS-hzt_10_2h.GeneDiffEx'!$1:$1048576,9,0)</f>
        <v>up</v>
      </c>
      <c r="J6">
        <f>VLOOKUP(A6,'[1]shui_2h-VS-hzt_10_2h.GeneDiffEx'!$1:$1048576,10,0)</f>
        <v>3.6899782642123301E-11</v>
      </c>
      <c r="K6">
        <f>VLOOKUP(A6,'[1]shui_2h-VS-hzt_10_2h.GeneDiffEx'!$1:$1048576,11,0)</f>
        <v>8.9967346971133794E-8</v>
      </c>
      <c r="L6" t="str">
        <f>VLOOKUP(A6,'[1]shui_2h-VS-hzt_10_2h.GeneDiffEx'!$1:$1048576,12,0)</f>
        <v>-</v>
      </c>
      <c r="M6" t="str">
        <f>VLOOKUP(A6,'[1]shui_2h-VS-hzt_10_2h.GeneDiffEx'!$1:$1048576,13,0)</f>
        <v>-</v>
      </c>
      <c r="N6" t="str">
        <f>VLOOKUP(A6,'[1]shui_2h-VS-hzt_10_2h.GeneDiffEx'!$1:$1048576,14,0)</f>
        <v>-</v>
      </c>
      <c r="O6" t="str">
        <f>VLOOKUP(A6,'[1]shui_2h-VS-hzt_10_2h.GeneDiffEx'!$1:$1048576,15,0)</f>
        <v>-</v>
      </c>
      <c r="P6" t="str">
        <f>VLOOKUP(A6,'[1]shui_2h-VS-hzt_10_2h.GeneDiffEx'!$1:$1048576,16,0)</f>
        <v>gi|698511698|ref|XP_009800920.1|;gi|697098034|ref|XP_009624572.1|/1.47754e-13;2.39253e-07/PREDICTED: abscisic acid and environmental stress-inducible protein TAS14-like [Nicotiana sylvestris];PREDICTED: abscisic acid and environmental stress-inducible protein TAS14-like [Nicotiana tomentosiformis]</v>
      </c>
    </row>
    <row r="7" spans="1:16" x14ac:dyDescent="0.2">
      <c r="A7" s="1" t="s">
        <v>5</v>
      </c>
      <c r="B7">
        <f>VLOOKUP(A7,'[1]shui_2h-VS-hzt_10_2h.GeneDiffEx'!$1:$1048576,2,0)</f>
        <v>762</v>
      </c>
      <c r="C7">
        <f>VLOOKUP(A7,'[1]shui_2h-VS-hzt_10_2h.GeneDiffEx'!$1:$1048576,3,0)</f>
        <v>205</v>
      </c>
      <c r="D7">
        <f>VLOOKUP(A7,'[1]shui_2h-VS-hzt_10_2h.GeneDiffEx'!$1:$1048576,4,0)</f>
        <v>397</v>
      </c>
      <c r="E7">
        <f>VLOOKUP(A7,'[1]shui_2h-VS-hzt_10_2h.GeneDiffEx'!$1:$1048576,5,0)</f>
        <v>993</v>
      </c>
      <c r="F7">
        <f>VLOOKUP(A7,'[1]shui_2h-VS-hzt_10_2h.GeneDiffEx'!$1:$1048576,6,0)</f>
        <v>871</v>
      </c>
      <c r="G7">
        <f>VLOOKUP(A7,'[1]shui_2h-VS-hzt_10_2h.GeneDiffEx'!$1:$1048576,7,0)</f>
        <v>4.9036302545250301</v>
      </c>
      <c r="H7">
        <f>VLOOKUP(A7,'[1]shui_2h-VS-hzt_10_2h.GeneDiffEx'!$1:$1048576,8,0)</f>
        <v>1.9150009152683301</v>
      </c>
      <c r="I7" t="str">
        <f>VLOOKUP(A7,'[1]shui_2h-VS-hzt_10_2h.GeneDiffEx'!$1:$1048576,9,0)</f>
        <v>up</v>
      </c>
      <c r="J7">
        <f>VLOOKUP(A7,'[1]shui_2h-VS-hzt_10_2h.GeneDiffEx'!$1:$1048576,10,0)</f>
        <v>4.46966687176963E-10</v>
      </c>
      <c r="K7">
        <f>VLOOKUP(A7,'[1]shui_2h-VS-hzt_10_2h.GeneDiffEx'!$1:$1048576,11,0)</f>
        <v>6.1595896159830501E-7</v>
      </c>
      <c r="L7" t="str">
        <f>VLOOKUP(A7,'[1]shui_2h-VS-hzt_10_2h.GeneDiffEx'!$1:$1048576,12,0)</f>
        <v>-</v>
      </c>
      <c r="M7" t="str">
        <f>VLOOKUP(A7,'[1]shui_2h-VS-hzt_10_2h.GeneDiffEx'!$1:$1048576,13,0)</f>
        <v>-</v>
      </c>
      <c r="N7" t="str">
        <f>VLOOKUP(A7,'[1]shui_2h-VS-hzt_10_2h.GeneDiffEx'!$1:$1048576,14,0)</f>
        <v>GO:0003677//DNA binding</v>
      </c>
      <c r="O7" t="str">
        <f>VLOOKUP(A7,'[1]shui_2h-VS-hzt_10_2h.GeneDiffEx'!$1:$1048576,15,0)</f>
        <v>-</v>
      </c>
      <c r="P7" t="str">
        <f>VLOOKUP(A7,'[1]shui_2h-VS-hzt_10_2h.GeneDiffEx'!$1:$1048576,16,0)</f>
        <v>gi|698492125|ref|XP_009792428.1|/3.13439e-150/PREDICTED: homeobox-leucine zipper protein ATHB-12-like [Nicotiana sylvestris]</v>
      </c>
    </row>
    <row r="8" spans="1:16" x14ac:dyDescent="0.2">
      <c r="A8" s="1" t="s">
        <v>6</v>
      </c>
      <c r="B8">
        <f>VLOOKUP(A8,'[1]shui_2h-VS-hzt_10_2h.GeneDiffEx'!$1:$1048576,2,0)</f>
        <v>1032</v>
      </c>
      <c r="C8">
        <f>VLOOKUP(A8,'[1]shui_2h-VS-hzt_10_2h.GeneDiffEx'!$1:$1048576,3,0)</f>
        <v>145</v>
      </c>
      <c r="D8">
        <f>VLOOKUP(A8,'[1]shui_2h-VS-hzt_10_2h.GeneDiffEx'!$1:$1048576,4,0)</f>
        <v>177</v>
      </c>
      <c r="E8">
        <f>VLOOKUP(A8,'[1]shui_2h-VS-hzt_10_2h.GeneDiffEx'!$1:$1048576,5,0)</f>
        <v>412</v>
      </c>
      <c r="F8">
        <f>VLOOKUP(A8,'[1]shui_2h-VS-hzt_10_2h.GeneDiffEx'!$1:$1048576,6,0)</f>
        <v>680</v>
      </c>
      <c r="G8">
        <f>VLOOKUP(A8,'[1]shui_2h-VS-hzt_10_2h.GeneDiffEx'!$1:$1048576,7,0)</f>
        <v>4.12392116242893</v>
      </c>
      <c r="H8">
        <f>VLOOKUP(A8,'[1]shui_2h-VS-hzt_10_2h.GeneDiffEx'!$1:$1048576,8,0)</f>
        <v>2.0520146263580599</v>
      </c>
      <c r="I8" t="str">
        <f>VLOOKUP(A8,'[1]shui_2h-VS-hzt_10_2h.GeneDiffEx'!$1:$1048576,9,0)</f>
        <v>up</v>
      </c>
      <c r="J8">
        <f>VLOOKUP(A8,'[1]shui_2h-VS-hzt_10_2h.GeneDiffEx'!$1:$1048576,10,0)</f>
        <v>5.4359992748814899E-10</v>
      </c>
      <c r="K8">
        <f>VLOOKUP(A8,'[1]shui_2h-VS-hzt_10_2h.GeneDiffEx'!$1:$1048576,11,0)</f>
        <v>7.1791430423601498E-7</v>
      </c>
      <c r="L8" t="str">
        <f>VLOOKUP(A8,'[1]shui_2h-VS-hzt_10_2h.GeneDiffEx'!$1:$1048576,12,0)</f>
        <v>-</v>
      </c>
      <c r="M8" t="str">
        <f>VLOOKUP(A8,'[1]shui_2h-VS-hzt_10_2h.GeneDiffEx'!$1:$1048576,13,0)</f>
        <v>GO:0005576//extracellular region;GO:0030312//external encapsulating structure</v>
      </c>
      <c r="N8" t="str">
        <f>VLOOKUP(A8,'[1]shui_2h-VS-hzt_10_2h.GeneDiffEx'!$1:$1048576,14,0)</f>
        <v>GO:0016798//hydrolase activity, acting on glycosyl bonds;GO:0016758//transferase activity, transferring hexosyl groups;GO:0003824//catalytic activity</v>
      </c>
      <c r="O8" t="str">
        <f>VLOOKUP(A8,'[1]shui_2h-VS-hzt_10_2h.GeneDiffEx'!$1:$1048576,15,0)</f>
        <v>GO:0044042//glucan metabolic process;GO:0005975//carbohydrate metabolic process</v>
      </c>
      <c r="P8" t="str">
        <f>VLOOKUP(A8,'[1]shui_2h-VS-hzt_10_2h.GeneDiffEx'!$1:$1048576,16,0)</f>
        <v>gi|698537699|ref|XP_009764906.1|/0/PREDICTED: probable xyloglucan endotransglucosylase/hydrolase protein 30 [Nicotiana sylvestris]</v>
      </c>
    </row>
    <row r="9" spans="1:16" x14ac:dyDescent="0.2">
      <c r="A9" s="1" t="s">
        <v>7</v>
      </c>
      <c r="B9">
        <f>VLOOKUP(A9,'[1]shui_2h-VS-hzt_10_2h.GeneDiffEx'!$1:$1048576,2,0)</f>
        <v>789</v>
      </c>
      <c r="C9">
        <f>VLOOKUP(A9,'[1]shui_2h-VS-hzt_10_2h.GeneDiffEx'!$1:$1048576,3,0)</f>
        <v>103</v>
      </c>
      <c r="D9">
        <f>VLOOKUP(A9,'[1]shui_2h-VS-hzt_10_2h.GeneDiffEx'!$1:$1048576,4,0)</f>
        <v>109</v>
      </c>
      <c r="E9">
        <f>VLOOKUP(A9,'[1]shui_2h-VS-hzt_10_2h.GeneDiffEx'!$1:$1048576,5,0)</f>
        <v>294</v>
      </c>
      <c r="F9">
        <f>VLOOKUP(A9,'[1]shui_2h-VS-hzt_10_2h.GeneDiffEx'!$1:$1048576,6,0)</f>
        <v>463</v>
      </c>
      <c r="G9">
        <f>VLOOKUP(A9,'[1]shui_2h-VS-hzt_10_2h.GeneDiffEx'!$1:$1048576,7,0)</f>
        <v>3.5823541552975402</v>
      </c>
      <c r="H9">
        <f>VLOOKUP(A9,'[1]shui_2h-VS-hzt_10_2h.GeneDiffEx'!$1:$1048576,8,0)</f>
        <v>2.1208839548249498</v>
      </c>
      <c r="I9" t="str">
        <f>VLOOKUP(A9,'[1]shui_2h-VS-hzt_10_2h.GeneDiffEx'!$1:$1048576,9,0)</f>
        <v>up</v>
      </c>
      <c r="J9">
        <f>VLOOKUP(A9,'[1]shui_2h-VS-hzt_10_2h.GeneDiffEx'!$1:$1048576,10,0)</f>
        <v>6.5071754896805801E-10</v>
      </c>
      <c r="K9">
        <f>VLOOKUP(A9,'[1]shui_2h-VS-hzt_10_2h.GeneDiffEx'!$1:$1048576,11,0)</f>
        <v>8.2500573728366296E-7</v>
      </c>
      <c r="L9" t="str">
        <f>VLOOKUP(A9,'[1]shui_2h-VS-hzt_10_2h.GeneDiffEx'!$1:$1048576,12,0)</f>
        <v>-</v>
      </c>
      <c r="M9" t="str">
        <f>VLOOKUP(A9,'[1]shui_2h-VS-hzt_10_2h.GeneDiffEx'!$1:$1048576,13,0)</f>
        <v>-</v>
      </c>
      <c r="N9" t="str">
        <f>VLOOKUP(A9,'[1]shui_2h-VS-hzt_10_2h.GeneDiffEx'!$1:$1048576,14,0)</f>
        <v>-</v>
      </c>
      <c r="O9" t="str">
        <f>VLOOKUP(A9,'[1]shui_2h-VS-hzt_10_2h.GeneDiffEx'!$1:$1048576,15,0)</f>
        <v>-</v>
      </c>
      <c r="P9" t="str">
        <f>VLOOKUP(A9,'[1]shui_2h-VS-hzt_10_2h.GeneDiffEx'!$1:$1048576,16,0)</f>
        <v>gi|698503430|ref|XP_009797309.1|/6.73411e-121/PREDICTED: uncharacterized protein LOC104243756 [Nicotiana sylvestris]</v>
      </c>
    </row>
    <row r="10" spans="1:16" x14ac:dyDescent="0.2">
      <c r="A10" s="1" t="s">
        <v>8</v>
      </c>
      <c r="B10">
        <f>VLOOKUP(A10,'[1]shui_2h-VS-hzt_10_2h.GeneDiffEx'!$1:$1048576,2,0)</f>
        <v>678</v>
      </c>
      <c r="C10">
        <f>VLOOKUP(A10,'[1]shui_2h-VS-hzt_10_2h.GeneDiffEx'!$1:$1048576,3,0)</f>
        <v>110</v>
      </c>
      <c r="D10">
        <f>VLOOKUP(A10,'[1]shui_2h-VS-hzt_10_2h.GeneDiffEx'!$1:$1048576,4,0)</f>
        <v>77</v>
      </c>
      <c r="E10">
        <f>VLOOKUP(A10,'[1]shui_2h-VS-hzt_10_2h.GeneDiffEx'!$1:$1048576,5,0)</f>
        <v>280</v>
      </c>
      <c r="F10">
        <f>VLOOKUP(A10,'[1]shui_2h-VS-hzt_10_2h.GeneDiffEx'!$1:$1048576,6,0)</f>
        <v>341</v>
      </c>
      <c r="G10">
        <f>VLOOKUP(A10,'[1]shui_2h-VS-hzt_10_2h.GeneDiffEx'!$1:$1048576,7,0)</f>
        <v>3.3148034221979099</v>
      </c>
      <c r="H10">
        <f>VLOOKUP(A10,'[1]shui_2h-VS-hzt_10_2h.GeneDiffEx'!$1:$1048576,8,0)</f>
        <v>1.9994293813272499</v>
      </c>
      <c r="I10" t="str">
        <f>VLOOKUP(A10,'[1]shui_2h-VS-hzt_10_2h.GeneDiffEx'!$1:$1048576,9,0)</f>
        <v>up</v>
      </c>
      <c r="J10">
        <f>VLOOKUP(A10,'[1]shui_2h-VS-hzt_10_2h.GeneDiffEx'!$1:$1048576,10,0)</f>
        <v>9.3572164171948501E-9</v>
      </c>
      <c r="K10">
        <f>VLOOKUP(A10,'[1]shui_2h-VS-hzt_10_2h.GeneDiffEx'!$1:$1048576,11,0)</f>
        <v>9.2683228612315005E-6</v>
      </c>
      <c r="L10" t="str">
        <f>VLOOKUP(A10,'[1]shui_2h-VS-hzt_10_2h.GeneDiffEx'!$1:$1048576,12,0)</f>
        <v>ko00480//Glutathione metabolism</v>
      </c>
      <c r="M10" t="str">
        <f>VLOOKUP(A10,'[1]shui_2h-VS-hzt_10_2h.GeneDiffEx'!$1:$1048576,13,0)</f>
        <v>-</v>
      </c>
      <c r="N10" t="str">
        <f>VLOOKUP(A10,'[1]shui_2h-VS-hzt_10_2h.GeneDiffEx'!$1:$1048576,14,0)</f>
        <v>-</v>
      </c>
      <c r="O10" t="str">
        <f>VLOOKUP(A10,'[1]shui_2h-VS-hzt_10_2h.GeneDiffEx'!$1:$1048576,15,0)</f>
        <v>-</v>
      </c>
      <c r="P10" t="str">
        <f>VLOOKUP(A10,'[1]shui_2h-VS-hzt_10_2h.GeneDiffEx'!$1:$1048576,16,0)</f>
        <v>gi|697168310|ref|XP_009593034.1|/2.89031e-164/PREDICTED: glutathione transferase GST 23-like [Nicotiana tomentosiformis]</v>
      </c>
    </row>
    <row r="11" spans="1:16" x14ac:dyDescent="0.2">
      <c r="A11" s="1" t="s">
        <v>9</v>
      </c>
      <c r="B11">
        <f>VLOOKUP(A11,'[1]shui_2h-VS-hzt_10_2h.GeneDiffEx'!$1:$1048576,2,0)</f>
        <v>771</v>
      </c>
      <c r="C11">
        <f>VLOOKUP(A11,'[1]shui_2h-VS-hzt_10_2h.GeneDiffEx'!$1:$1048576,3,0)</f>
        <v>468</v>
      </c>
      <c r="D11">
        <f>VLOOKUP(A11,'[1]shui_2h-VS-hzt_10_2h.GeneDiffEx'!$1:$1048576,4,0)</f>
        <v>638</v>
      </c>
      <c r="E11">
        <f>VLOOKUP(A11,'[1]shui_2h-VS-hzt_10_2h.GeneDiffEx'!$1:$1048576,5,0)</f>
        <v>1139</v>
      </c>
      <c r="F11">
        <f>VLOOKUP(A11,'[1]shui_2h-VS-hzt_10_2h.GeneDiffEx'!$1:$1048576,6,0)</f>
        <v>1411</v>
      </c>
      <c r="G11">
        <f>VLOOKUP(A11,'[1]shui_2h-VS-hzt_10_2h.GeneDiffEx'!$1:$1048576,7,0)</f>
        <v>5.4651804622332998</v>
      </c>
      <c r="H11">
        <f>VLOOKUP(A11,'[1]shui_2h-VS-hzt_10_2h.GeneDiffEx'!$1:$1048576,8,0)</f>
        <v>1.49138997771877</v>
      </c>
      <c r="I11" t="str">
        <f>VLOOKUP(A11,'[1]shui_2h-VS-hzt_10_2h.GeneDiffEx'!$1:$1048576,9,0)</f>
        <v>up</v>
      </c>
      <c r="J11">
        <f>VLOOKUP(A11,'[1]shui_2h-VS-hzt_10_2h.GeneDiffEx'!$1:$1048576,10,0)</f>
        <v>9.0124468592831104E-8</v>
      </c>
      <c r="K11">
        <f>VLOOKUP(A11,'[1]shui_2h-VS-hzt_10_2h.GeneDiffEx'!$1:$1048576,11,0)</f>
        <v>6.80139322980566E-5</v>
      </c>
      <c r="L11" t="str">
        <f>VLOOKUP(A11,'[1]shui_2h-VS-hzt_10_2h.GeneDiffEx'!$1:$1048576,12,0)</f>
        <v>-</v>
      </c>
      <c r="M11" t="str">
        <f>VLOOKUP(A11,'[1]shui_2h-VS-hzt_10_2h.GeneDiffEx'!$1:$1048576,13,0)</f>
        <v>-</v>
      </c>
      <c r="N11" t="str">
        <f>VLOOKUP(A11,'[1]shui_2h-VS-hzt_10_2h.GeneDiffEx'!$1:$1048576,14,0)</f>
        <v>-</v>
      </c>
      <c r="O11" t="str">
        <f>VLOOKUP(A11,'[1]shui_2h-VS-hzt_10_2h.GeneDiffEx'!$1:$1048576,15,0)</f>
        <v>-</v>
      </c>
      <c r="P11" t="str">
        <f>VLOOKUP(A11,'[1]shui_2h-VS-hzt_10_2h.GeneDiffEx'!$1:$1048576,16,0)</f>
        <v>gi|697181003|ref|XP_009599485.1|/1.13864e-172/PREDICTED: uncharacterized protein LOC104095139 [Nicotiana tomentosiformis]</v>
      </c>
    </row>
    <row r="12" spans="1:16" x14ac:dyDescent="0.2">
      <c r="A12" s="1" t="s">
        <v>10</v>
      </c>
      <c r="B12">
        <f>VLOOKUP(A12,'[1]shui_2h-VS-hzt_10_2h.GeneDiffEx'!$1:$1048576,2,0)</f>
        <v>1245</v>
      </c>
      <c r="C12">
        <f>VLOOKUP(A12,'[1]shui_2h-VS-hzt_10_2h.GeneDiffEx'!$1:$1048576,3,0)</f>
        <v>87</v>
      </c>
      <c r="D12">
        <f>VLOOKUP(A12,'[1]shui_2h-VS-hzt_10_2h.GeneDiffEx'!$1:$1048576,4,0)</f>
        <v>109</v>
      </c>
      <c r="E12">
        <f>VLOOKUP(A12,'[1]shui_2h-VS-hzt_10_2h.GeneDiffEx'!$1:$1048576,5,0)</f>
        <v>238</v>
      </c>
      <c r="F12">
        <f>VLOOKUP(A12,'[1]shui_2h-VS-hzt_10_2h.GeneDiffEx'!$1:$1048576,6,0)</f>
        <v>347</v>
      </c>
      <c r="G12">
        <f>VLOOKUP(A12,'[1]shui_2h-VS-hzt_10_2h.GeneDiffEx'!$1:$1048576,7,0)</f>
        <v>3.2618720604962901</v>
      </c>
      <c r="H12">
        <f>VLOOKUP(A12,'[1]shui_2h-VS-hzt_10_2h.GeneDiffEx'!$1:$1048576,8,0)</f>
        <v>1.86391432179872</v>
      </c>
      <c r="I12" t="str">
        <f>VLOOKUP(A12,'[1]shui_2h-VS-hzt_10_2h.GeneDiffEx'!$1:$1048576,9,0)</f>
        <v>up</v>
      </c>
      <c r="J12">
        <f>VLOOKUP(A12,'[1]shui_2h-VS-hzt_10_2h.GeneDiffEx'!$1:$1048576,10,0)</f>
        <v>1.01292237886686E-7</v>
      </c>
      <c r="K12">
        <f>VLOOKUP(A12,'[1]shui_2h-VS-hzt_10_2h.GeneDiffEx'!$1:$1048576,11,0)</f>
        <v>7.4664157489683799E-5</v>
      </c>
      <c r="L12" t="str">
        <f>VLOOKUP(A12,'[1]shui_2h-VS-hzt_10_2h.GeneDiffEx'!$1:$1048576,12,0)</f>
        <v>-</v>
      </c>
      <c r="M12" t="str">
        <f>VLOOKUP(A12,'[1]shui_2h-VS-hzt_10_2h.GeneDiffEx'!$1:$1048576,13,0)</f>
        <v>GO:0031224//intrinsic component of membrane</v>
      </c>
      <c r="N12" t="str">
        <f>VLOOKUP(A12,'[1]shui_2h-VS-hzt_10_2h.GeneDiffEx'!$1:$1048576,14,0)</f>
        <v>-</v>
      </c>
      <c r="O12" t="str">
        <f>VLOOKUP(A12,'[1]shui_2h-VS-hzt_10_2h.GeneDiffEx'!$1:$1048576,15,0)</f>
        <v>GO:0044763</v>
      </c>
      <c r="P12" t="str">
        <f>VLOOKUP(A12,'[1]shui_2h-VS-hzt_10_2h.GeneDiffEx'!$1:$1048576,16,0)</f>
        <v>gi|697107610|ref|XP_009607642.1|/0/PREDICTED: uncharacterized transporter C5D6.04 [Nicotiana tomentosiformis]</v>
      </c>
    </row>
    <row r="13" spans="1:16" x14ac:dyDescent="0.2">
      <c r="A13" s="1" t="s">
        <v>11</v>
      </c>
      <c r="B13">
        <f>VLOOKUP(A13,'[1]shui_2h-VS-hzt_10_2h.GeneDiffEx'!$1:$1048576,2,0)</f>
        <v>867</v>
      </c>
      <c r="C13">
        <f>VLOOKUP(A13,'[1]shui_2h-VS-hzt_10_2h.GeneDiffEx'!$1:$1048576,3,0)</f>
        <v>356</v>
      </c>
      <c r="D13">
        <f>VLOOKUP(A13,'[1]shui_2h-VS-hzt_10_2h.GeneDiffEx'!$1:$1048576,4,0)</f>
        <v>397</v>
      </c>
      <c r="E13">
        <f>VLOOKUP(A13,'[1]shui_2h-VS-hzt_10_2h.GeneDiffEx'!$1:$1048576,5,0)</f>
        <v>887</v>
      </c>
      <c r="F13">
        <f>VLOOKUP(A13,'[1]shui_2h-VS-hzt_10_2h.GeneDiffEx'!$1:$1048576,6,0)</f>
        <v>705</v>
      </c>
      <c r="G13">
        <f>VLOOKUP(A13,'[1]shui_2h-VS-hzt_10_2h.GeneDiffEx'!$1:$1048576,7,0)</f>
        <v>4.8128243042950301</v>
      </c>
      <c r="H13">
        <f>VLOOKUP(A13,'[1]shui_2h-VS-hzt_10_2h.GeneDiffEx'!$1:$1048576,8,0)</f>
        <v>1.34795541221576</v>
      </c>
      <c r="I13" t="str">
        <f>VLOOKUP(A13,'[1]shui_2h-VS-hzt_10_2h.GeneDiffEx'!$1:$1048576,9,0)</f>
        <v>up</v>
      </c>
      <c r="J13">
        <f>VLOOKUP(A13,'[1]shui_2h-VS-hzt_10_2h.GeneDiffEx'!$1:$1048576,10,0)</f>
        <v>1.6279573367415599E-7</v>
      </c>
      <c r="K13">
        <f>VLOOKUP(A13,'[1]shui_2h-VS-hzt_10_2h.GeneDiffEx'!$1:$1048576,11,0)</f>
        <v>1.05305583153797E-4</v>
      </c>
      <c r="L13" t="str">
        <f>VLOOKUP(A13,'[1]shui_2h-VS-hzt_10_2h.GeneDiffEx'!$1:$1048576,12,0)</f>
        <v>ko00620//Pyruvate metabolism</v>
      </c>
      <c r="M13" t="str">
        <f>VLOOKUP(A13,'[1]shui_2h-VS-hzt_10_2h.GeneDiffEx'!$1:$1048576,13,0)</f>
        <v>-</v>
      </c>
      <c r="N13" t="str">
        <f>VLOOKUP(A13,'[1]shui_2h-VS-hzt_10_2h.GeneDiffEx'!$1:$1048576,14,0)</f>
        <v>GO:0003824//catalytic activity</v>
      </c>
      <c r="O13" t="str">
        <f>VLOOKUP(A13,'[1]shui_2h-VS-hzt_10_2h.GeneDiffEx'!$1:$1048576,15,0)</f>
        <v>-</v>
      </c>
      <c r="P13" t="str">
        <f>VLOOKUP(A13,'[1]shui_2h-VS-hzt_10_2h.GeneDiffEx'!$1:$1048576,16,0)</f>
        <v>gi|698479843|ref|XP_009786993.1|/2.8311e-170/PREDICTED: persulfide dioxygenase ETHE1 homolog, mitochondrial-like [Nicotiana sylvestris]</v>
      </c>
    </row>
    <row r="14" spans="1:16" x14ac:dyDescent="0.2">
      <c r="A14" s="1" t="s">
        <v>12</v>
      </c>
      <c r="B14">
        <f>VLOOKUP(A14,'[1]shui_2h-VS-hzt_10_2h.GeneDiffEx'!$1:$1048576,2,0)</f>
        <v>366</v>
      </c>
      <c r="C14">
        <f>VLOOKUP(A14,'[1]shui_2h-VS-hzt_10_2h.GeneDiffEx'!$1:$1048576,3,0)</f>
        <v>45</v>
      </c>
      <c r="D14">
        <f>VLOOKUP(A14,'[1]shui_2h-VS-hzt_10_2h.GeneDiffEx'!$1:$1048576,4,0)</f>
        <v>101</v>
      </c>
      <c r="E14">
        <f>VLOOKUP(A14,'[1]shui_2h-VS-hzt_10_2h.GeneDiffEx'!$1:$1048576,5,0)</f>
        <v>219</v>
      </c>
      <c r="F14">
        <f>VLOOKUP(A14,'[1]shui_2h-VS-hzt_10_2h.GeneDiffEx'!$1:$1048576,6,0)</f>
        <v>291</v>
      </c>
      <c r="G14">
        <f>VLOOKUP(A14,'[1]shui_2h-VS-hzt_10_2h.GeneDiffEx'!$1:$1048576,7,0)</f>
        <v>3.0140802836304199</v>
      </c>
      <c r="H14">
        <f>VLOOKUP(A14,'[1]shui_2h-VS-hzt_10_2h.GeneDiffEx'!$1:$1048576,8,0)</f>
        <v>2.1006603395738499</v>
      </c>
      <c r="I14" t="str">
        <f>VLOOKUP(A14,'[1]shui_2h-VS-hzt_10_2h.GeneDiffEx'!$1:$1048576,9,0)</f>
        <v>up</v>
      </c>
      <c r="J14">
        <f>VLOOKUP(A14,'[1]shui_2h-VS-hzt_10_2h.GeneDiffEx'!$1:$1048576,10,0)</f>
        <v>2.7209629703350902E-7</v>
      </c>
      <c r="K14">
        <f>VLOOKUP(A14,'[1]shui_2h-VS-hzt_10_2h.GeneDiffEx'!$1:$1048576,11,0)</f>
        <v>1.65853158284117E-4</v>
      </c>
      <c r="L14" t="str">
        <f>VLOOKUP(A14,'[1]shui_2h-VS-hzt_10_2h.GeneDiffEx'!$1:$1048576,12,0)</f>
        <v>-</v>
      </c>
      <c r="M14" t="str">
        <f>VLOOKUP(A14,'[1]shui_2h-VS-hzt_10_2h.GeneDiffEx'!$1:$1048576,13,0)</f>
        <v>-</v>
      </c>
      <c r="N14" t="str">
        <f>VLOOKUP(A14,'[1]shui_2h-VS-hzt_10_2h.GeneDiffEx'!$1:$1048576,14,0)</f>
        <v>-</v>
      </c>
      <c r="O14" t="str">
        <f>VLOOKUP(A14,'[1]shui_2h-VS-hzt_10_2h.GeneDiffEx'!$1:$1048576,15,0)</f>
        <v>GO:0007275//multicellular organismal development</v>
      </c>
      <c r="P14" t="str">
        <f>VLOOKUP(A14,'[1]shui_2h-VS-hzt_10_2h.GeneDiffEx'!$1:$1048576,16,0)</f>
        <v>gi|698587207|ref|XP_009779119.1|/3.1282e-65/PREDICTED: protein LE25-like [Nicotiana sylvestris]</v>
      </c>
    </row>
    <row r="15" spans="1:16" x14ac:dyDescent="0.2">
      <c r="A15" s="1" t="s">
        <v>13</v>
      </c>
      <c r="B15">
        <f>VLOOKUP(A15,'[1]shui_2h-VS-hzt_10_2h.GeneDiffEx'!$1:$1048576,2,0)</f>
        <v>1134</v>
      </c>
      <c r="C15">
        <f>VLOOKUP(A15,'[1]shui_2h-VS-hzt_10_2h.GeneDiffEx'!$1:$1048576,3,0)</f>
        <v>18431</v>
      </c>
      <c r="D15">
        <f>VLOOKUP(A15,'[1]shui_2h-VS-hzt_10_2h.GeneDiffEx'!$1:$1048576,4,0)</f>
        <v>17937</v>
      </c>
      <c r="E15">
        <f>VLOOKUP(A15,'[1]shui_2h-VS-hzt_10_2h.GeneDiffEx'!$1:$1048576,5,0)</f>
        <v>37855</v>
      </c>
      <c r="F15">
        <f>VLOOKUP(A15,'[1]shui_2h-VS-hzt_10_2h.GeneDiffEx'!$1:$1048576,6,0)</f>
        <v>36860</v>
      </c>
      <c r="G15">
        <f>VLOOKUP(A15,'[1]shui_2h-VS-hzt_10_2h.GeneDiffEx'!$1:$1048576,7,0)</f>
        <v>10.3794722508442</v>
      </c>
      <c r="H15">
        <f>VLOOKUP(A15,'[1]shui_2h-VS-hzt_10_2h.GeneDiffEx'!$1:$1048576,8,0)</f>
        <v>1.3089961872431799</v>
      </c>
      <c r="I15" t="str">
        <f>VLOOKUP(A15,'[1]shui_2h-VS-hzt_10_2h.GeneDiffEx'!$1:$1048576,9,0)</f>
        <v>up</v>
      </c>
      <c r="J15">
        <f>VLOOKUP(A15,'[1]shui_2h-VS-hzt_10_2h.GeneDiffEx'!$1:$1048576,10,0)</f>
        <v>2.9690948948230302E-7</v>
      </c>
      <c r="K15">
        <f>VLOOKUP(A15,'[1]shui_2h-VS-hzt_10_2h.GeneDiffEx'!$1:$1048576,11,0)</f>
        <v>1.7756307884209601E-4</v>
      </c>
      <c r="L15" t="str">
        <f>VLOOKUP(A15,'[1]shui_2h-VS-hzt_10_2h.GeneDiffEx'!$1:$1048576,12,0)</f>
        <v>-</v>
      </c>
      <c r="M15" t="str">
        <f>VLOOKUP(A15,'[1]shui_2h-VS-hzt_10_2h.GeneDiffEx'!$1:$1048576,13,0)</f>
        <v>GO:0009534//chloroplast thylakoid;GO:0044436</v>
      </c>
      <c r="N15" t="str">
        <f>VLOOKUP(A15,'[1]shui_2h-VS-hzt_10_2h.GeneDiffEx'!$1:$1048576,14,0)</f>
        <v>-</v>
      </c>
      <c r="O15" t="str">
        <f>VLOOKUP(A15,'[1]shui_2h-VS-hzt_10_2h.GeneDiffEx'!$1:$1048576,15,0)</f>
        <v>GO:0055114//oxidation-reduction process;GO:0006950//response to stress</v>
      </c>
      <c r="P15" t="str">
        <f>VLOOKUP(A15,'[1]shui_2h-VS-hzt_10_2h.GeneDiffEx'!$1:$1048576,16,0)</f>
        <v>gi|697148068|ref|XP_009628206.1|/0/PREDICTED: light-induced protein, chloroplastic [Nicotiana tomentosiformis]</v>
      </c>
    </row>
    <row r="16" spans="1:16" x14ac:dyDescent="0.2">
      <c r="A16" s="1" t="s">
        <v>14</v>
      </c>
      <c r="B16">
        <f>VLOOKUP(A16,'[1]shui_2h-VS-hzt_10_2h.GeneDiffEx'!$1:$1048576,2,0)</f>
        <v>2274</v>
      </c>
      <c r="C16">
        <f>VLOOKUP(A16,'[1]shui_2h-VS-hzt_10_2h.GeneDiffEx'!$1:$1048576,3,0)</f>
        <v>810</v>
      </c>
      <c r="D16">
        <f>VLOOKUP(A16,'[1]shui_2h-VS-hzt_10_2h.GeneDiffEx'!$1:$1048576,4,0)</f>
        <v>1327</v>
      </c>
      <c r="E16">
        <f>VLOOKUP(A16,'[1]shui_2h-VS-hzt_10_2h.GeneDiffEx'!$1:$1048576,5,0)</f>
        <v>2147</v>
      </c>
      <c r="F16">
        <f>VLOOKUP(A16,'[1]shui_2h-VS-hzt_10_2h.GeneDiffEx'!$1:$1048576,6,0)</f>
        <v>2581</v>
      </c>
      <c r="G16">
        <f>VLOOKUP(A16,'[1]shui_2h-VS-hzt_10_2h.GeneDiffEx'!$1:$1048576,7,0)</f>
        <v>6.36897674682871</v>
      </c>
      <c r="H16">
        <f>VLOOKUP(A16,'[1]shui_2h-VS-hzt_10_2h.GeneDiffEx'!$1:$1048576,8,0)</f>
        <v>1.43631741167469</v>
      </c>
      <c r="I16" t="str">
        <f>VLOOKUP(A16,'[1]shui_2h-VS-hzt_10_2h.GeneDiffEx'!$1:$1048576,9,0)</f>
        <v>up</v>
      </c>
      <c r="J16">
        <f>VLOOKUP(A16,'[1]shui_2h-VS-hzt_10_2h.GeneDiffEx'!$1:$1048576,10,0)</f>
        <v>9.4452081985124804E-7</v>
      </c>
      <c r="K16">
        <f>VLOOKUP(A16,'[1]shui_2h-VS-hzt_10_2h.GeneDiffEx'!$1:$1048576,11,0)</f>
        <v>4.9895886510008605E-4</v>
      </c>
      <c r="L16" t="str">
        <f>VLOOKUP(A16,'[1]shui_2h-VS-hzt_10_2h.GeneDiffEx'!$1:$1048576,12,0)</f>
        <v>ko00052//Galactose metabolism</v>
      </c>
      <c r="M16" t="str">
        <f>VLOOKUP(A16,'[1]shui_2h-VS-hzt_10_2h.GeneDiffEx'!$1:$1048576,13,0)</f>
        <v>-</v>
      </c>
      <c r="N16" t="str">
        <f>VLOOKUP(A16,'[1]shui_2h-VS-hzt_10_2h.GeneDiffEx'!$1:$1048576,14,0)</f>
        <v>-</v>
      </c>
      <c r="O16" t="str">
        <f>VLOOKUP(A16,'[1]shui_2h-VS-hzt_10_2h.GeneDiffEx'!$1:$1048576,15,0)</f>
        <v>-</v>
      </c>
      <c r="P16" t="str">
        <f>VLOOKUP(A16,'[1]shui_2h-VS-hzt_10_2h.GeneDiffEx'!$1:$1048576,16,0)</f>
        <v>gi|697123340|ref|XP_009615660.1|;gi|697123330|ref|XP_009615655.1|/0;0/PREDICTED: probable galactinol--sucrose galactosyltransferase 2 isoform X2 [Nicotiana tomentosiformis];PREDICTED: probable galactinol--sucrose galactosyltransferase 2 isoform X1 [Nicotiana tomentosiformis]</v>
      </c>
    </row>
    <row r="17" spans="1:16" x14ac:dyDescent="0.2">
      <c r="A17" s="1" t="s">
        <v>15</v>
      </c>
      <c r="B17">
        <f>VLOOKUP(A17,'[1]shui_2h-VS-hzt_10_2h.GeneDiffEx'!$1:$1048576,2,0)</f>
        <v>1455</v>
      </c>
      <c r="C17">
        <f>VLOOKUP(A17,'[1]shui_2h-VS-hzt_10_2h.GeneDiffEx'!$1:$1048576,3,0)</f>
        <v>125</v>
      </c>
      <c r="D17">
        <f>VLOOKUP(A17,'[1]shui_2h-VS-hzt_10_2h.GeneDiffEx'!$1:$1048576,4,0)</f>
        <v>111</v>
      </c>
      <c r="E17">
        <f>VLOOKUP(A17,'[1]shui_2h-VS-hzt_10_2h.GeneDiffEx'!$1:$1048576,5,0)</f>
        <v>267</v>
      </c>
      <c r="F17">
        <f>VLOOKUP(A17,'[1]shui_2h-VS-hzt_10_2h.GeneDiffEx'!$1:$1048576,6,0)</f>
        <v>316</v>
      </c>
      <c r="G17">
        <f>VLOOKUP(A17,'[1]shui_2h-VS-hzt_10_2h.GeneDiffEx'!$1:$1048576,7,0)</f>
        <v>3.3187115325641199</v>
      </c>
      <c r="H17">
        <f>VLOOKUP(A17,'[1]shui_2h-VS-hzt_10_2h.GeneDiffEx'!$1:$1048576,8,0)</f>
        <v>1.5774961219955199</v>
      </c>
      <c r="I17" t="str">
        <f>VLOOKUP(A17,'[1]shui_2h-VS-hzt_10_2h.GeneDiffEx'!$1:$1048576,9,0)</f>
        <v>up</v>
      </c>
      <c r="J17">
        <f>VLOOKUP(A17,'[1]shui_2h-VS-hzt_10_2h.GeneDiffEx'!$1:$1048576,10,0)</f>
        <v>1.0461598836021899E-6</v>
      </c>
      <c r="K17">
        <f>VLOOKUP(A17,'[1]shui_2h-VS-hzt_10_2h.GeneDiffEx'!$1:$1048576,11,0)</f>
        <v>5.4359153558450996E-4</v>
      </c>
      <c r="L17" t="str">
        <f>VLOOKUP(A17,'[1]shui_2h-VS-hzt_10_2h.GeneDiffEx'!$1:$1048576,12,0)</f>
        <v>-</v>
      </c>
      <c r="M17" t="str">
        <f>VLOOKUP(A17,'[1]shui_2h-VS-hzt_10_2h.GeneDiffEx'!$1:$1048576,13,0)</f>
        <v>-</v>
      </c>
      <c r="N17" t="str">
        <f>VLOOKUP(A17,'[1]shui_2h-VS-hzt_10_2h.GeneDiffEx'!$1:$1048576,14,0)</f>
        <v>-</v>
      </c>
      <c r="O17" t="str">
        <f>VLOOKUP(A17,'[1]shui_2h-VS-hzt_10_2h.GeneDiffEx'!$1:$1048576,15,0)</f>
        <v>-</v>
      </c>
      <c r="P17" t="str">
        <f>VLOOKUP(A17,'[1]shui_2h-VS-hzt_10_2h.GeneDiffEx'!$1:$1048576,16,0)</f>
        <v>gi|698542238|ref|XP_009766335.1|;gi|698542235|ref|XP_009766334.1|/0;0/PREDICTED: bromodomain-containing protein 8-like isoform X2 [Nicotiana sylvestris];PREDICTED: bromodomain-containing protein 8-like isoform X1 [Nicotiana sylvestris]</v>
      </c>
    </row>
    <row r="18" spans="1:16" x14ac:dyDescent="0.2">
      <c r="A18" s="1" t="s">
        <v>16</v>
      </c>
      <c r="B18">
        <f>VLOOKUP(A18,'[1]shui_2h-VS-hzt_10_2h.GeneDiffEx'!$1:$1048576,2,0)</f>
        <v>1200</v>
      </c>
      <c r="C18">
        <f>VLOOKUP(A18,'[1]shui_2h-VS-hzt_10_2h.GeneDiffEx'!$1:$1048576,3,0)</f>
        <v>149</v>
      </c>
      <c r="D18">
        <f>VLOOKUP(A18,'[1]shui_2h-VS-hzt_10_2h.GeneDiffEx'!$1:$1048576,4,0)</f>
        <v>348</v>
      </c>
      <c r="E18">
        <f>VLOOKUP(A18,'[1]shui_2h-VS-hzt_10_2h.GeneDiffEx'!$1:$1048576,5,0)</f>
        <v>704</v>
      </c>
      <c r="F18">
        <f>VLOOKUP(A18,'[1]shui_2h-VS-hzt_10_2h.GeneDiffEx'!$1:$1048576,6,0)</f>
        <v>584</v>
      </c>
      <c r="G18">
        <f>VLOOKUP(A18,'[1]shui_2h-VS-hzt_10_2h.GeneDiffEx'!$1:$1048576,7,0)</f>
        <v>4.4270383056277698</v>
      </c>
      <c r="H18">
        <f>VLOOKUP(A18,'[1]shui_2h-VS-hzt_10_2h.GeneDiffEx'!$1:$1048576,8,0)</f>
        <v>1.6609527238394399</v>
      </c>
      <c r="I18" t="str">
        <f>VLOOKUP(A18,'[1]shui_2h-VS-hzt_10_2h.GeneDiffEx'!$1:$1048576,9,0)</f>
        <v>up</v>
      </c>
      <c r="J18">
        <f>VLOOKUP(A18,'[1]shui_2h-VS-hzt_10_2h.GeneDiffEx'!$1:$1048576,10,0)</f>
        <v>1.3366471698540899E-6</v>
      </c>
      <c r="K18">
        <f>VLOOKUP(A18,'[1]shui_2h-VS-hzt_10_2h.GeneDiffEx'!$1:$1048576,11,0)</f>
        <v>6.5149432372139905E-4</v>
      </c>
      <c r="L18" t="str">
        <f>VLOOKUP(A18,'[1]shui_2h-VS-hzt_10_2h.GeneDiffEx'!$1:$1048576,12,0)</f>
        <v>-</v>
      </c>
      <c r="M18" t="str">
        <f>VLOOKUP(A18,'[1]shui_2h-VS-hzt_10_2h.GeneDiffEx'!$1:$1048576,13,0)</f>
        <v>-</v>
      </c>
      <c r="N18" t="str">
        <f>VLOOKUP(A18,'[1]shui_2h-VS-hzt_10_2h.GeneDiffEx'!$1:$1048576,14,0)</f>
        <v>-</v>
      </c>
      <c r="O18" t="str">
        <f>VLOOKUP(A18,'[1]shui_2h-VS-hzt_10_2h.GeneDiffEx'!$1:$1048576,15,0)</f>
        <v>-</v>
      </c>
      <c r="P18" t="str">
        <f>VLOOKUP(A18,'[1]shui_2h-VS-hzt_10_2h.GeneDiffEx'!$1:$1048576,16,0)</f>
        <v>gi|698510294|ref|XP_009800321.1|/0/PREDICTED: WAT1-related protein At5g07050-like [Nicotiana sylvestris]</v>
      </c>
    </row>
    <row r="19" spans="1:16" x14ac:dyDescent="0.2">
      <c r="A19" s="1" t="s">
        <v>17</v>
      </c>
      <c r="B19">
        <f>VLOOKUP(A19,'[1]shui_2h-VS-hzt_10_2h.GeneDiffEx'!$1:$1048576,2,0)</f>
        <v>753</v>
      </c>
      <c r="C19">
        <f>VLOOKUP(A19,'[1]shui_2h-VS-hzt_10_2h.GeneDiffEx'!$1:$1048576,3,0)</f>
        <v>400</v>
      </c>
      <c r="D19">
        <f>VLOOKUP(A19,'[1]shui_2h-VS-hzt_10_2h.GeneDiffEx'!$1:$1048576,4,0)</f>
        <v>588</v>
      </c>
      <c r="E19">
        <f>VLOOKUP(A19,'[1]shui_2h-VS-hzt_10_2h.GeneDiffEx'!$1:$1048576,5,0)</f>
        <v>982</v>
      </c>
      <c r="F19">
        <f>VLOOKUP(A19,'[1]shui_2h-VS-hzt_10_2h.GeneDiffEx'!$1:$1048576,6,0)</f>
        <v>1023</v>
      </c>
      <c r="G19">
        <f>VLOOKUP(A19,'[1]shui_2h-VS-hzt_10_2h.GeneDiffEx'!$1:$1048576,7,0)</f>
        <v>5.1652819803613603</v>
      </c>
      <c r="H19">
        <f>VLOOKUP(A19,'[1]shui_2h-VS-hzt_10_2h.GeneDiffEx'!$1:$1048576,8,0)</f>
        <v>1.3040751174521299</v>
      </c>
      <c r="I19" t="str">
        <f>VLOOKUP(A19,'[1]shui_2h-VS-hzt_10_2h.GeneDiffEx'!$1:$1048576,9,0)</f>
        <v>up</v>
      </c>
      <c r="J19">
        <f>VLOOKUP(A19,'[1]shui_2h-VS-hzt_10_2h.GeneDiffEx'!$1:$1048576,10,0)</f>
        <v>1.46651068833061E-6</v>
      </c>
      <c r="K19">
        <f>VLOOKUP(A19,'[1]shui_2h-VS-hzt_10_2h.GeneDiffEx'!$1:$1048576,11,0)</f>
        <v>6.8356651143127898E-4</v>
      </c>
      <c r="L19" t="str">
        <f>VLOOKUP(A19,'[1]shui_2h-VS-hzt_10_2h.GeneDiffEx'!$1:$1048576,12,0)</f>
        <v>-</v>
      </c>
      <c r="M19" t="str">
        <f>VLOOKUP(A19,'[1]shui_2h-VS-hzt_10_2h.GeneDiffEx'!$1:$1048576,13,0)</f>
        <v>-</v>
      </c>
      <c r="N19" t="str">
        <f>VLOOKUP(A19,'[1]shui_2h-VS-hzt_10_2h.GeneDiffEx'!$1:$1048576,14,0)</f>
        <v>GO:0003677//DNA binding</v>
      </c>
      <c r="O19" t="str">
        <f>VLOOKUP(A19,'[1]shui_2h-VS-hzt_10_2h.GeneDiffEx'!$1:$1048576,15,0)</f>
        <v>-</v>
      </c>
      <c r="P19" t="str">
        <f>VLOOKUP(A19,'[1]shui_2h-VS-hzt_10_2h.GeneDiffEx'!$1:$1048576,16,0)</f>
        <v>gi|697156968|ref|XP_009587238.1|/4.31121e-146/PREDICTED: homeobox-leucine zipper protein ATHB-12-like [Nicotiana tomentosiformis]</v>
      </c>
    </row>
    <row r="20" spans="1:16" x14ac:dyDescent="0.2">
      <c r="A20" s="1" t="s">
        <v>18</v>
      </c>
      <c r="B20">
        <f>VLOOKUP(A20,'[1]shui_2h-VS-hzt_10_2h.GeneDiffEx'!$1:$1048576,2,0)</f>
        <v>2418</v>
      </c>
      <c r="C20">
        <f>VLOOKUP(A20,'[1]shui_2h-VS-hzt_10_2h.GeneDiffEx'!$1:$1048576,3,0)</f>
        <v>86</v>
      </c>
      <c r="D20">
        <f>VLOOKUP(A20,'[1]shui_2h-VS-hzt_10_2h.GeneDiffEx'!$1:$1048576,4,0)</f>
        <v>112</v>
      </c>
      <c r="E20">
        <f>VLOOKUP(A20,'[1]shui_2h-VS-hzt_10_2h.GeneDiffEx'!$1:$1048576,5,0)</f>
        <v>303</v>
      </c>
      <c r="F20">
        <f>VLOOKUP(A20,'[1]shui_2h-VS-hzt_10_2h.GeneDiffEx'!$1:$1048576,6,0)</f>
        <v>209</v>
      </c>
      <c r="G20">
        <f>VLOOKUP(A20,'[1]shui_2h-VS-hzt_10_2h.GeneDiffEx'!$1:$1048576,7,0)</f>
        <v>3.1027577876613099</v>
      </c>
      <c r="H20">
        <f>VLOOKUP(A20,'[1]shui_2h-VS-hzt_10_2h.GeneDiffEx'!$1:$1048576,8,0)</f>
        <v>1.6372490870271701</v>
      </c>
      <c r="I20" t="str">
        <f>VLOOKUP(A20,'[1]shui_2h-VS-hzt_10_2h.GeneDiffEx'!$1:$1048576,9,0)</f>
        <v>up</v>
      </c>
      <c r="J20">
        <f>VLOOKUP(A20,'[1]shui_2h-VS-hzt_10_2h.GeneDiffEx'!$1:$1048576,10,0)</f>
        <v>1.54220238339015E-6</v>
      </c>
      <c r="K20">
        <f>VLOOKUP(A20,'[1]shui_2h-VS-hzt_10_2h.GeneDiffEx'!$1:$1048576,11,0)</f>
        <v>7.0842966295556903E-4</v>
      </c>
      <c r="L20" t="str">
        <f>VLOOKUP(A20,'[1]shui_2h-VS-hzt_10_2h.GeneDiffEx'!$1:$1048576,12,0)</f>
        <v>ko01100//Metabolic pathways;ko00500//Starch and sucrose metabolism</v>
      </c>
      <c r="M20" t="str">
        <f>VLOOKUP(A20,'[1]shui_2h-VS-hzt_10_2h.GeneDiffEx'!$1:$1048576,13,0)</f>
        <v>-</v>
      </c>
      <c r="N20" t="str">
        <f>VLOOKUP(A20,'[1]shui_2h-VS-hzt_10_2h.GeneDiffEx'!$1:$1048576,14,0)</f>
        <v>GO:0035251//UDP-glucosyltransferase activity</v>
      </c>
      <c r="O20" t="str">
        <f>VLOOKUP(A20,'[1]shui_2h-VS-hzt_10_2h.GeneDiffEx'!$1:$1048576,15,0)</f>
        <v>GO:0005984//disaccharide metabolic process</v>
      </c>
      <c r="P20" t="str">
        <f>VLOOKUP(A20,'[1]shui_2h-VS-hzt_10_2h.GeneDiffEx'!$1:$1048576,16,0)</f>
        <v>gi|697142680|ref|XP_009625446.1|/0/PREDICTED: sucrose synthase [Nicotiana tomentosiformis]</v>
      </c>
    </row>
    <row r="21" spans="1:16" x14ac:dyDescent="0.2">
      <c r="A21" s="1" t="s">
        <v>19</v>
      </c>
      <c r="B21">
        <f>VLOOKUP(A21,'[1]shui_2h-VS-hzt_10_2h.GeneDiffEx'!$1:$1048576,2,0)</f>
        <v>708</v>
      </c>
      <c r="C21">
        <f>VLOOKUP(A21,'[1]shui_2h-VS-hzt_10_2h.GeneDiffEx'!$1:$1048576,3,0)</f>
        <v>360</v>
      </c>
      <c r="D21">
        <f>VLOOKUP(A21,'[1]shui_2h-VS-hzt_10_2h.GeneDiffEx'!$1:$1048576,4,0)</f>
        <v>392</v>
      </c>
      <c r="E21">
        <f>VLOOKUP(A21,'[1]shui_2h-VS-hzt_10_2h.GeneDiffEx'!$1:$1048576,5,0)</f>
        <v>720</v>
      </c>
      <c r="F21">
        <f>VLOOKUP(A21,'[1]shui_2h-VS-hzt_10_2h.GeneDiffEx'!$1:$1048576,6,0)</f>
        <v>735</v>
      </c>
      <c r="G21">
        <f>VLOOKUP(A21,'[1]shui_2h-VS-hzt_10_2h.GeneDiffEx'!$1:$1048576,7,0)</f>
        <v>4.7258599985343697</v>
      </c>
      <c r="H21">
        <f>VLOOKUP(A21,'[1]shui_2h-VS-hzt_10_2h.GeneDiffEx'!$1:$1048576,8,0)</f>
        <v>1.2266342429720001</v>
      </c>
      <c r="I21" t="str">
        <f>VLOOKUP(A21,'[1]shui_2h-VS-hzt_10_2h.GeneDiffEx'!$1:$1048576,9,0)</f>
        <v>up</v>
      </c>
      <c r="J21">
        <f>VLOOKUP(A21,'[1]shui_2h-VS-hzt_10_2h.GeneDiffEx'!$1:$1048576,10,0)</f>
        <v>1.5707572209910901E-6</v>
      </c>
      <c r="K21">
        <f>VLOOKUP(A21,'[1]shui_2h-VS-hzt_10_2h.GeneDiffEx'!$1:$1048576,11,0)</f>
        <v>7.1123886966476598E-4</v>
      </c>
      <c r="L21" t="str">
        <f>VLOOKUP(A21,'[1]shui_2h-VS-hzt_10_2h.GeneDiffEx'!$1:$1048576,12,0)</f>
        <v>-</v>
      </c>
      <c r="M21" t="str">
        <f>VLOOKUP(A21,'[1]shui_2h-VS-hzt_10_2h.GeneDiffEx'!$1:$1048576,13,0)</f>
        <v>-</v>
      </c>
      <c r="N21" t="str">
        <f>VLOOKUP(A21,'[1]shui_2h-VS-hzt_10_2h.GeneDiffEx'!$1:$1048576,14,0)</f>
        <v>-</v>
      </c>
      <c r="O21" t="str">
        <f>VLOOKUP(A21,'[1]shui_2h-VS-hzt_10_2h.GeneDiffEx'!$1:$1048576,15,0)</f>
        <v>-</v>
      </c>
      <c r="P21" t="str">
        <f>VLOOKUP(A21,'[1]shui_2h-VS-hzt_10_2h.GeneDiffEx'!$1:$1048576,16,0)</f>
        <v>gi|698585227|ref|XP_009778586.1|/1.77923e-175/PREDICTED: uncharacterized protein LOC104227909 [Nicotiana sylvestris]</v>
      </c>
    </row>
    <row r="22" spans="1:16" x14ac:dyDescent="0.2">
      <c r="A22" s="1" t="s">
        <v>20</v>
      </c>
      <c r="B22">
        <f>VLOOKUP(A22,'[1]shui_2h-VS-hzt_10_2h.GeneDiffEx'!$1:$1048576,2,0)</f>
        <v>1221</v>
      </c>
      <c r="C22">
        <f>VLOOKUP(A22,'[1]shui_2h-VS-hzt_10_2h.GeneDiffEx'!$1:$1048576,3,0)</f>
        <v>119</v>
      </c>
      <c r="D22">
        <f>VLOOKUP(A22,'[1]shui_2h-VS-hzt_10_2h.GeneDiffEx'!$1:$1048576,4,0)</f>
        <v>77</v>
      </c>
      <c r="E22">
        <f>VLOOKUP(A22,'[1]shui_2h-VS-hzt_10_2h.GeneDiffEx'!$1:$1048576,5,0)</f>
        <v>258</v>
      </c>
      <c r="F22">
        <f>VLOOKUP(A22,'[1]shui_2h-VS-hzt_10_2h.GeneDiffEx'!$1:$1048576,6,0)</f>
        <v>267</v>
      </c>
      <c r="G22">
        <f>VLOOKUP(A22,'[1]shui_2h-VS-hzt_10_2h.GeneDiffEx'!$1:$1048576,7,0)</f>
        <v>3.13901488870578</v>
      </c>
      <c r="H22">
        <f>VLOOKUP(A22,'[1]shui_2h-VS-hzt_10_2h.GeneDiffEx'!$1:$1048576,8,0)</f>
        <v>1.6829867357714501</v>
      </c>
      <c r="I22" t="str">
        <f>VLOOKUP(A22,'[1]shui_2h-VS-hzt_10_2h.GeneDiffEx'!$1:$1048576,9,0)</f>
        <v>up</v>
      </c>
      <c r="J22">
        <f>VLOOKUP(A22,'[1]shui_2h-VS-hzt_10_2h.GeneDiffEx'!$1:$1048576,10,0)</f>
        <v>1.9893519295775401E-6</v>
      </c>
      <c r="K22">
        <f>VLOOKUP(A22,'[1]shui_2h-VS-hzt_10_2h.GeneDiffEx'!$1:$1048576,11,0)</f>
        <v>8.5208782107959002E-4</v>
      </c>
      <c r="L22" t="str">
        <f>VLOOKUP(A22,'[1]shui_2h-VS-hzt_10_2h.GeneDiffEx'!$1:$1048576,12,0)</f>
        <v>ko04626//Plant-pathogen interaction;ko04075//Plant hormone signal transduction</v>
      </c>
      <c r="M22" t="str">
        <f>VLOOKUP(A22,'[1]shui_2h-VS-hzt_10_2h.GeneDiffEx'!$1:$1048576,13,0)</f>
        <v>-</v>
      </c>
      <c r="N22" t="str">
        <f>VLOOKUP(A22,'[1]shui_2h-VS-hzt_10_2h.GeneDiffEx'!$1:$1048576,14,0)</f>
        <v>GO:0004674//protein serine/threonine kinase activity;GO:0097159//organic cyclic compound binding;GO:1901363;GO:0036094//small molecule binding</v>
      </c>
      <c r="O22" t="str">
        <f>VLOOKUP(A22,'[1]shui_2h-VS-hzt_10_2h.GeneDiffEx'!$1:$1048576,15,0)</f>
        <v>GO:0006468//protein phosphorylation;GO:0035556//intracellular signal transduction</v>
      </c>
      <c r="P22" t="str">
        <f>VLOOKUP(A22,'[1]shui_2h-VS-hzt_10_2h.GeneDiffEx'!$1:$1048576,16,0)</f>
        <v>gi|697129444|ref|XP_009618783.1|/0/PREDICTED: G-type lectin S-receptor-like serine/threonine-protein kinase SD2-5 [Nicotiana tomentosiformis]</v>
      </c>
    </row>
    <row r="23" spans="1:16" x14ac:dyDescent="0.2">
      <c r="A23" s="1" t="s">
        <v>21</v>
      </c>
      <c r="B23">
        <f>VLOOKUP(A23,'[1]shui_2h-VS-hzt_10_2h.GeneDiffEx'!$1:$1048576,2,0)</f>
        <v>354</v>
      </c>
      <c r="C23">
        <f>VLOOKUP(A23,'[1]shui_2h-VS-hzt_10_2h.GeneDiffEx'!$1:$1048576,3,0)</f>
        <v>161</v>
      </c>
      <c r="D23">
        <f>VLOOKUP(A23,'[1]shui_2h-VS-hzt_10_2h.GeneDiffEx'!$1:$1048576,4,0)</f>
        <v>146</v>
      </c>
      <c r="E23">
        <f>VLOOKUP(A23,'[1]shui_2h-VS-hzt_10_2h.GeneDiffEx'!$1:$1048576,5,0)</f>
        <v>297</v>
      </c>
      <c r="F23">
        <f>VLOOKUP(A23,'[1]shui_2h-VS-hzt_10_2h.GeneDiffEx'!$1:$1048576,6,0)</f>
        <v>391</v>
      </c>
      <c r="G23">
        <f>VLOOKUP(A23,'[1]shui_2h-VS-hzt_10_2h.GeneDiffEx'!$1:$1048576,7,0)</f>
        <v>3.59510005224399</v>
      </c>
      <c r="H23">
        <f>VLOOKUP(A23,'[1]shui_2h-VS-hzt_10_2h.GeneDiffEx'!$1:$1048576,8,0)</f>
        <v>1.4406085652457301</v>
      </c>
      <c r="I23" t="str">
        <f>VLOOKUP(A23,'[1]shui_2h-VS-hzt_10_2h.GeneDiffEx'!$1:$1048576,9,0)</f>
        <v>up</v>
      </c>
      <c r="J23">
        <f>VLOOKUP(A23,'[1]shui_2h-VS-hzt_10_2h.GeneDiffEx'!$1:$1048576,10,0)</f>
        <v>4.14312580065257E-6</v>
      </c>
      <c r="K23">
        <f>VLOOKUP(A23,'[1]shui_2h-VS-hzt_10_2h.GeneDiffEx'!$1:$1048576,11,0)</f>
        <v>1.49832312295836E-3</v>
      </c>
      <c r="L23" t="str">
        <f>VLOOKUP(A23,'[1]shui_2h-VS-hzt_10_2h.GeneDiffEx'!$1:$1048576,12,0)</f>
        <v>-</v>
      </c>
      <c r="M23" t="str">
        <f>VLOOKUP(A23,'[1]shui_2h-VS-hzt_10_2h.GeneDiffEx'!$1:$1048576,13,0)</f>
        <v>-</v>
      </c>
      <c r="N23" t="str">
        <f>VLOOKUP(A23,'[1]shui_2h-VS-hzt_10_2h.GeneDiffEx'!$1:$1048576,14,0)</f>
        <v>-</v>
      </c>
      <c r="O23" t="str">
        <f>VLOOKUP(A23,'[1]shui_2h-VS-hzt_10_2h.GeneDiffEx'!$1:$1048576,15,0)</f>
        <v>-</v>
      </c>
      <c r="P23" t="str">
        <f>VLOOKUP(A23,'[1]shui_2h-VS-hzt_10_2h.GeneDiffEx'!$1:$1048576,16,0)</f>
        <v>gi|698576597|ref|XP_009776254.1|/4.25367e-60/PREDICTED: uncharacterized protein LOC104226070 [Nicotiana sylvestris]</v>
      </c>
    </row>
    <row r="24" spans="1:16" x14ac:dyDescent="0.2">
      <c r="A24" s="1" t="s">
        <v>22</v>
      </c>
      <c r="B24">
        <f>VLOOKUP(A24,'[1]shui_2h-VS-hzt_10_2h.GeneDiffEx'!$1:$1048576,2,0)</f>
        <v>1020</v>
      </c>
      <c r="C24">
        <f>VLOOKUP(A24,'[1]shui_2h-VS-hzt_10_2h.GeneDiffEx'!$1:$1048576,3,0)</f>
        <v>570</v>
      </c>
      <c r="D24">
        <f>VLOOKUP(A24,'[1]shui_2h-VS-hzt_10_2h.GeneDiffEx'!$1:$1048576,4,0)</f>
        <v>941</v>
      </c>
      <c r="E24">
        <f>VLOOKUP(A24,'[1]shui_2h-VS-hzt_10_2h.GeneDiffEx'!$1:$1048576,5,0)</f>
        <v>1362</v>
      </c>
      <c r="F24">
        <f>VLOOKUP(A24,'[1]shui_2h-VS-hzt_10_2h.GeneDiffEx'!$1:$1048576,6,0)</f>
        <v>2010</v>
      </c>
      <c r="G24">
        <f>VLOOKUP(A24,'[1]shui_2h-VS-hzt_10_2h.GeneDiffEx'!$1:$1048576,7,0)</f>
        <v>5.8826531562529203</v>
      </c>
      <c r="H24">
        <f>VLOOKUP(A24,'[1]shui_2h-VS-hzt_10_2h.GeneDiffEx'!$1:$1048576,8,0)</f>
        <v>1.45477500639697</v>
      </c>
      <c r="I24" t="str">
        <f>VLOOKUP(A24,'[1]shui_2h-VS-hzt_10_2h.GeneDiffEx'!$1:$1048576,9,0)</f>
        <v>up</v>
      </c>
      <c r="J24">
        <f>VLOOKUP(A24,'[1]shui_2h-VS-hzt_10_2h.GeneDiffEx'!$1:$1048576,10,0)</f>
        <v>4.1599077113937199E-6</v>
      </c>
      <c r="K24">
        <f>VLOOKUP(A24,'[1]shui_2h-VS-hzt_10_2h.GeneDiffEx'!$1:$1048576,11,0)</f>
        <v>1.49832312295836E-3</v>
      </c>
      <c r="L24" t="str">
        <f>VLOOKUP(A24,'[1]shui_2h-VS-hzt_10_2h.GeneDiffEx'!$1:$1048576,12,0)</f>
        <v>-</v>
      </c>
      <c r="M24" t="str">
        <f>VLOOKUP(A24,'[1]shui_2h-VS-hzt_10_2h.GeneDiffEx'!$1:$1048576,13,0)</f>
        <v>-</v>
      </c>
      <c r="N24" t="str">
        <f>VLOOKUP(A24,'[1]shui_2h-VS-hzt_10_2h.GeneDiffEx'!$1:$1048576,14,0)</f>
        <v>GO:0008422//beta-glucosidase activity</v>
      </c>
      <c r="O24" t="str">
        <f>VLOOKUP(A24,'[1]shui_2h-VS-hzt_10_2h.GeneDiffEx'!$1:$1048576,15,0)</f>
        <v>GO:0044238//primary metabolic process</v>
      </c>
      <c r="P24" t="str">
        <f>VLOOKUP(A24,'[1]shui_2h-VS-hzt_10_2h.GeneDiffEx'!$1:$1048576,16,0)</f>
        <v>gi|544202|sp|P36401.1|E13H_TOBAC/0/RecName: Full=Glucan endo-1,3-beta-glucosidase, acidic isoform PR-Q'; AltName: Full=(1-&gt;3)-beta-glucan endohydrolase; Short=(1-&gt;3)-beta-glucanase; AltName: Full=Beta-1,3-endoglucanase; AltName: Full=PR-35; Flags: Precursor</v>
      </c>
    </row>
    <row r="25" spans="1:16" x14ac:dyDescent="0.2">
      <c r="A25" s="1" t="s">
        <v>23</v>
      </c>
      <c r="B25">
        <f>VLOOKUP(A25,'[1]shui_2h-VS-hzt_10_2h.GeneDiffEx'!$1:$1048576,2,0)</f>
        <v>432</v>
      </c>
      <c r="C25">
        <f>VLOOKUP(A25,'[1]shui_2h-VS-hzt_10_2h.GeneDiffEx'!$1:$1048576,3,0)</f>
        <v>170</v>
      </c>
      <c r="D25">
        <f>VLOOKUP(A25,'[1]shui_2h-VS-hzt_10_2h.GeneDiffEx'!$1:$1048576,4,0)</f>
        <v>189</v>
      </c>
      <c r="E25">
        <f>VLOOKUP(A25,'[1]shui_2h-VS-hzt_10_2h.GeneDiffEx'!$1:$1048576,5,0)</f>
        <v>389</v>
      </c>
      <c r="F25">
        <f>VLOOKUP(A25,'[1]shui_2h-VS-hzt_10_2h.GeneDiffEx'!$1:$1048576,6,0)</f>
        <v>342</v>
      </c>
      <c r="G25">
        <f>VLOOKUP(A25,'[1]shui_2h-VS-hzt_10_2h.GeneDiffEx'!$1:$1048576,7,0)</f>
        <v>3.7113032605997698</v>
      </c>
      <c r="H25">
        <f>VLOOKUP(A25,'[1]shui_2h-VS-hzt_10_2h.GeneDiffEx'!$1:$1048576,8,0)</f>
        <v>1.2962061258144999</v>
      </c>
      <c r="I25" t="str">
        <f>VLOOKUP(A25,'[1]shui_2h-VS-hzt_10_2h.GeneDiffEx'!$1:$1048576,9,0)</f>
        <v>up</v>
      </c>
      <c r="J25">
        <f>VLOOKUP(A25,'[1]shui_2h-VS-hzt_10_2h.GeneDiffEx'!$1:$1048576,10,0)</f>
        <v>4.3722225888579398E-6</v>
      </c>
      <c r="K25">
        <f>VLOOKUP(A25,'[1]shui_2h-VS-hzt_10_2h.GeneDiffEx'!$1:$1048576,11,0)</f>
        <v>1.5425583140752899E-3</v>
      </c>
      <c r="L25" t="str">
        <f>VLOOKUP(A25,'[1]shui_2h-VS-hzt_10_2h.GeneDiffEx'!$1:$1048576,12,0)</f>
        <v>ko04075//Plant hormone signal transduction</v>
      </c>
      <c r="M25" t="str">
        <f>VLOOKUP(A25,'[1]shui_2h-VS-hzt_10_2h.GeneDiffEx'!$1:$1048576,13,0)</f>
        <v>-</v>
      </c>
      <c r="N25" t="str">
        <f>VLOOKUP(A25,'[1]shui_2h-VS-hzt_10_2h.GeneDiffEx'!$1:$1048576,14,0)</f>
        <v>GO:0060089</v>
      </c>
      <c r="O25" t="str">
        <f>VLOOKUP(A25,'[1]shui_2h-VS-hzt_10_2h.GeneDiffEx'!$1:$1048576,15,0)</f>
        <v>GO:0007165//signal transduction</v>
      </c>
      <c r="P25" t="str">
        <f>VLOOKUP(A25,'[1]shui_2h-VS-hzt_10_2h.GeneDiffEx'!$1:$1048576,16,0)</f>
        <v>gi|697189114|ref|XP_009603605.1|/2.50791e-104/PREDICTED: histidine-containing phosphotransfer protein 4-like isoform X1 [Nicotiana tomentosiformis]</v>
      </c>
    </row>
    <row r="26" spans="1:16" x14ac:dyDescent="0.2">
      <c r="A26" s="1" t="s">
        <v>24</v>
      </c>
      <c r="B26">
        <f>VLOOKUP(A26,'[1]shui_2h-VS-hzt_10_2h.GeneDiffEx'!$1:$1048576,2,0)</f>
        <v>1722</v>
      </c>
      <c r="C26">
        <f>VLOOKUP(A26,'[1]shui_2h-VS-hzt_10_2h.GeneDiffEx'!$1:$1048576,3,0)</f>
        <v>1255</v>
      </c>
      <c r="D26">
        <f>VLOOKUP(A26,'[1]shui_2h-VS-hzt_10_2h.GeneDiffEx'!$1:$1048576,4,0)</f>
        <v>1531</v>
      </c>
      <c r="E26">
        <f>VLOOKUP(A26,'[1]shui_2h-VS-hzt_10_2h.GeneDiffEx'!$1:$1048576,5,0)</f>
        <v>2707</v>
      </c>
      <c r="F26">
        <f>VLOOKUP(A26,'[1]shui_2h-VS-hzt_10_2h.GeneDiffEx'!$1:$1048576,6,0)</f>
        <v>2488</v>
      </c>
      <c r="G26">
        <f>VLOOKUP(A26,'[1]shui_2h-VS-hzt_10_2h.GeneDiffEx'!$1:$1048576,7,0)</f>
        <v>6.5725937486249304</v>
      </c>
      <c r="H26">
        <f>VLOOKUP(A26,'[1]shui_2h-VS-hzt_10_2h.GeneDiffEx'!$1:$1048576,8,0)</f>
        <v>1.17370906685404</v>
      </c>
      <c r="I26" t="str">
        <f>VLOOKUP(A26,'[1]shui_2h-VS-hzt_10_2h.GeneDiffEx'!$1:$1048576,9,0)</f>
        <v>up</v>
      </c>
      <c r="J26">
        <f>VLOOKUP(A26,'[1]shui_2h-VS-hzt_10_2h.GeneDiffEx'!$1:$1048576,10,0)</f>
        <v>4.4287230748627997E-6</v>
      </c>
      <c r="K26">
        <f>VLOOKUP(A26,'[1]shui_2h-VS-hzt_10_2h.GeneDiffEx'!$1:$1048576,11,0)</f>
        <v>1.5425583140752899E-3</v>
      </c>
      <c r="L26" t="str">
        <f>VLOOKUP(A26,'[1]shui_2h-VS-hzt_10_2h.GeneDiffEx'!$1:$1048576,12,0)</f>
        <v>ko04141//Protein processing in endoplasmic reticulum</v>
      </c>
      <c r="M26" t="str">
        <f>VLOOKUP(A26,'[1]shui_2h-VS-hzt_10_2h.GeneDiffEx'!$1:$1048576,13,0)</f>
        <v>-</v>
      </c>
      <c r="N26" t="str">
        <f>VLOOKUP(A26,'[1]shui_2h-VS-hzt_10_2h.GeneDiffEx'!$1:$1048576,14,0)</f>
        <v>-</v>
      </c>
      <c r="O26" t="str">
        <f>VLOOKUP(A26,'[1]shui_2h-VS-hzt_10_2h.GeneDiffEx'!$1:$1048576,15,0)</f>
        <v>-</v>
      </c>
      <c r="P26" t="str">
        <f>VLOOKUP(A26,'[1]shui_2h-VS-hzt_10_2h.GeneDiffEx'!$1:$1048576,16,0)</f>
        <v>gi|697167973|ref|XP_009592855.1|/0/PREDICTED: dnaJ protein ERDJ3A [Nicotiana tomentosiformis]</v>
      </c>
    </row>
    <row r="27" spans="1:16" x14ac:dyDescent="0.2">
      <c r="A27" s="1" t="s">
        <v>25</v>
      </c>
      <c r="B27">
        <f>VLOOKUP(A27,'[1]shui_2h-VS-hzt_10_2h.GeneDiffEx'!$1:$1048576,2,0)</f>
        <v>1314</v>
      </c>
      <c r="C27">
        <f>VLOOKUP(A27,'[1]shui_2h-VS-hzt_10_2h.GeneDiffEx'!$1:$1048576,3,0)</f>
        <v>71</v>
      </c>
      <c r="D27">
        <f>VLOOKUP(A27,'[1]shui_2h-VS-hzt_10_2h.GeneDiffEx'!$1:$1048576,4,0)</f>
        <v>73</v>
      </c>
      <c r="E27">
        <f>VLOOKUP(A27,'[1]shui_2h-VS-hzt_10_2h.GeneDiffEx'!$1:$1048576,5,0)</f>
        <v>206</v>
      </c>
      <c r="F27">
        <f>VLOOKUP(A27,'[1]shui_2h-VS-hzt_10_2h.GeneDiffEx'!$1:$1048576,6,0)</f>
        <v>170</v>
      </c>
      <c r="G27">
        <f>VLOOKUP(A27,'[1]shui_2h-VS-hzt_10_2h.GeneDiffEx'!$1:$1048576,7,0)</f>
        <v>2.6627391231129298</v>
      </c>
      <c r="H27">
        <f>VLOOKUP(A27,'[1]shui_2h-VS-hzt_10_2h.GeneDiffEx'!$1:$1048576,8,0)</f>
        <v>1.6502829834227899</v>
      </c>
      <c r="I27" t="str">
        <f>VLOOKUP(A27,'[1]shui_2h-VS-hzt_10_2h.GeneDiffEx'!$1:$1048576,9,0)</f>
        <v>up</v>
      </c>
      <c r="J27">
        <f>VLOOKUP(A27,'[1]shui_2h-VS-hzt_10_2h.GeneDiffEx'!$1:$1048576,10,0)</f>
        <v>4.7101222582766402E-6</v>
      </c>
      <c r="K27">
        <f>VLOOKUP(A27,'[1]shui_2h-VS-hzt_10_2h.GeneDiffEx'!$1:$1048576,11,0)</f>
        <v>1.62273951193844E-3</v>
      </c>
      <c r="L27" t="str">
        <f>VLOOKUP(A27,'[1]shui_2h-VS-hzt_10_2h.GeneDiffEx'!$1:$1048576,12,0)</f>
        <v>ko03015//mRNA surveillance pathway</v>
      </c>
      <c r="M27" t="str">
        <f>VLOOKUP(A27,'[1]shui_2h-VS-hzt_10_2h.GeneDiffEx'!$1:$1048576,13,0)</f>
        <v>GO:0044444;GO:0016020//membrane</v>
      </c>
      <c r="N27" t="str">
        <f>VLOOKUP(A27,'[1]shui_2h-VS-hzt_10_2h.GeneDiffEx'!$1:$1048576,14,0)</f>
        <v>GO:0003747//translation release factor activity</v>
      </c>
      <c r="O27" t="str">
        <f>VLOOKUP(A27,'[1]shui_2h-VS-hzt_10_2h.GeneDiffEx'!$1:$1048576,15,0)</f>
        <v>GO:0006412//translation</v>
      </c>
      <c r="P27" t="str">
        <f>VLOOKUP(A27,'[1]shui_2h-VS-hzt_10_2h.GeneDiffEx'!$1:$1048576,16,0)</f>
        <v>gi|698432683|ref|XP_009796393.1|/0/PREDICTED: eukaryotic peptide chain release factor subunit 1-3-like isoform X1 [Nicotiana sylvestris]</v>
      </c>
    </row>
    <row r="28" spans="1:16" x14ac:dyDescent="0.2">
      <c r="A28" s="1" t="s">
        <v>26</v>
      </c>
      <c r="B28">
        <f>VLOOKUP(A28,'[1]shui_2h-VS-hzt_10_2h.GeneDiffEx'!$1:$1048576,2,0)</f>
        <v>444</v>
      </c>
      <c r="C28">
        <f>VLOOKUP(A28,'[1]shui_2h-VS-hzt_10_2h.GeneDiffEx'!$1:$1048576,3,0)</f>
        <v>57</v>
      </c>
      <c r="D28">
        <f>VLOOKUP(A28,'[1]shui_2h-VS-hzt_10_2h.GeneDiffEx'!$1:$1048576,4,0)</f>
        <v>120</v>
      </c>
      <c r="E28">
        <f>VLOOKUP(A28,'[1]shui_2h-VS-hzt_10_2h.GeneDiffEx'!$1:$1048576,5,0)</f>
        <v>242</v>
      </c>
      <c r="F28">
        <f>VLOOKUP(A28,'[1]shui_2h-VS-hzt_10_2h.GeneDiffEx'!$1:$1048576,6,0)</f>
        <v>238</v>
      </c>
      <c r="G28">
        <f>VLOOKUP(A28,'[1]shui_2h-VS-hzt_10_2h.GeneDiffEx'!$1:$1048576,7,0)</f>
        <v>2.99833237447517</v>
      </c>
      <c r="H28">
        <f>VLOOKUP(A28,'[1]shui_2h-VS-hzt_10_2h.GeneDiffEx'!$1:$1048576,8,0)</f>
        <v>1.7263067506363099</v>
      </c>
      <c r="I28" t="str">
        <f>VLOOKUP(A28,'[1]shui_2h-VS-hzt_10_2h.GeneDiffEx'!$1:$1048576,9,0)</f>
        <v>up</v>
      </c>
      <c r="J28">
        <f>VLOOKUP(A28,'[1]shui_2h-VS-hzt_10_2h.GeneDiffEx'!$1:$1048576,10,0)</f>
        <v>5.6613752738925001E-6</v>
      </c>
      <c r="K28">
        <f>VLOOKUP(A28,'[1]shui_2h-VS-hzt_10_2h.GeneDiffEx'!$1:$1048576,11,0)</f>
        <v>1.88887316506628E-3</v>
      </c>
      <c r="L28" t="str">
        <f>VLOOKUP(A28,'[1]shui_2h-VS-hzt_10_2h.GeneDiffEx'!$1:$1048576,12,0)</f>
        <v>-</v>
      </c>
      <c r="M28" t="str">
        <f>VLOOKUP(A28,'[1]shui_2h-VS-hzt_10_2h.GeneDiffEx'!$1:$1048576,13,0)</f>
        <v>-</v>
      </c>
      <c r="N28" t="str">
        <f>VLOOKUP(A28,'[1]shui_2h-VS-hzt_10_2h.GeneDiffEx'!$1:$1048576,14,0)</f>
        <v>-</v>
      </c>
      <c r="O28" t="str">
        <f>VLOOKUP(A28,'[1]shui_2h-VS-hzt_10_2h.GeneDiffEx'!$1:$1048576,15,0)</f>
        <v>-</v>
      </c>
      <c r="P28" t="str">
        <f>VLOOKUP(A28,'[1]shui_2h-VS-hzt_10_2h.GeneDiffEx'!$1:$1048576,16,0)</f>
        <v>gi|697098034|ref|XP_009624572.1|/6.01694e-12/PREDICTED: abscisic acid and environmental stress-inducible protein TAS14-like [Nicotiana tomentosiformis]</v>
      </c>
    </row>
    <row r="29" spans="1:16" x14ac:dyDescent="0.2">
      <c r="A29" s="1" t="s">
        <v>27</v>
      </c>
      <c r="B29">
        <f>VLOOKUP(A29,'[1]shui_2h-VS-hzt_10_2h.GeneDiffEx'!$1:$1048576,2,0)</f>
        <v>483</v>
      </c>
      <c r="C29">
        <f>VLOOKUP(A29,'[1]shui_2h-VS-hzt_10_2h.GeneDiffEx'!$1:$1048576,3,0)</f>
        <v>187</v>
      </c>
      <c r="D29">
        <f>VLOOKUP(A29,'[1]shui_2h-VS-hzt_10_2h.GeneDiffEx'!$1:$1048576,4,0)</f>
        <v>190</v>
      </c>
      <c r="E29">
        <f>VLOOKUP(A29,'[1]shui_2h-VS-hzt_10_2h.GeneDiffEx'!$1:$1048576,5,0)</f>
        <v>397</v>
      </c>
      <c r="F29">
        <f>VLOOKUP(A29,'[1]shui_2h-VS-hzt_10_2h.GeneDiffEx'!$1:$1048576,6,0)</f>
        <v>354</v>
      </c>
      <c r="G29">
        <f>VLOOKUP(A29,'[1]shui_2h-VS-hzt_10_2h.GeneDiffEx'!$1:$1048576,7,0)</f>
        <v>3.7603004462122498</v>
      </c>
      <c r="H29">
        <f>VLOOKUP(A29,'[1]shui_2h-VS-hzt_10_2h.GeneDiffEx'!$1:$1048576,8,0)</f>
        <v>1.2628047844179899</v>
      </c>
      <c r="I29" t="str">
        <f>VLOOKUP(A29,'[1]shui_2h-VS-hzt_10_2h.GeneDiffEx'!$1:$1048576,9,0)</f>
        <v>up</v>
      </c>
      <c r="J29">
        <f>VLOOKUP(A29,'[1]shui_2h-VS-hzt_10_2h.GeneDiffEx'!$1:$1048576,10,0)</f>
        <v>6.4447149785974998E-6</v>
      </c>
      <c r="K29">
        <f>VLOOKUP(A29,'[1]shui_2h-VS-hzt_10_2h.GeneDiffEx'!$1:$1048576,11,0)</f>
        <v>2.1058936697074902E-3</v>
      </c>
      <c r="L29" t="str">
        <f>VLOOKUP(A29,'[1]shui_2h-VS-hzt_10_2h.GeneDiffEx'!$1:$1048576,12,0)</f>
        <v>ko01100//Metabolic pathways;ko00563//Glycosylphosphatidylinositol(GPI)-anchor biosynthesis</v>
      </c>
      <c r="M29" t="str">
        <f>VLOOKUP(A29,'[1]shui_2h-VS-hzt_10_2h.GeneDiffEx'!$1:$1048576,13,0)</f>
        <v>-</v>
      </c>
      <c r="N29" t="str">
        <f>VLOOKUP(A29,'[1]shui_2h-VS-hzt_10_2h.GeneDiffEx'!$1:$1048576,14,0)</f>
        <v>-</v>
      </c>
      <c r="O29" t="str">
        <f>VLOOKUP(A29,'[1]shui_2h-VS-hzt_10_2h.GeneDiffEx'!$1:$1048576,15,0)</f>
        <v>-</v>
      </c>
      <c r="P29" t="str">
        <f>VLOOKUP(A29,'[1]shui_2h-VS-hzt_10_2h.GeneDiffEx'!$1:$1048576,16,0)</f>
        <v>gi|697184067|ref|XP_009601059.1|/1.67199e-112/PREDICTED: probable E3 ubiquitin-protein ligase XERICO [Nicotiana tomentosiformis]</v>
      </c>
    </row>
    <row r="30" spans="1:16" x14ac:dyDescent="0.2">
      <c r="A30" s="1" t="s">
        <v>28</v>
      </c>
      <c r="B30">
        <f>VLOOKUP(A30,'[1]shui_2h-VS-hzt_10_2h.GeneDiffEx'!$1:$1048576,2,0)</f>
        <v>1953</v>
      </c>
      <c r="C30">
        <f>VLOOKUP(A30,'[1]shui_2h-VS-hzt_10_2h.GeneDiffEx'!$1:$1048576,3,0)</f>
        <v>8</v>
      </c>
      <c r="D30">
        <f>VLOOKUP(A30,'[1]shui_2h-VS-hzt_10_2h.GeneDiffEx'!$1:$1048576,4,0)</f>
        <v>10</v>
      </c>
      <c r="E30">
        <f>VLOOKUP(A30,'[1]shui_2h-VS-hzt_10_2h.GeneDiffEx'!$1:$1048576,5,0)</f>
        <v>50</v>
      </c>
      <c r="F30">
        <f>VLOOKUP(A30,'[1]shui_2h-VS-hzt_10_2h.GeneDiffEx'!$1:$1048576,6,0)</f>
        <v>55</v>
      </c>
      <c r="G30">
        <f>VLOOKUP(A30,'[1]shui_2h-VS-hzt_10_2h.GeneDiffEx'!$1:$1048576,7,0)</f>
        <v>0.65909855405304696</v>
      </c>
      <c r="H30">
        <f>VLOOKUP(A30,'[1]shui_2h-VS-hzt_10_2h.GeneDiffEx'!$1:$1048576,8,0)</f>
        <v>2.8039396535136198</v>
      </c>
      <c r="I30" t="str">
        <f>VLOOKUP(A30,'[1]shui_2h-VS-hzt_10_2h.GeneDiffEx'!$1:$1048576,9,0)</f>
        <v>up</v>
      </c>
      <c r="J30">
        <f>VLOOKUP(A30,'[1]shui_2h-VS-hzt_10_2h.GeneDiffEx'!$1:$1048576,10,0)</f>
        <v>8.12842971759577E-6</v>
      </c>
      <c r="K30">
        <f>VLOOKUP(A30,'[1]shui_2h-VS-hzt_10_2h.GeneDiffEx'!$1:$1048576,11,0)</f>
        <v>2.5508783002862901E-3</v>
      </c>
      <c r="L30" t="str">
        <f>VLOOKUP(A30,'[1]shui_2h-VS-hzt_10_2h.GeneDiffEx'!$1:$1048576,12,0)</f>
        <v>-</v>
      </c>
      <c r="M30" t="str">
        <f>VLOOKUP(A30,'[1]shui_2h-VS-hzt_10_2h.GeneDiffEx'!$1:$1048576,13,0)</f>
        <v>-</v>
      </c>
      <c r="N30" t="str">
        <f>VLOOKUP(A30,'[1]shui_2h-VS-hzt_10_2h.GeneDiffEx'!$1:$1048576,14,0)</f>
        <v>-</v>
      </c>
      <c r="O30" t="str">
        <f>VLOOKUP(A30,'[1]shui_2h-VS-hzt_10_2h.GeneDiffEx'!$1:$1048576,15,0)</f>
        <v>-</v>
      </c>
      <c r="P30" t="str">
        <f>VLOOKUP(A30,'[1]shui_2h-VS-hzt_10_2h.GeneDiffEx'!$1:$1048576,16,0)</f>
        <v>gi|698551267|ref|XP_009769252.1|/0/PREDICTED: glutamate receptor 2.8-like [Nicotiana sylvestris]</v>
      </c>
    </row>
    <row r="31" spans="1:16" x14ac:dyDescent="0.2">
      <c r="A31" s="1" t="s">
        <v>29</v>
      </c>
      <c r="B31">
        <f>VLOOKUP(A31,'[1]shui_2h-VS-hzt_10_2h.GeneDiffEx'!$1:$1048576,2,0)</f>
        <v>1236</v>
      </c>
      <c r="C31">
        <f>VLOOKUP(A31,'[1]shui_2h-VS-hzt_10_2h.GeneDiffEx'!$1:$1048576,3,0)</f>
        <v>159</v>
      </c>
      <c r="D31">
        <f>VLOOKUP(A31,'[1]shui_2h-VS-hzt_10_2h.GeneDiffEx'!$1:$1048576,4,0)</f>
        <v>168</v>
      </c>
      <c r="E31">
        <f>VLOOKUP(A31,'[1]shui_2h-VS-hzt_10_2h.GeneDiffEx'!$1:$1048576,5,0)</f>
        <v>337</v>
      </c>
      <c r="F31">
        <f>VLOOKUP(A31,'[1]shui_2h-VS-hzt_10_2h.GeneDiffEx'!$1:$1048576,6,0)</f>
        <v>313</v>
      </c>
      <c r="G31">
        <f>VLOOKUP(A31,'[1]shui_2h-VS-hzt_10_2h.GeneDiffEx'!$1:$1048576,7,0)</f>
        <v>3.5543917007934298</v>
      </c>
      <c r="H31">
        <f>VLOOKUP(A31,'[1]shui_2h-VS-hzt_10_2h.GeneDiffEx'!$1:$1048576,8,0)</f>
        <v>1.2617067975106599</v>
      </c>
      <c r="I31" t="str">
        <f>VLOOKUP(A31,'[1]shui_2h-VS-hzt_10_2h.GeneDiffEx'!$1:$1048576,9,0)</f>
        <v>up</v>
      </c>
      <c r="J31">
        <f>VLOOKUP(A31,'[1]shui_2h-VS-hzt_10_2h.GeneDiffEx'!$1:$1048576,10,0)</f>
        <v>1.3454633498273699E-5</v>
      </c>
      <c r="K31">
        <f>VLOOKUP(A31,'[1]shui_2h-VS-hzt_10_2h.GeneDiffEx'!$1:$1048576,11,0)</f>
        <v>3.67636261518347E-3</v>
      </c>
      <c r="L31" t="str">
        <f>VLOOKUP(A31,'[1]shui_2h-VS-hzt_10_2h.GeneDiffEx'!$1:$1048576,12,0)</f>
        <v>ko04075//Plant hormone signal transduction</v>
      </c>
      <c r="M31" t="str">
        <f>VLOOKUP(A31,'[1]shui_2h-VS-hzt_10_2h.GeneDiffEx'!$1:$1048576,13,0)</f>
        <v>-</v>
      </c>
      <c r="N31" t="str">
        <f>VLOOKUP(A31,'[1]shui_2h-VS-hzt_10_2h.GeneDiffEx'!$1:$1048576,14,0)</f>
        <v>-</v>
      </c>
      <c r="O31" t="str">
        <f>VLOOKUP(A31,'[1]shui_2h-VS-hzt_10_2h.GeneDiffEx'!$1:$1048576,15,0)</f>
        <v>-</v>
      </c>
      <c r="P31" t="str">
        <f>VLOOKUP(A31,'[1]shui_2h-VS-hzt_10_2h.GeneDiffEx'!$1:$1048576,16,0)</f>
        <v>gi|698527341|ref|XP_009760513.1|/0/PREDICTED: ABSCISIC ACID-INSENSITIVE 5-like protein 6 [Nicotiana sylvestris]</v>
      </c>
    </row>
    <row r="32" spans="1:16" x14ac:dyDescent="0.2">
      <c r="A32" s="1" t="s">
        <v>30</v>
      </c>
      <c r="B32">
        <f>VLOOKUP(A32,'[1]shui_2h-VS-hzt_10_2h.GeneDiffEx'!$1:$1048576,2,0)</f>
        <v>786</v>
      </c>
      <c r="C32">
        <f>VLOOKUP(A32,'[1]shui_2h-VS-hzt_10_2h.GeneDiffEx'!$1:$1048576,3,0)</f>
        <v>4</v>
      </c>
      <c r="D32">
        <f>VLOOKUP(A32,'[1]shui_2h-VS-hzt_10_2h.GeneDiffEx'!$1:$1048576,4,0)</f>
        <v>6</v>
      </c>
      <c r="E32">
        <f>VLOOKUP(A32,'[1]shui_2h-VS-hzt_10_2h.GeneDiffEx'!$1:$1048576,5,0)</f>
        <v>33</v>
      </c>
      <c r="F32">
        <f>VLOOKUP(A32,'[1]shui_2h-VS-hzt_10_2h.GeneDiffEx'!$1:$1048576,6,0)</f>
        <v>42</v>
      </c>
      <c r="G32">
        <f>VLOOKUP(A32,'[1]shui_2h-VS-hzt_10_2h.GeneDiffEx'!$1:$1048576,7,0)</f>
        <v>0.16068558041851599</v>
      </c>
      <c r="H32">
        <f>VLOOKUP(A32,'[1]shui_2h-VS-hzt_10_2h.GeneDiffEx'!$1:$1048576,8,0)</f>
        <v>3.1556457392305801</v>
      </c>
      <c r="I32" t="str">
        <f>VLOOKUP(A32,'[1]shui_2h-VS-hzt_10_2h.GeneDiffEx'!$1:$1048576,9,0)</f>
        <v>up</v>
      </c>
      <c r="J32">
        <f>VLOOKUP(A32,'[1]shui_2h-VS-hzt_10_2h.GeneDiffEx'!$1:$1048576,10,0)</f>
        <v>1.40820225852568E-5</v>
      </c>
      <c r="K32">
        <f>VLOOKUP(A32,'[1]shui_2h-VS-hzt_10_2h.GeneDiffEx'!$1:$1048576,11,0)</f>
        <v>3.7825744734093099E-3</v>
      </c>
      <c r="L32" t="str">
        <f>VLOOKUP(A32,'[1]shui_2h-VS-hzt_10_2h.GeneDiffEx'!$1:$1048576,12,0)</f>
        <v>ko00230//Purine metabolism;ko01100//Metabolic pathways</v>
      </c>
      <c r="M32" t="str">
        <f>VLOOKUP(A32,'[1]shui_2h-VS-hzt_10_2h.GeneDiffEx'!$1:$1048576,13,0)</f>
        <v>GO:0044444</v>
      </c>
      <c r="N32" t="str">
        <f>VLOOKUP(A32,'[1]shui_2h-VS-hzt_10_2h.GeneDiffEx'!$1:$1048576,14,0)</f>
        <v>GO:0008242//omega peptidase activity</v>
      </c>
      <c r="O32" t="str">
        <f>VLOOKUP(A32,'[1]shui_2h-VS-hzt_10_2h.GeneDiffEx'!$1:$1048576,15,0)</f>
        <v>GO:0009064//glutamine family amino acid metabolic process;GO:0016485//protein processing;GO:0019757</v>
      </c>
      <c r="P32" t="str">
        <f>VLOOKUP(A32,'[1]shui_2h-VS-hzt_10_2h.GeneDiffEx'!$1:$1048576,16,0)</f>
        <v>gi|697128600|ref|XP_009618359.1|/0/PREDICTED: putative glutamine amidotransferase YLR126C [Nicotiana tomentosiformis]</v>
      </c>
    </row>
    <row r="33" spans="1:16" x14ac:dyDescent="0.2">
      <c r="A33" s="1" t="s">
        <v>31</v>
      </c>
      <c r="B33">
        <f>VLOOKUP(A33,'[1]shui_2h-VS-hzt_10_2h.GeneDiffEx'!$1:$1048576,2,0)</f>
        <v>2010</v>
      </c>
      <c r="C33">
        <f>VLOOKUP(A33,'[1]shui_2h-VS-hzt_10_2h.GeneDiffEx'!$1:$1048576,3,0)</f>
        <v>882</v>
      </c>
      <c r="D33">
        <f>VLOOKUP(A33,'[1]shui_2h-VS-hzt_10_2h.GeneDiffEx'!$1:$1048576,4,0)</f>
        <v>1293</v>
      </c>
      <c r="E33">
        <f>VLOOKUP(A33,'[1]shui_2h-VS-hzt_10_2h.GeneDiffEx'!$1:$1048576,5,0)</f>
        <v>2112</v>
      </c>
      <c r="F33">
        <f>VLOOKUP(A33,'[1]shui_2h-VS-hzt_10_2h.GeneDiffEx'!$1:$1048576,6,0)</f>
        <v>1888</v>
      </c>
      <c r="G33">
        <f>VLOOKUP(A33,'[1]shui_2h-VS-hzt_10_2h.GeneDiffEx'!$1:$1048576,7,0)</f>
        <v>6.1997715852579001</v>
      </c>
      <c r="H33">
        <f>VLOOKUP(A33,'[1]shui_2h-VS-hzt_10_2h.GeneDiffEx'!$1:$1048576,8,0)</f>
        <v>1.1578982501611099</v>
      </c>
      <c r="I33" t="str">
        <f>VLOOKUP(A33,'[1]shui_2h-VS-hzt_10_2h.GeneDiffEx'!$1:$1048576,9,0)</f>
        <v>up</v>
      </c>
      <c r="J33">
        <f>VLOOKUP(A33,'[1]shui_2h-VS-hzt_10_2h.GeneDiffEx'!$1:$1048576,10,0)</f>
        <v>1.49123494143074E-5</v>
      </c>
      <c r="K33">
        <f>VLOOKUP(A33,'[1]shui_2h-VS-hzt_10_2h.GeneDiffEx'!$1:$1048576,11,0)</f>
        <v>3.8742772707859598E-3</v>
      </c>
      <c r="L33" t="str">
        <f>VLOOKUP(A33,'[1]shui_2h-VS-hzt_10_2h.GeneDiffEx'!$1:$1048576,12,0)</f>
        <v>ko04075//Plant hormone signal transduction</v>
      </c>
      <c r="M33" t="str">
        <f>VLOOKUP(A33,'[1]shui_2h-VS-hzt_10_2h.GeneDiffEx'!$1:$1048576,13,0)</f>
        <v>GO:0031461//cullin-RING ubiquitin ligase complex</v>
      </c>
      <c r="N33" t="str">
        <f>VLOOKUP(A33,'[1]shui_2h-VS-hzt_10_2h.GeneDiffEx'!$1:$1048576,14,0)</f>
        <v>-</v>
      </c>
      <c r="O33" t="str">
        <f>VLOOKUP(A33,'[1]shui_2h-VS-hzt_10_2h.GeneDiffEx'!$1:$1048576,15,0)</f>
        <v>GO:0009725//response to hormone</v>
      </c>
      <c r="P33" t="str">
        <f>VLOOKUP(A33,'[1]shui_2h-VS-hzt_10_2h.GeneDiffEx'!$1:$1048576,16,0)</f>
        <v>gi|697121501|ref|XP_009614726.1|/0/PREDICTED: EIN3-binding F-box protein 1-like [Nicotiana tomentosiformis]</v>
      </c>
    </row>
    <row r="34" spans="1:16" x14ac:dyDescent="0.2">
      <c r="A34" s="1" t="s">
        <v>32</v>
      </c>
      <c r="B34">
        <f>VLOOKUP(A34,'[1]shui_2h-VS-hzt_10_2h.GeneDiffEx'!$1:$1048576,2,0)</f>
        <v>426</v>
      </c>
      <c r="C34">
        <f>VLOOKUP(A34,'[1]shui_2h-VS-hzt_10_2h.GeneDiffEx'!$1:$1048576,3,0)</f>
        <v>1</v>
      </c>
      <c r="D34">
        <f>VLOOKUP(A34,'[1]shui_2h-VS-hzt_10_2h.GeneDiffEx'!$1:$1048576,4,0)</f>
        <v>3</v>
      </c>
      <c r="E34">
        <f>VLOOKUP(A34,'[1]shui_2h-VS-hzt_10_2h.GeneDiffEx'!$1:$1048576,5,0)</f>
        <v>24</v>
      </c>
      <c r="F34">
        <f>VLOOKUP(A34,'[1]shui_2h-VS-hzt_10_2h.GeneDiffEx'!$1:$1048576,6,0)</f>
        <v>19</v>
      </c>
      <c r="G34">
        <f>VLOOKUP(A34,'[1]shui_2h-VS-hzt_10_2h.GeneDiffEx'!$1:$1048576,7,0)</f>
        <v>-0.61685491019726801</v>
      </c>
      <c r="H34">
        <f>VLOOKUP(A34,'[1]shui_2h-VS-hzt_10_2h.GeneDiffEx'!$1:$1048576,8,0)</f>
        <v>3.61236316027041</v>
      </c>
      <c r="I34" t="str">
        <f>VLOOKUP(A34,'[1]shui_2h-VS-hzt_10_2h.GeneDiffEx'!$1:$1048576,9,0)</f>
        <v>up</v>
      </c>
      <c r="J34">
        <f>VLOOKUP(A34,'[1]shui_2h-VS-hzt_10_2h.GeneDiffEx'!$1:$1048576,10,0)</f>
        <v>1.7242630404480501E-5</v>
      </c>
      <c r="K34">
        <f>VLOOKUP(A34,'[1]shui_2h-VS-hzt_10_2h.GeneDiffEx'!$1:$1048576,11,0)</f>
        <v>4.3721793064032998E-3</v>
      </c>
      <c r="L34" t="str">
        <f>VLOOKUP(A34,'[1]shui_2h-VS-hzt_10_2h.GeneDiffEx'!$1:$1048576,12,0)</f>
        <v>-</v>
      </c>
      <c r="M34" t="str">
        <f>VLOOKUP(A34,'[1]shui_2h-VS-hzt_10_2h.GeneDiffEx'!$1:$1048576,13,0)</f>
        <v>-</v>
      </c>
      <c r="N34" t="str">
        <f>VLOOKUP(A34,'[1]shui_2h-VS-hzt_10_2h.GeneDiffEx'!$1:$1048576,14,0)</f>
        <v>-</v>
      </c>
      <c r="O34" t="str">
        <f>VLOOKUP(A34,'[1]shui_2h-VS-hzt_10_2h.GeneDiffEx'!$1:$1048576,15,0)</f>
        <v>-</v>
      </c>
      <c r="P34" t="str">
        <f>VLOOKUP(A34,'[1]shui_2h-VS-hzt_10_2h.GeneDiffEx'!$1:$1048576,16,0)</f>
        <v>gi|697147532|ref|XP_009627929.1|/1.51207e-60/PREDICTED: uncharacterized protein LOC104118402 [Nicotiana tomentosiformis]</v>
      </c>
    </row>
    <row r="35" spans="1:16" x14ac:dyDescent="0.2">
      <c r="A35" s="1" t="s">
        <v>33</v>
      </c>
      <c r="B35">
        <f>VLOOKUP(A35,'[1]shui_2h-VS-hzt_10_2h.GeneDiffEx'!$1:$1048576,2,0)</f>
        <v>1977</v>
      </c>
      <c r="C35">
        <f>VLOOKUP(A35,'[1]shui_2h-VS-hzt_10_2h.GeneDiffEx'!$1:$1048576,3,0)</f>
        <v>125</v>
      </c>
      <c r="D35">
        <f>VLOOKUP(A35,'[1]shui_2h-VS-hzt_10_2h.GeneDiffEx'!$1:$1048576,4,0)</f>
        <v>93</v>
      </c>
      <c r="E35">
        <f>VLOOKUP(A35,'[1]shui_2h-VS-hzt_10_2h.GeneDiffEx'!$1:$1048576,5,0)</f>
        <v>244</v>
      </c>
      <c r="F35">
        <f>VLOOKUP(A35,'[1]shui_2h-VS-hzt_10_2h.GeneDiffEx'!$1:$1048576,6,0)</f>
        <v>252</v>
      </c>
      <c r="G35">
        <f>VLOOKUP(A35,'[1]shui_2h-VS-hzt_10_2h.GeneDiffEx'!$1:$1048576,7,0)</f>
        <v>3.1164112917870299</v>
      </c>
      <c r="H35">
        <f>VLOOKUP(A35,'[1]shui_2h-VS-hzt_10_2h.GeneDiffEx'!$1:$1048576,8,0)</f>
        <v>1.4508149945133899</v>
      </c>
      <c r="I35" t="str">
        <f>VLOOKUP(A35,'[1]shui_2h-VS-hzt_10_2h.GeneDiffEx'!$1:$1048576,9,0)</f>
        <v>up</v>
      </c>
      <c r="J35">
        <f>VLOOKUP(A35,'[1]shui_2h-VS-hzt_10_2h.GeneDiffEx'!$1:$1048576,10,0)</f>
        <v>1.9637324649240401E-5</v>
      </c>
      <c r="K35">
        <f>VLOOKUP(A35,'[1]shui_2h-VS-hzt_10_2h.GeneDiffEx'!$1:$1048576,11,0)</f>
        <v>4.8626925162681498E-3</v>
      </c>
      <c r="L35" t="str">
        <f>VLOOKUP(A35,'[1]shui_2h-VS-hzt_10_2h.GeneDiffEx'!$1:$1048576,12,0)</f>
        <v>-</v>
      </c>
      <c r="M35" t="str">
        <f>VLOOKUP(A35,'[1]shui_2h-VS-hzt_10_2h.GeneDiffEx'!$1:$1048576,13,0)</f>
        <v>-</v>
      </c>
      <c r="N35" t="str">
        <f>VLOOKUP(A35,'[1]shui_2h-VS-hzt_10_2h.GeneDiffEx'!$1:$1048576,14,0)</f>
        <v>-</v>
      </c>
      <c r="O35" t="str">
        <f>VLOOKUP(A35,'[1]shui_2h-VS-hzt_10_2h.GeneDiffEx'!$1:$1048576,15,0)</f>
        <v>-</v>
      </c>
      <c r="P35" t="str">
        <f>VLOOKUP(A35,'[1]shui_2h-VS-hzt_10_2h.GeneDiffEx'!$1:$1048576,16,0)</f>
        <v>gi|698500881|ref|XP_009796168.1|/0/PREDICTED: ADP-ribosylation factor-binding protein GGA2-like isoform X2 [Nicotiana sylvestris]</v>
      </c>
    </row>
    <row r="36" spans="1:16" x14ac:dyDescent="0.2">
      <c r="A36" s="1" t="s">
        <v>34</v>
      </c>
      <c r="B36">
        <f>VLOOKUP(A36,'[1]shui_2h-VS-hzt_10_2h.GeneDiffEx'!$1:$1048576,2,0)</f>
        <v>1953</v>
      </c>
      <c r="C36">
        <f>VLOOKUP(A36,'[1]shui_2h-VS-hzt_10_2h.GeneDiffEx'!$1:$1048576,3,0)</f>
        <v>16577</v>
      </c>
      <c r="D36">
        <f>VLOOKUP(A36,'[1]shui_2h-VS-hzt_10_2h.GeneDiffEx'!$1:$1048576,4,0)</f>
        <v>32540</v>
      </c>
      <c r="E36">
        <f>VLOOKUP(A36,'[1]shui_2h-VS-hzt_10_2h.GeneDiffEx'!$1:$1048576,5,0)</f>
        <v>49547</v>
      </c>
      <c r="F36">
        <f>VLOOKUP(A36,'[1]shui_2h-VS-hzt_10_2h.GeneDiffEx'!$1:$1048576,6,0)</f>
        <v>49663</v>
      </c>
      <c r="G36">
        <f>VLOOKUP(A36,'[1]shui_2h-VS-hzt_10_2h.GeneDiffEx'!$1:$1048576,7,0)</f>
        <v>10.7906428730585</v>
      </c>
      <c r="H36">
        <f>VLOOKUP(A36,'[1]shui_2h-VS-hzt_10_2h.GeneDiffEx'!$1:$1048576,8,0)</f>
        <v>1.30472247484212</v>
      </c>
      <c r="I36" t="str">
        <f>VLOOKUP(A36,'[1]shui_2h-VS-hzt_10_2h.GeneDiffEx'!$1:$1048576,9,0)</f>
        <v>up</v>
      </c>
      <c r="J36">
        <f>VLOOKUP(A36,'[1]shui_2h-VS-hzt_10_2h.GeneDiffEx'!$1:$1048576,10,0)</f>
        <v>2.4977974532664501E-5</v>
      </c>
      <c r="K36">
        <f>VLOOKUP(A36,'[1]shui_2h-VS-hzt_10_2h.GeneDiffEx'!$1:$1048576,11,0)</f>
        <v>5.90239512071791E-3</v>
      </c>
      <c r="L36" t="str">
        <f>VLOOKUP(A36,'[1]shui_2h-VS-hzt_10_2h.GeneDiffEx'!$1:$1048576,12,0)</f>
        <v>ko04144//Endocytosis;ko04141//Protein processing in endoplasmic reticulum;ko03040//Spliceosome</v>
      </c>
      <c r="M36" t="str">
        <f>VLOOKUP(A36,'[1]shui_2h-VS-hzt_10_2h.GeneDiffEx'!$1:$1048576,13,0)</f>
        <v>GO:0030312//external encapsulating structure;GO:0044437;GO:0005576//extracellular region;GO:0016020//membrane</v>
      </c>
      <c r="N36" t="str">
        <f>VLOOKUP(A36,'[1]shui_2h-VS-hzt_10_2h.GeneDiffEx'!$1:$1048576,14,0)</f>
        <v>GO:0032550;GO:0044389//ubiquitin-like protein ligase binding</v>
      </c>
      <c r="O36" t="str">
        <f>VLOOKUP(A36,'[1]shui_2h-VS-hzt_10_2h.GeneDiffEx'!$1:$1048576,15,0)</f>
        <v>GO:0009642//response to light intensity;GO:0051707//response to other organism;GO:0010038//response to metal ion;GO:0000302//response to reactive oxygen species;GO:0032446//protein modification by small protein conjugation</v>
      </c>
      <c r="P36" t="str">
        <f>VLOOKUP(A36,'[1]shui_2h-VS-hzt_10_2h.GeneDiffEx'!$1:$1048576,16,0)</f>
        <v>gi|698585996|ref|XP_009778799.1|/0/PREDICTED: heat shock cognate 70 kDa protein 2-like [Nicotiana sylvestris]</v>
      </c>
    </row>
    <row r="37" spans="1:16" x14ac:dyDescent="0.2">
      <c r="A37" s="1" t="s">
        <v>35</v>
      </c>
      <c r="B37">
        <f>VLOOKUP(A37,'[1]shui_2h-VS-hzt_10_2h.GeneDiffEx'!$1:$1048576,2,0)</f>
        <v>837</v>
      </c>
      <c r="C37">
        <f>VLOOKUP(A37,'[1]shui_2h-VS-hzt_10_2h.GeneDiffEx'!$1:$1048576,3,0)</f>
        <v>8</v>
      </c>
      <c r="D37">
        <f>VLOOKUP(A37,'[1]shui_2h-VS-hzt_10_2h.GeneDiffEx'!$1:$1048576,4,0)</f>
        <v>7</v>
      </c>
      <c r="E37">
        <f>VLOOKUP(A37,'[1]shui_2h-VS-hzt_10_2h.GeneDiffEx'!$1:$1048576,5,0)</f>
        <v>46</v>
      </c>
      <c r="F37">
        <f>VLOOKUP(A37,'[1]shui_2h-VS-hzt_10_2h.GeneDiffEx'!$1:$1048576,6,0)</f>
        <v>37</v>
      </c>
      <c r="G37">
        <f>VLOOKUP(A37,'[1]shui_2h-VS-hzt_10_2h.GeneDiffEx'!$1:$1048576,7,0)</f>
        <v>0.34284368520793601</v>
      </c>
      <c r="H37">
        <f>VLOOKUP(A37,'[1]shui_2h-VS-hzt_10_2h.GeneDiffEx'!$1:$1048576,8,0)</f>
        <v>2.7113166545346301</v>
      </c>
      <c r="I37" t="str">
        <f>VLOOKUP(A37,'[1]shui_2h-VS-hzt_10_2h.GeneDiffEx'!$1:$1048576,9,0)</f>
        <v>up</v>
      </c>
      <c r="J37">
        <f>VLOOKUP(A37,'[1]shui_2h-VS-hzt_10_2h.GeneDiffEx'!$1:$1048576,10,0)</f>
        <v>3.6722548846116001E-5</v>
      </c>
      <c r="K37">
        <f>VLOOKUP(A37,'[1]shui_2h-VS-hzt_10_2h.GeneDiffEx'!$1:$1048576,11,0)</f>
        <v>8.2550206257198007E-3</v>
      </c>
      <c r="L37" t="str">
        <f>VLOOKUP(A37,'[1]shui_2h-VS-hzt_10_2h.GeneDiffEx'!$1:$1048576,12,0)</f>
        <v>-</v>
      </c>
      <c r="M37" t="str">
        <f>VLOOKUP(A37,'[1]shui_2h-VS-hzt_10_2h.GeneDiffEx'!$1:$1048576,13,0)</f>
        <v>-</v>
      </c>
      <c r="N37" t="str">
        <f>VLOOKUP(A37,'[1]shui_2h-VS-hzt_10_2h.GeneDiffEx'!$1:$1048576,14,0)</f>
        <v>GO:0046873//metal ion transmembrane transporter activity</v>
      </c>
      <c r="O37" t="str">
        <f>VLOOKUP(A37,'[1]shui_2h-VS-hzt_10_2h.GeneDiffEx'!$1:$1048576,15,0)</f>
        <v>GO:0070838//divalent metal ion transport</v>
      </c>
      <c r="P37" t="str">
        <f>VLOOKUP(A37,'[1]shui_2h-VS-hzt_10_2h.GeneDiffEx'!$1:$1048576,16,0)</f>
        <v>gi|698560866|ref|XP_009771973.1|/0/PREDICTED: probable magnesium transporter NIPA2 isoform X2 [Nicotiana sylvestris]</v>
      </c>
    </row>
    <row r="38" spans="1:16" x14ac:dyDescent="0.2">
      <c r="A38" s="1" t="s">
        <v>36</v>
      </c>
      <c r="B38">
        <f>VLOOKUP(A38,'[1]shui_2h-VS-hzt_10_2h.GeneDiffEx'!$1:$1048576,2,0)</f>
        <v>1731</v>
      </c>
      <c r="C38">
        <f>VLOOKUP(A38,'[1]shui_2h-VS-hzt_10_2h.GeneDiffEx'!$1:$1048576,3,0)</f>
        <v>742</v>
      </c>
      <c r="D38">
        <f>VLOOKUP(A38,'[1]shui_2h-VS-hzt_10_2h.GeneDiffEx'!$1:$1048576,4,0)</f>
        <v>1076</v>
      </c>
      <c r="E38">
        <f>VLOOKUP(A38,'[1]shui_2h-VS-hzt_10_2h.GeneDiffEx'!$1:$1048576,5,0)</f>
        <v>1500</v>
      </c>
      <c r="F38">
        <f>VLOOKUP(A38,'[1]shui_2h-VS-hzt_10_2h.GeneDiffEx'!$1:$1048576,6,0)</f>
        <v>1754</v>
      </c>
      <c r="G38">
        <f>VLOOKUP(A38,'[1]shui_2h-VS-hzt_10_2h.GeneDiffEx'!$1:$1048576,7,0)</f>
        <v>5.9200312854480899</v>
      </c>
      <c r="H38">
        <f>VLOOKUP(A38,'[1]shui_2h-VS-hzt_10_2h.GeneDiffEx'!$1:$1048576,8,0)</f>
        <v>1.1263617084722499</v>
      </c>
      <c r="I38" t="str">
        <f>VLOOKUP(A38,'[1]shui_2h-VS-hzt_10_2h.GeneDiffEx'!$1:$1048576,9,0)</f>
        <v>up</v>
      </c>
      <c r="J38">
        <f>VLOOKUP(A38,'[1]shui_2h-VS-hzt_10_2h.GeneDiffEx'!$1:$1048576,10,0)</f>
        <v>4.4717901091579397E-5</v>
      </c>
      <c r="K38">
        <f>VLOOKUP(A38,'[1]shui_2h-VS-hzt_10_2h.GeneDiffEx'!$1:$1048576,11,0)</f>
        <v>9.5640267735119296E-3</v>
      </c>
      <c r="L38" t="str">
        <f>VLOOKUP(A38,'[1]shui_2h-VS-hzt_10_2h.GeneDiffEx'!$1:$1048576,12,0)</f>
        <v>-</v>
      </c>
      <c r="M38" t="str">
        <f>VLOOKUP(A38,'[1]shui_2h-VS-hzt_10_2h.GeneDiffEx'!$1:$1048576,13,0)</f>
        <v>GO:0016020//membrane</v>
      </c>
      <c r="N38" t="str">
        <f>VLOOKUP(A38,'[1]shui_2h-VS-hzt_10_2h.GeneDiffEx'!$1:$1048576,14,0)</f>
        <v>-</v>
      </c>
      <c r="O38" t="str">
        <f>VLOOKUP(A38,'[1]shui_2h-VS-hzt_10_2h.GeneDiffEx'!$1:$1048576,15,0)</f>
        <v>-</v>
      </c>
      <c r="P38" t="str">
        <f>VLOOKUP(A38,'[1]shui_2h-VS-hzt_10_2h.GeneDiffEx'!$1:$1048576,16,0)</f>
        <v>gi|698480103|ref|XP_009787108.1|/0/PREDICTED: protein NRT1/ PTR FAMILY 1.2 [Nicotiana sylvestris]</v>
      </c>
    </row>
    <row r="39" spans="1:16" x14ac:dyDescent="0.2">
      <c r="A39" s="1" t="s">
        <v>37</v>
      </c>
      <c r="B39">
        <f>VLOOKUP(A39,'[1]shui_2h-VS-hzt_10_2h.GeneDiffEx'!$1:$1048576,2,0)</f>
        <v>351</v>
      </c>
      <c r="C39">
        <f>VLOOKUP(A39,'[1]shui_2h-VS-hzt_10_2h.GeneDiffEx'!$1:$1048576,3,0)</f>
        <v>268</v>
      </c>
      <c r="D39">
        <f>VLOOKUP(A39,'[1]shui_2h-VS-hzt_10_2h.GeneDiffEx'!$1:$1048576,4,0)</f>
        <v>196</v>
      </c>
      <c r="E39">
        <f>VLOOKUP(A39,'[1]shui_2h-VS-hzt_10_2h.GeneDiffEx'!$1:$1048576,5,0)</f>
        <v>429</v>
      </c>
      <c r="F39">
        <f>VLOOKUP(A39,'[1]shui_2h-VS-hzt_10_2h.GeneDiffEx'!$1:$1048576,6,0)</f>
        <v>455</v>
      </c>
      <c r="G39">
        <f>VLOOKUP(A39,'[1]shui_2h-VS-hzt_10_2h.GeneDiffEx'!$1:$1048576,7,0)</f>
        <v>4.0198822715561899</v>
      </c>
      <c r="H39">
        <f>VLOOKUP(A39,'[1]shui_2h-VS-hzt_10_2h.GeneDiffEx'!$1:$1048576,8,0)</f>
        <v>1.1951630551436101</v>
      </c>
      <c r="I39" t="str">
        <f>VLOOKUP(A39,'[1]shui_2h-VS-hzt_10_2h.GeneDiffEx'!$1:$1048576,9,0)</f>
        <v>up</v>
      </c>
      <c r="J39">
        <f>VLOOKUP(A39,'[1]shui_2h-VS-hzt_10_2h.GeneDiffEx'!$1:$1048576,10,0)</f>
        <v>5.0245890656363797E-5</v>
      </c>
      <c r="K39">
        <f>VLOOKUP(A39,'[1]shui_2h-VS-hzt_10_2h.GeneDiffEx'!$1:$1048576,11,0)</f>
        <v>1.03431830427206E-2</v>
      </c>
      <c r="L39" t="str">
        <f>VLOOKUP(A39,'[1]shui_2h-VS-hzt_10_2h.GeneDiffEx'!$1:$1048576,12,0)</f>
        <v>-</v>
      </c>
      <c r="M39" t="str">
        <f>VLOOKUP(A39,'[1]shui_2h-VS-hzt_10_2h.GeneDiffEx'!$1:$1048576,13,0)</f>
        <v>-</v>
      </c>
      <c r="N39" t="str">
        <f>VLOOKUP(A39,'[1]shui_2h-VS-hzt_10_2h.GeneDiffEx'!$1:$1048576,14,0)</f>
        <v>-</v>
      </c>
      <c r="O39" t="str">
        <f>VLOOKUP(A39,'[1]shui_2h-VS-hzt_10_2h.GeneDiffEx'!$1:$1048576,15,0)</f>
        <v>-</v>
      </c>
      <c r="P39" t="str">
        <f>VLOOKUP(A39,'[1]shui_2h-VS-hzt_10_2h.GeneDiffEx'!$1:$1048576,16,0)</f>
        <v>gi|697164973|ref|XP_009591302.1|/1.70656e-70/PREDICTED: uncharacterized protein LOC104088347 isoform X2 [Nicotiana tomentosiformis]</v>
      </c>
    </row>
    <row r="40" spans="1:16" x14ac:dyDescent="0.2">
      <c r="A40" s="1" t="s">
        <v>38</v>
      </c>
      <c r="B40">
        <f>VLOOKUP(A40,'[1]shui_2h-VS-hzt_10_2h.GeneDiffEx'!$1:$1048576,2,0)</f>
        <v>1410</v>
      </c>
      <c r="C40">
        <f>VLOOKUP(A40,'[1]shui_2h-VS-hzt_10_2h.GeneDiffEx'!$1:$1048576,3,0)</f>
        <v>2611</v>
      </c>
      <c r="D40">
        <f>VLOOKUP(A40,'[1]shui_2h-VS-hzt_10_2h.GeneDiffEx'!$1:$1048576,4,0)</f>
        <v>3107</v>
      </c>
      <c r="E40">
        <f>VLOOKUP(A40,'[1]shui_2h-VS-hzt_10_2h.GeneDiffEx'!$1:$1048576,5,0)</f>
        <v>4680</v>
      </c>
      <c r="F40">
        <f>VLOOKUP(A40,'[1]shui_2h-VS-hzt_10_2h.GeneDiffEx'!$1:$1048576,6,0)</f>
        <v>5062</v>
      </c>
      <c r="G40">
        <f>VLOOKUP(A40,'[1]shui_2h-VS-hzt_10_2h.GeneDiffEx'!$1:$1048576,7,0)</f>
        <v>7.5240164870353201</v>
      </c>
      <c r="H40">
        <f>VLOOKUP(A40,'[1]shui_2h-VS-hzt_10_2h.GeneDiffEx'!$1:$1048576,8,0)</f>
        <v>1.04774146371918</v>
      </c>
      <c r="I40" t="str">
        <f>VLOOKUP(A40,'[1]shui_2h-VS-hzt_10_2h.GeneDiffEx'!$1:$1048576,9,0)</f>
        <v>up</v>
      </c>
      <c r="J40">
        <f>VLOOKUP(A40,'[1]shui_2h-VS-hzt_10_2h.GeneDiffEx'!$1:$1048576,10,0)</f>
        <v>5.1020867815103201E-5</v>
      </c>
      <c r="K40">
        <f>VLOOKUP(A40,'[1]shui_2h-VS-hzt_10_2h.GeneDiffEx'!$1:$1048576,11,0)</f>
        <v>1.04332737178549E-2</v>
      </c>
      <c r="L40" t="str">
        <f>VLOOKUP(A40,'[1]shui_2h-VS-hzt_10_2h.GeneDiffEx'!$1:$1048576,12,0)</f>
        <v>ko04145//Phagosome</v>
      </c>
      <c r="M40" t="str">
        <f>VLOOKUP(A40,'[1]shui_2h-VS-hzt_10_2h.GeneDiffEx'!$1:$1048576,13,0)</f>
        <v>-</v>
      </c>
      <c r="N40" t="str">
        <f>VLOOKUP(A40,'[1]shui_2h-VS-hzt_10_2h.GeneDiffEx'!$1:$1048576,14,0)</f>
        <v>GO:0016628//oxidoreductase activity, acting on the CH-CH group of donors, NAD or NADP as acceptor;GO:0070011//peptidase activity, acting on L-amino acid peptides</v>
      </c>
      <c r="O40" t="str">
        <f>VLOOKUP(A40,'[1]shui_2h-VS-hzt_10_2h.GeneDiffEx'!$1:$1048576,15,0)</f>
        <v>GO:0044710;GO:0016485//protein processing</v>
      </c>
      <c r="P40" t="str">
        <f>VLOOKUP(A40,'[1]shui_2h-VS-hzt_10_2h.GeneDiffEx'!$1:$1048576,16,0)</f>
        <v>gi|698552793|ref|XP_009769754.1|/0/PREDICTED: low-temperature-induced cysteine proteinase-like [Nicotiana sylvestris]</v>
      </c>
    </row>
    <row r="41" spans="1:16" x14ac:dyDescent="0.2">
      <c r="A41" s="1" t="s">
        <v>39</v>
      </c>
      <c r="B41">
        <f>VLOOKUP(A41,'[1]shui_2h-VS-hzt_10_2h.GeneDiffEx'!$1:$1048576,2,0)</f>
        <v>720</v>
      </c>
      <c r="C41">
        <f>VLOOKUP(A41,'[1]shui_2h-VS-hzt_10_2h.GeneDiffEx'!$1:$1048576,3,0)</f>
        <v>4</v>
      </c>
      <c r="D41">
        <f>VLOOKUP(A41,'[1]shui_2h-VS-hzt_10_2h.GeneDiffEx'!$1:$1048576,4,0)</f>
        <v>2</v>
      </c>
      <c r="E41">
        <f>VLOOKUP(A41,'[1]shui_2h-VS-hzt_10_2h.GeneDiffEx'!$1:$1048576,5,0)</f>
        <v>21</v>
      </c>
      <c r="F41">
        <f>VLOOKUP(A41,'[1]shui_2h-VS-hzt_10_2h.GeneDiffEx'!$1:$1048576,6,0)</f>
        <v>27</v>
      </c>
      <c r="G41">
        <f>VLOOKUP(A41,'[1]shui_2h-VS-hzt_10_2h.GeneDiffEx'!$1:$1048576,7,0)</f>
        <v>-0.435849054187878</v>
      </c>
      <c r="H41">
        <f>VLOOKUP(A41,'[1]shui_2h-VS-hzt_10_2h.GeneDiffEx'!$1:$1048576,8,0)</f>
        <v>3.2154751633793102</v>
      </c>
      <c r="I41" t="str">
        <f>VLOOKUP(A41,'[1]shui_2h-VS-hzt_10_2h.GeneDiffEx'!$1:$1048576,9,0)</f>
        <v>up</v>
      </c>
      <c r="J41">
        <f>VLOOKUP(A41,'[1]shui_2h-VS-hzt_10_2h.GeneDiffEx'!$1:$1048576,10,0)</f>
        <v>5.1913746387799801E-5</v>
      </c>
      <c r="K41">
        <f>VLOOKUP(A41,'[1]shui_2h-VS-hzt_10_2h.GeneDiffEx'!$1:$1048576,11,0)</f>
        <v>1.04985163405758E-2</v>
      </c>
      <c r="L41" t="str">
        <f>VLOOKUP(A41,'[1]shui_2h-VS-hzt_10_2h.GeneDiffEx'!$1:$1048576,12,0)</f>
        <v>-</v>
      </c>
      <c r="M41" t="str">
        <f>VLOOKUP(A41,'[1]shui_2h-VS-hzt_10_2h.GeneDiffEx'!$1:$1048576,13,0)</f>
        <v>-</v>
      </c>
      <c r="N41" t="str">
        <f>VLOOKUP(A41,'[1]shui_2h-VS-hzt_10_2h.GeneDiffEx'!$1:$1048576,14,0)</f>
        <v>GO:0097159//organic cyclic compound binding</v>
      </c>
      <c r="O41" t="str">
        <f>VLOOKUP(A41,'[1]shui_2h-VS-hzt_10_2h.GeneDiffEx'!$1:$1048576,15,0)</f>
        <v>GO:0006259//DNA metabolic process</v>
      </c>
      <c r="P41" t="str">
        <f>VLOOKUP(A41,'[1]shui_2h-VS-hzt_10_2h.GeneDiffEx'!$1:$1048576,16,0)</f>
        <v>gi|47824950|gb|AAT38724.1|/2.05178e-127/Putative retrotransposon protein, identical [Solanum demissum]</v>
      </c>
    </row>
    <row r="42" spans="1:16" x14ac:dyDescent="0.2">
      <c r="A42" s="1" t="s">
        <v>40</v>
      </c>
      <c r="B42">
        <f>VLOOKUP(A42,'[1]shui_2h-VS-hzt_10_2h.GeneDiffEx'!$1:$1048576,2,0)</f>
        <v>1230</v>
      </c>
      <c r="C42">
        <f>VLOOKUP(A42,'[1]shui_2h-VS-hzt_10_2h.GeneDiffEx'!$1:$1048576,3,0)</f>
        <v>348</v>
      </c>
      <c r="D42">
        <f>VLOOKUP(A42,'[1]shui_2h-VS-hzt_10_2h.GeneDiffEx'!$1:$1048576,4,0)</f>
        <v>750</v>
      </c>
      <c r="E42">
        <f>VLOOKUP(A42,'[1]shui_2h-VS-hzt_10_2h.GeneDiffEx'!$1:$1048576,5,0)</f>
        <v>1004</v>
      </c>
      <c r="F42">
        <f>VLOOKUP(A42,'[1]shui_2h-VS-hzt_10_2h.GeneDiffEx'!$1:$1048576,6,0)</f>
        <v>1290</v>
      </c>
      <c r="G42">
        <f>VLOOKUP(A42,'[1]shui_2h-VS-hzt_10_2h.GeneDiffEx'!$1:$1048576,7,0)</f>
        <v>5.3488536575892001</v>
      </c>
      <c r="H42">
        <f>VLOOKUP(A42,'[1]shui_2h-VS-hzt_10_2h.GeneDiffEx'!$1:$1048576,8,0)</f>
        <v>1.36220751902141</v>
      </c>
      <c r="I42" t="str">
        <f>VLOOKUP(A42,'[1]shui_2h-VS-hzt_10_2h.GeneDiffEx'!$1:$1048576,9,0)</f>
        <v>up</v>
      </c>
      <c r="J42">
        <f>VLOOKUP(A42,'[1]shui_2h-VS-hzt_10_2h.GeneDiffEx'!$1:$1048576,10,0)</f>
        <v>5.69584745101638E-5</v>
      </c>
      <c r="K42">
        <f>VLOOKUP(A42,'[1]shui_2h-VS-hzt_10_2h.GeneDiffEx'!$1:$1048576,11,0)</f>
        <v>1.1283473800463399E-2</v>
      </c>
      <c r="L42" t="str">
        <f>VLOOKUP(A42,'[1]shui_2h-VS-hzt_10_2h.GeneDiffEx'!$1:$1048576,12,0)</f>
        <v>-</v>
      </c>
      <c r="M42" t="str">
        <f>VLOOKUP(A42,'[1]shui_2h-VS-hzt_10_2h.GeneDiffEx'!$1:$1048576,13,0)</f>
        <v>-</v>
      </c>
      <c r="N42" t="str">
        <f>VLOOKUP(A42,'[1]shui_2h-VS-hzt_10_2h.GeneDiffEx'!$1:$1048576,14,0)</f>
        <v>-</v>
      </c>
      <c r="O42" t="str">
        <f>VLOOKUP(A42,'[1]shui_2h-VS-hzt_10_2h.GeneDiffEx'!$1:$1048576,15,0)</f>
        <v>-</v>
      </c>
      <c r="P42" t="str">
        <f>VLOOKUP(A42,'[1]shui_2h-VS-hzt_10_2h.GeneDiffEx'!$1:$1048576,16,0)</f>
        <v>gi|697132107|ref|XP_009620096.1|;gi|698510294|ref|XP_009800321.1|/0;0/PREDICTED: WAT1-related protein At5g07050-like [Nicotiana tomentosiformis];PREDICTED: WAT1-related protein At5g07050-like [Nicotiana sylvestris]</v>
      </c>
    </row>
    <row r="43" spans="1:16" x14ac:dyDescent="0.2">
      <c r="A43" s="1" t="s">
        <v>41</v>
      </c>
      <c r="B43">
        <f>VLOOKUP(A43,'[1]shui_2h-VS-hzt_10_2h.GeneDiffEx'!$1:$1048576,2,0)</f>
        <v>1323</v>
      </c>
      <c r="C43">
        <f>VLOOKUP(A43,'[1]shui_2h-VS-hzt_10_2h.GeneDiffEx'!$1:$1048576,3,0)</f>
        <v>61</v>
      </c>
      <c r="D43">
        <f>VLOOKUP(A43,'[1]shui_2h-VS-hzt_10_2h.GeneDiffEx'!$1:$1048576,4,0)</f>
        <v>82</v>
      </c>
      <c r="E43">
        <f>VLOOKUP(A43,'[1]shui_2h-VS-hzt_10_2h.GeneDiffEx'!$1:$1048576,5,0)</f>
        <v>157</v>
      </c>
      <c r="F43">
        <f>VLOOKUP(A43,'[1]shui_2h-VS-hzt_10_2h.GeneDiffEx'!$1:$1048576,6,0)</f>
        <v>182</v>
      </c>
      <c r="G43">
        <f>VLOOKUP(A43,'[1]shui_2h-VS-hzt_10_2h.GeneDiffEx'!$1:$1048576,7,0)</f>
        <v>2.5546701726108698</v>
      </c>
      <c r="H43">
        <f>VLOOKUP(A43,'[1]shui_2h-VS-hzt_10_2h.GeneDiffEx'!$1:$1048576,8,0)</f>
        <v>1.5262240117208801</v>
      </c>
      <c r="I43" t="str">
        <f>VLOOKUP(A43,'[1]shui_2h-VS-hzt_10_2h.GeneDiffEx'!$1:$1048576,9,0)</f>
        <v>up</v>
      </c>
      <c r="J43">
        <f>VLOOKUP(A43,'[1]shui_2h-VS-hzt_10_2h.GeneDiffEx'!$1:$1048576,10,0)</f>
        <v>5.8034435836883701E-5</v>
      </c>
      <c r="K43">
        <f>VLOOKUP(A43,'[1]shui_2h-VS-hzt_10_2h.GeneDiffEx'!$1:$1048576,11,0)</f>
        <v>1.1340517234428299E-2</v>
      </c>
      <c r="L43" t="str">
        <f>VLOOKUP(A43,'[1]shui_2h-VS-hzt_10_2h.GeneDiffEx'!$1:$1048576,12,0)</f>
        <v>-</v>
      </c>
      <c r="M43" t="str">
        <f>VLOOKUP(A43,'[1]shui_2h-VS-hzt_10_2h.GeneDiffEx'!$1:$1048576,13,0)</f>
        <v>GO:0016020//membrane</v>
      </c>
      <c r="N43" t="str">
        <f>VLOOKUP(A43,'[1]shui_2h-VS-hzt_10_2h.GeneDiffEx'!$1:$1048576,14,0)</f>
        <v>-</v>
      </c>
      <c r="O43" t="str">
        <f>VLOOKUP(A43,'[1]shui_2h-VS-hzt_10_2h.GeneDiffEx'!$1:$1048576,15,0)</f>
        <v>-</v>
      </c>
      <c r="P43" t="str">
        <f>VLOOKUP(A43,'[1]shui_2h-VS-hzt_10_2h.GeneDiffEx'!$1:$1048576,16,0)</f>
        <v>gi|697158792|ref|XP_009588159.1|;gi|697158796|ref|XP_009588161.1|/0;0/PREDICTED: probable sodium-coupled neutral amino acid transporter 6 isoform X1 [Nicotiana tomentosiformis];PREDICTED: sodium-coupled neutral amino acid transporter 5-like isoform X1 [Nicotiana tomentosiformis]</v>
      </c>
    </row>
    <row r="44" spans="1:16" x14ac:dyDescent="0.2">
      <c r="A44" s="1" t="s">
        <v>42</v>
      </c>
      <c r="B44">
        <f>VLOOKUP(A44,'[1]shui_2h-VS-hzt_10_2h.GeneDiffEx'!$1:$1048576,2,0)</f>
        <v>678</v>
      </c>
      <c r="C44">
        <f>VLOOKUP(A44,'[1]shui_2h-VS-hzt_10_2h.GeneDiffEx'!$1:$1048576,3,0)</f>
        <v>14</v>
      </c>
      <c r="D44">
        <f>VLOOKUP(A44,'[1]shui_2h-VS-hzt_10_2h.GeneDiffEx'!$1:$1048576,4,0)</f>
        <v>10</v>
      </c>
      <c r="E44">
        <f>VLOOKUP(A44,'[1]shui_2h-VS-hzt_10_2h.GeneDiffEx'!$1:$1048576,5,0)</f>
        <v>47</v>
      </c>
      <c r="F44">
        <f>VLOOKUP(A44,'[1]shui_2h-VS-hzt_10_2h.GeneDiffEx'!$1:$1048576,6,0)</f>
        <v>61</v>
      </c>
      <c r="G44">
        <f>VLOOKUP(A44,'[1]shui_2h-VS-hzt_10_2h.GeneDiffEx'!$1:$1048576,7,0)</f>
        <v>0.75492213449256096</v>
      </c>
      <c r="H44">
        <f>VLOOKUP(A44,'[1]shui_2h-VS-hzt_10_2h.GeneDiffEx'!$1:$1048576,8,0)</f>
        <v>2.43019364314131</v>
      </c>
      <c r="I44" t="str">
        <f>VLOOKUP(A44,'[1]shui_2h-VS-hzt_10_2h.GeneDiffEx'!$1:$1048576,9,0)</f>
        <v>up</v>
      </c>
      <c r="J44">
        <f>VLOOKUP(A44,'[1]shui_2h-VS-hzt_10_2h.GeneDiffEx'!$1:$1048576,10,0)</f>
        <v>8.9111911761748195E-5</v>
      </c>
      <c r="K44">
        <f>VLOOKUP(A44,'[1]shui_2h-VS-hzt_10_2h.GeneDiffEx'!$1:$1048576,11,0)</f>
        <v>1.62327077885079E-2</v>
      </c>
      <c r="L44" t="str">
        <f>VLOOKUP(A44,'[1]shui_2h-VS-hzt_10_2h.GeneDiffEx'!$1:$1048576,12,0)</f>
        <v>-</v>
      </c>
      <c r="M44" t="str">
        <f>VLOOKUP(A44,'[1]shui_2h-VS-hzt_10_2h.GeneDiffEx'!$1:$1048576,13,0)</f>
        <v>-</v>
      </c>
      <c r="N44" t="str">
        <f>VLOOKUP(A44,'[1]shui_2h-VS-hzt_10_2h.GeneDiffEx'!$1:$1048576,14,0)</f>
        <v>-</v>
      </c>
      <c r="O44" t="str">
        <f>VLOOKUP(A44,'[1]shui_2h-VS-hzt_10_2h.GeneDiffEx'!$1:$1048576,15,0)</f>
        <v>-</v>
      </c>
      <c r="P44" t="str">
        <f>VLOOKUP(A44,'[1]shui_2h-VS-hzt_10_2h.GeneDiffEx'!$1:$1048576,16,0)</f>
        <v>gi|697153730|ref|XP_009631116.1|/5.72545e-164/PREDICTED: homeobox-leucine zipper protein ATHB-12-like [Nicotiana tomentosiformis]</v>
      </c>
    </row>
    <row r="45" spans="1:16" x14ac:dyDescent="0.2">
      <c r="A45" s="1" t="s">
        <v>43</v>
      </c>
      <c r="B45">
        <f>VLOOKUP(A45,'[1]shui_2h-VS-hzt_10_2h.GeneDiffEx'!$1:$1048576,2,0)</f>
        <v>684</v>
      </c>
      <c r="C45">
        <f>VLOOKUP(A45,'[1]shui_2h-VS-hzt_10_2h.GeneDiffEx'!$1:$1048576,3,0)</f>
        <v>139</v>
      </c>
      <c r="D45">
        <f>VLOOKUP(A45,'[1]shui_2h-VS-hzt_10_2h.GeneDiffEx'!$1:$1048576,4,0)</f>
        <v>92</v>
      </c>
      <c r="E45">
        <f>VLOOKUP(A45,'[1]shui_2h-VS-hzt_10_2h.GeneDiffEx'!$1:$1048576,5,0)</f>
        <v>335</v>
      </c>
      <c r="F45">
        <f>VLOOKUP(A45,'[1]shui_2h-VS-hzt_10_2h.GeneDiffEx'!$1:$1048576,6,0)</f>
        <v>193</v>
      </c>
      <c r="G45">
        <f>VLOOKUP(A45,'[1]shui_2h-VS-hzt_10_2h.GeneDiffEx'!$1:$1048576,7,0)</f>
        <v>3.1936660491309299</v>
      </c>
      <c r="H45">
        <f>VLOOKUP(A45,'[1]shui_2h-VS-hzt_10_2h.GeneDiffEx'!$1:$1048576,8,0)</f>
        <v>1.4382560583544</v>
      </c>
      <c r="I45" t="str">
        <f>VLOOKUP(A45,'[1]shui_2h-VS-hzt_10_2h.GeneDiffEx'!$1:$1048576,9,0)</f>
        <v>up</v>
      </c>
      <c r="J45">
        <f>VLOOKUP(A45,'[1]shui_2h-VS-hzt_10_2h.GeneDiffEx'!$1:$1048576,10,0)</f>
        <v>1.17397681736025E-4</v>
      </c>
      <c r="K45">
        <f>VLOOKUP(A45,'[1]shui_2h-VS-hzt_10_2h.GeneDiffEx'!$1:$1048576,11,0)</f>
        <v>2.0358708531804701E-2</v>
      </c>
      <c r="L45" t="str">
        <f>VLOOKUP(A45,'[1]shui_2h-VS-hzt_10_2h.GeneDiffEx'!$1:$1048576,12,0)</f>
        <v>-</v>
      </c>
      <c r="M45" t="str">
        <f>VLOOKUP(A45,'[1]shui_2h-VS-hzt_10_2h.GeneDiffEx'!$1:$1048576,13,0)</f>
        <v>GO:0009534//chloroplast thylakoid</v>
      </c>
      <c r="N45" t="str">
        <f>VLOOKUP(A45,'[1]shui_2h-VS-hzt_10_2h.GeneDiffEx'!$1:$1048576,14,0)</f>
        <v>-</v>
      </c>
      <c r="O45" t="str">
        <f>VLOOKUP(A45,'[1]shui_2h-VS-hzt_10_2h.GeneDiffEx'!$1:$1048576,15,0)</f>
        <v>-</v>
      </c>
      <c r="P45" t="str">
        <f>VLOOKUP(A45,'[1]shui_2h-VS-hzt_10_2h.GeneDiffEx'!$1:$1048576,16,0)</f>
        <v>gi|698572962|ref|XP_009775284.1|/4.49291e-138/PREDICTED: uncharacterized protein LOC104225218 [Nicotiana sylvestris]</v>
      </c>
    </row>
    <row r="46" spans="1:16" x14ac:dyDescent="0.2">
      <c r="A46" s="1" t="s">
        <v>44</v>
      </c>
      <c r="B46">
        <f>VLOOKUP(A46,'[1]shui_2h-VS-hzt_10_2h.GeneDiffEx'!$1:$1048576,2,0)</f>
        <v>432</v>
      </c>
      <c r="C46">
        <f>VLOOKUP(A46,'[1]shui_2h-VS-hzt_10_2h.GeneDiffEx'!$1:$1048576,3,0)</f>
        <v>38</v>
      </c>
      <c r="D46">
        <f>VLOOKUP(A46,'[1]shui_2h-VS-hzt_10_2h.GeneDiffEx'!$1:$1048576,4,0)</f>
        <v>102</v>
      </c>
      <c r="E46">
        <f>VLOOKUP(A46,'[1]shui_2h-VS-hzt_10_2h.GeneDiffEx'!$1:$1048576,5,0)</f>
        <v>183</v>
      </c>
      <c r="F46">
        <f>VLOOKUP(A46,'[1]shui_2h-VS-hzt_10_2h.GeneDiffEx'!$1:$1048576,6,0)</f>
        <v>184</v>
      </c>
      <c r="G46">
        <f>VLOOKUP(A46,'[1]shui_2h-VS-hzt_10_2h.GeneDiffEx'!$1:$1048576,7,0)</f>
        <v>2.6251904746695001</v>
      </c>
      <c r="H46">
        <f>VLOOKUP(A46,'[1]shui_2h-VS-hzt_10_2h.GeneDiffEx'!$1:$1048576,8,0)</f>
        <v>1.68265203946075</v>
      </c>
      <c r="I46" t="str">
        <f>VLOOKUP(A46,'[1]shui_2h-VS-hzt_10_2h.GeneDiffEx'!$1:$1048576,9,0)</f>
        <v>up</v>
      </c>
      <c r="J46">
        <f>VLOOKUP(A46,'[1]shui_2h-VS-hzt_10_2h.GeneDiffEx'!$1:$1048576,10,0)</f>
        <v>1.33875080816241E-4</v>
      </c>
      <c r="K46">
        <f>VLOOKUP(A46,'[1]shui_2h-VS-hzt_10_2h.GeneDiffEx'!$1:$1048576,11,0)</f>
        <v>2.22162542489611E-2</v>
      </c>
      <c r="L46" t="str">
        <f>VLOOKUP(A46,'[1]shui_2h-VS-hzt_10_2h.GeneDiffEx'!$1:$1048576,12,0)</f>
        <v>-</v>
      </c>
      <c r="M46" t="str">
        <f>VLOOKUP(A46,'[1]shui_2h-VS-hzt_10_2h.GeneDiffEx'!$1:$1048576,13,0)</f>
        <v>-</v>
      </c>
      <c r="N46" t="str">
        <f>VLOOKUP(A46,'[1]shui_2h-VS-hzt_10_2h.GeneDiffEx'!$1:$1048576,14,0)</f>
        <v>-</v>
      </c>
      <c r="O46" t="str">
        <f>VLOOKUP(A46,'[1]shui_2h-VS-hzt_10_2h.GeneDiffEx'!$1:$1048576,15,0)</f>
        <v>-</v>
      </c>
      <c r="P46" t="str">
        <f>VLOOKUP(A46,'[1]shui_2h-VS-hzt_10_2h.GeneDiffEx'!$1:$1048576,16,0)</f>
        <v>gi|698495081|ref|XP_009793691.1|/2.9397e-23/PREDICTED: abscisic acid and environmental stress-inducible protein TAS14-like [Nicotiana sylvestris]</v>
      </c>
    </row>
    <row r="47" spans="1:16" x14ac:dyDescent="0.2">
      <c r="A47" s="1" t="s">
        <v>45</v>
      </c>
      <c r="B47">
        <f>VLOOKUP(A47,'[1]shui_2h-VS-hzt_10_2h.GeneDiffEx'!$1:$1048576,2,0)</f>
        <v>1974</v>
      </c>
      <c r="C47">
        <f>VLOOKUP(A47,'[1]shui_2h-VS-hzt_10_2h.GeneDiffEx'!$1:$1048576,3,0)</f>
        <v>8</v>
      </c>
      <c r="D47">
        <f>VLOOKUP(A47,'[1]shui_2h-VS-hzt_10_2h.GeneDiffEx'!$1:$1048576,4,0)</f>
        <v>1</v>
      </c>
      <c r="E47">
        <f>VLOOKUP(A47,'[1]shui_2h-VS-hzt_10_2h.GeneDiffEx'!$1:$1048576,5,0)</f>
        <v>43</v>
      </c>
      <c r="F47">
        <f>VLOOKUP(A47,'[1]shui_2h-VS-hzt_10_2h.GeneDiffEx'!$1:$1048576,6,0)</f>
        <v>23</v>
      </c>
      <c r="G47">
        <f>VLOOKUP(A47,'[1]shui_2h-VS-hzt_10_2h.GeneDiffEx'!$1:$1048576,7,0)</f>
        <v>-1.53642341913515E-2</v>
      </c>
      <c r="H47">
        <f>VLOOKUP(A47,'[1]shui_2h-VS-hzt_10_2h.GeneDiffEx'!$1:$1048576,8,0)</f>
        <v>3.0737310549623098</v>
      </c>
      <c r="I47" t="str">
        <f>VLOOKUP(A47,'[1]shui_2h-VS-hzt_10_2h.GeneDiffEx'!$1:$1048576,9,0)</f>
        <v>up</v>
      </c>
      <c r="J47">
        <f>VLOOKUP(A47,'[1]shui_2h-VS-hzt_10_2h.GeneDiffEx'!$1:$1048576,10,0)</f>
        <v>1.49524824585141E-4</v>
      </c>
      <c r="K47">
        <f>VLOOKUP(A47,'[1]shui_2h-VS-hzt_10_2h.GeneDiffEx'!$1:$1048576,11,0)</f>
        <v>2.3936054747730501E-2</v>
      </c>
      <c r="L47" t="str">
        <f>VLOOKUP(A47,'[1]shui_2h-VS-hzt_10_2h.GeneDiffEx'!$1:$1048576,12,0)</f>
        <v>-</v>
      </c>
      <c r="M47" t="str">
        <f>VLOOKUP(A47,'[1]shui_2h-VS-hzt_10_2h.GeneDiffEx'!$1:$1048576,13,0)</f>
        <v>GO:0005911//cell-cell junction;GO:0031224//intrinsic component of membrane</v>
      </c>
      <c r="N47" t="str">
        <f>VLOOKUP(A47,'[1]shui_2h-VS-hzt_10_2h.GeneDiffEx'!$1:$1048576,14,0)</f>
        <v>GO:0015291//secondary active transmembrane transporter activity;GO:0015103//inorganic anion transmembrane transporter activity</v>
      </c>
      <c r="O47" t="str">
        <f>VLOOKUP(A47,'[1]shui_2h-VS-hzt_10_2h.GeneDiffEx'!$1:$1048576,15,0)</f>
        <v>GO:0044763;GO:0008272//sulfate transport</v>
      </c>
      <c r="P47" t="str">
        <f>VLOOKUP(A47,'[1]shui_2h-VS-hzt_10_2h.GeneDiffEx'!$1:$1048576,16,0)</f>
        <v>gi|697100710|ref|XP_009592454.1|/0/PREDICTED: sulfate transporter 1.3-like [Nicotiana tomentosiformis]</v>
      </c>
    </row>
    <row r="48" spans="1:16" x14ac:dyDescent="0.2">
      <c r="A48" s="1" t="s">
        <v>46</v>
      </c>
      <c r="B48">
        <f>VLOOKUP(A48,'[1]shui_2h-VS-hzt_10_2h.GeneDiffEx'!$1:$1048576,2,0)</f>
        <v>1365</v>
      </c>
      <c r="C48">
        <f>VLOOKUP(A48,'[1]shui_2h-VS-hzt_10_2h.GeneDiffEx'!$1:$1048576,3,0)</f>
        <v>63</v>
      </c>
      <c r="D48">
        <f>VLOOKUP(A48,'[1]shui_2h-VS-hzt_10_2h.GeneDiffEx'!$1:$1048576,4,0)</f>
        <v>69</v>
      </c>
      <c r="E48">
        <f>VLOOKUP(A48,'[1]shui_2h-VS-hzt_10_2h.GeneDiffEx'!$1:$1048576,5,0)</f>
        <v>135</v>
      </c>
      <c r="F48">
        <f>VLOOKUP(A48,'[1]shui_2h-VS-hzt_10_2h.GeneDiffEx'!$1:$1048576,6,0)</f>
        <v>168</v>
      </c>
      <c r="G48">
        <f>VLOOKUP(A48,'[1]shui_2h-VS-hzt_10_2h.GeneDiffEx'!$1:$1048576,7,0)</f>
        <v>2.4093638579659702</v>
      </c>
      <c r="H48">
        <f>VLOOKUP(A48,'[1]shui_2h-VS-hzt_10_2h.GeneDiffEx'!$1:$1048576,8,0)</f>
        <v>1.4768689554295</v>
      </c>
      <c r="I48" t="str">
        <f>VLOOKUP(A48,'[1]shui_2h-VS-hzt_10_2h.GeneDiffEx'!$1:$1048576,9,0)</f>
        <v>up</v>
      </c>
      <c r="J48">
        <f>VLOOKUP(A48,'[1]shui_2h-VS-hzt_10_2h.GeneDiffEx'!$1:$1048576,10,0)</f>
        <v>1.5595057257051601E-4</v>
      </c>
      <c r="K48">
        <f>VLOOKUP(A48,'[1]shui_2h-VS-hzt_10_2h.GeneDiffEx'!$1:$1048576,11,0)</f>
        <v>2.4715046740975299E-2</v>
      </c>
      <c r="L48" t="str">
        <f>VLOOKUP(A48,'[1]shui_2h-VS-hzt_10_2h.GeneDiffEx'!$1:$1048576,12,0)</f>
        <v>-</v>
      </c>
      <c r="M48" t="str">
        <f>VLOOKUP(A48,'[1]shui_2h-VS-hzt_10_2h.GeneDiffEx'!$1:$1048576,13,0)</f>
        <v>-</v>
      </c>
      <c r="N48" t="str">
        <f>VLOOKUP(A48,'[1]shui_2h-VS-hzt_10_2h.GeneDiffEx'!$1:$1048576,14,0)</f>
        <v>GO:0070011//peptidase activity, acting on L-amino acid peptides</v>
      </c>
      <c r="O48" t="str">
        <f>VLOOKUP(A48,'[1]shui_2h-VS-hzt_10_2h.GeneDiffEx'!$1:$1048576,15,0)</f>
        <v>GO:0008152//metabolic process</v>
      </c>
      <c r="P48" t="str">
        <f>VLOOKUP(A48,'[1]shui_2h-VS-hzt_10_2h.GeneDiffEx'!$1:$1048576,16,0)</f>
        <v>gi|697163765|ref|XP_009590702.1|/0/PREDICTED: subtilisin-like protease [Nicotiana tomentosiformis]</v>
      </c>
    </row>
    <row r="49" spans="1:16" x14ac:dyDescent="0.2">
      <c r="A49" s="1" t="s">
        <v>47</v>
      </c>
      <c r="B49">
        <f>VLOOKUP(A49,'[1]shui_2h-VS-hzt_10_2h.GeneDiffEx'!$1:$1048576,2,0)</f>
        <v>1233</v>
      </c>
      <c r="C49">
        <f>VLOOKUP(A49,'[1]shui_2h-VS-hzt_10_2h.GeneDiffEx'!$1:$1048576,3,0)</f>
        <v>137</v>
      </c>
      <c r="D49">
        <f>VLOOKUP(A49,'[1]shui_2h-VS-hzt_10_2h.GeneDiffEx'!$1:$1048576,4,0)</f>
        <v>108</v>
      </c>
      <c r="E49">
        <f>VLOOKUP(A49,'[1]shui_2h-VS-hzt_10_2h.GeneDiffEx'!$1:$1048576,5,0)</f>
        <v>277</v>
      </c>
      <c r="F49">
        <f>VLOOKUP(A49,'[1]shui_2h-VS-hzt_10_2h.GeneDiffEx'!$1:$1048576,6,0)</f>
        <v>213</v>
      </c>
      <c r="G49">
        <f>VLOOKUP(A49,'[1]shui_2h-VS-hzt_10_2h.GeneDiffEx'!$1:$1048576,7,0)</f>
        <v>3.1453926568447299</v>
      </c>
      <c r="H49">
        <f>VLOOKUP(A49,'[1]shui_2h-VS-hzt_10_2h.GeneDiffEx'!$1:$1048576,8,0)</f>
        <v>1.25812035029721</v>
      </c>
      <c r="I49" t="str">
        <f>VLOOKUP(A49,'[1]shui_2h-VS-hzt_10_2h.GeneDiffEx'!$1:$1048576,9,0)</f>
        <v>up</v>
      </c>
      <c r="J49">
        <f>VLOOKUP(A49,'[1]shui_2h-VS-hzt_10_2h.GeneDiffEx'!$1:$1048576,10,0)</f>
        <v>1.5858339644463901E-4</v>
      </c>
      <c r="K49">
        <f>VLOOKUP(A49,'[1]shui_2h-VS-hzt_10_2h.GeneDiffEx'!$1:$1048576,11,0)</f>
        <v>2.4883462048065699E-2</v>
      </c>
      <c r="L49" t="str">
        <f>VLOOKUP(A49,'[1]shui_2h-VS-hzt_10_2h.GeneDiffEx'!$1:$1048576,12,0)</f>
        <v>ko04075//Plant hormone signal transduction</v>
      </c>
      <c r="M49" t="str">
        <f>VLOOKUP(A49,'[1]shui_2h-VS-hzt_10_2h.GeneDiffEx'!$1:$1048576,13,0)</f>
        <v>-</v>
      </c>
      <c r="N49" t="str">
        <f>VLOOKUP(A49,'[1]shui_2h-VS-hzt_10_2h.GeneDiffEx'!$1:$1048576,14,0)</f>
        <v>GO:0004721//phosphoprotein phosphatase activity</v>
      </c>
      <c r="O49" t="str">
        <f>VLOOKUP(A49,'[1]shui_2h-VS-hzt_10_2h.GeneDiffEx'!$1:$1048576,15,0)</f>
        <v>-</v>
      </c>
      <c r="P49" t="str">
        <f>VLOOKUP(A49,'[1]shui_2h-VS-hzt_10_2h.GeneDiffEx'!$1:$1048576,16,0)</f>
        <v>gi|698564552|ref|XP_009773017.1|/0/PREDICTED: probable protein phosphatase 2C 24 isoform X1 [Nicotiana sylvestris]</v>
      </c>
    </row>
    <row r="50" spans="1:16" x14ac:dyDescent="0.2">
      <c r="A50" s="1" t="s">
        <v>48</v>
      </c>
      <c r="B50">
        <f>VLOOKUP(A50,'[1]shui_2h-VS-hzt_10_2h.GeneDiffEx'!$1:$1048576,2,0)</f>
        <v>1773</v>
      </c>
      <c r="C50">
        <f>VLOOKUP(A50,'[1]shui_2h-VS-hzt_10_2h.GeneDiffEx'!$1:$1048576,3,0)</f>
        <v>32</v>
      </c>
      <c r="D50">
        <f>VLOOKUP(A50,'[1]shui_2h-VS-hzt_10_2h.GeneDiffEx'!$1:$1048576,4,0)</f>
        <v>14</v>
      </c>
      <c r="E50">
        <f>VLOOKUP(A50,'[1]shui_2h-VS-hzt_10_2h.GeneDiffEx'!$1:$1048576,5,0)</f>
        <v>112</v>
      </c>
      <c r="F50">
        <f>VLOOKUP(A50,'[1]shui_2h-VS-hzt_10_2h.GeneDiffEx'!$1:$1048576,6,0)</f>
        <v>65</v>
      </c>
      <c r="G50">
        <f>VLOOKUP(A50,'[1]shui_2h-VS-hzt_10_2h.GeneDiffEx'!$1:$1048576,7,0)</f>
        <v>1.47203014539198</v>
      </c>
      <c r="H50">
        <f>VLOOKUP(A50,'[1]shui_2h-VS-hzt_10_2h.GeneDiffEx'!$1:$1048576,8,0)</f>
        <v>2.1786198079262</v>
      </c>
      <c r="I50" t="str">
        <f>VLOOKUP(A50,'[1]shui_2h-VS-hzt_10_2h.GeneDiffEx'!$1:$1048576,9,0)</f>
        <v>up</v>
      </c>
      <c r="J50">
        <f>VLOOKUP(A50,'[1]shui_2h-VS-hzt_10_2h.GeneDiffEx'!$1:$1048576,10,0)</f>
        <v>1.6245179743810999E-4</v>
      </c>
      <c r="K50">
        <f>VLOOKUP(A50,'[1]shui_2h-VS-hzt_10_2h.GeneDiffEx'!$1:$1048576,11,0)</f>
        <v>2.5364887544819401E-2</v>
      </c>
      <c r="L50" t="str">
        <f>VLOOKUP(A50,'[1]shui_2h-VS-hzt_10_2h.GeneDiffEx'!$1:$1048576,12,0)</f>
        <v>ko01100//Metabolic pathways;ko04070//Phosphatidylinositol signaling system;ko00562//Inositol phosphate metabolism</v>
      </c>
      <c r="M50" t="str">
        <f>VLOOKUP(A50,'[1]shui_2h-VS-hzt_10_2h.GeneDiffEx'!$1:$1048576,13,0)</f>
        <v>-</v>
      </c>
      <c r="N50" t="str">
        <f>VLOOKUP(A50,'[1]shui_2h-VS-hzt_10_2h.GeneDiffEx'!$1:$1048576,14,0)</f>
        <v>GO:0008081//phosphoric diester hydrolase activity;GO:0060089;GO:0046872//metal ion binding;GO:0004629//phospholipase C activity</v>
      </c>
      <c r="O50" t="str">
        <f>VLOOKUP(A50,'[1]shui_2h-VS-hzt_10_2h.GeneDiffEx'!$1:$1048576,15,0)</f>
        <v>GO:0007165//signal transduction;GO:0044238//primary metabolic process</v>
      </c>
      <c r="P50" t="str">
        <f>VLOOKUP(A50,'[1]shui_2h-VS-hzt_10_2h.GeneDiffEx'!$1:$1048576,16,0)</f>
        <v>gi|698497839|ref|XP_009794867.1|/0/PREDICTED: phosphoinositide phospholipase C 6-like [Nicotiana sylvestris]</v>
      </c>
    </row>
    <row r="51" spans="1:16" x14ac:dyDescent="0.2">
      <c r="A51" s="1" t="s">
        <v>49</v>
      </c>
      <c r="B51">
        <f>VLOOKUP(A51,'[1]shui_2h-VS-hzt_10_2h.GeneDiffEx'!$1:$1048576,2,0)</f>
        <v>483</v>
      </c>
      <c r="C51">
        <f>VLOOKUP(A51,'[1]shui_2h-VS-hzt_10_2h.GeneDiffEx'!$1:$1048576,3,0)</f>
        <v>427</v>
      </c>
      <c r="D51">
        <f>VLOOKUP(A51,'[1]shui_2h-VS-hzt_10_2h.GeneDiffEx'!$1:$1048576,4,0)</f>
        <v>427</v>
      </c>
      <c r="E51">
        <f>VLOOKUP(A51,'[1]shui_2h-VS-hzt_10_2h.GeneDiffEx'!$1:$1048576,5,0)</f>
        <v>609</v>
      </c>
      <c r="F51">
        <f>VLOOKUP(A51,'[1]shui_2h-VS-hzt_10_2h.GeneDiffEx'!$1:$1048576,6,0)</f>
        <v>860</v>
      </c>
      <c r="G51">
        <f>VLOOKUP(A51,'[1]shui_2h-VS-hzt_10_2h.GeneDiffEx'!$1:$1048576,7,0)</f>
        <v>4.7996779846254496</v>
      </c>
      <c r="H51">
        <f>VLOOKUP(A51,'[1]shui_2h-VS-hzt_10_2h.GeneDiffEx'!$1:$1048576,8,0)</f>
        <v>1.0640443440665099</v>
      </c>
      <c r="I51" t="str">
        <f>VLOOKUP(A51,'[1]shui_2h-VS-hzt_10_2h.GeneDiffEx'!$1:$1048576,9,0)</f>
        <v>up</v>
      </c>
      <c r="J51">
        <f>VLOOKUP(A51,'[1]shui_2h-VS-hzt_10_2h.GeneDiffEx'!$1:$1048576,10,0)</f>
        <v>1.7220175811754701E-4</v>
      </c>
      <c r="K51">
        <f>VLOOKUP(A51,'[1]shui_2h-VS-hzt_10_2h.GeneDiffEx'!$1:$1048576,11,0)</f>
        <v>2.6495664685892099E-2</v>
      </c>
      <c r="L51" t="str">
        <f>VLOOKUP(A51,'[1]shui_2h-VS-hzt_10_2h.GeneDiffEx'!$1:$1048576,12,0)</f>
        <v>ko04141//Protein processing in endoplasmic reticulum</v>
      </c>
      <c r="M51" t="str">
        <f>VLOOKUP(A51,'[1]shui_2h-VS-hzt_10_2h.GeneDiffEx'!$1:$1048576,13,0)</f>
        <v>GO:0043231//intracellular membrane-bounded organelle</v>
      </c>
      <c r="N51" t="str">
        <f>VLOOKUP(A51,'[1]shui_2h-VS-hzt_10_2h.GeneDiffEx'!$1:$1048576,14,0)</f>
        <v>-</v>
      </c>
      <c r="O51" t="str">
        <f>VLOOKUP(A51,'[1]shui_2h-VS-hzt_10_2h.GeneDiffEx'!$1:$1048576,15,0)</f>
        <v>GO:0050896//response to stimulus</v>
      </c>
      <c r="P51" t="str">
        <f>VLOOKUP(A51,'[1]shui_2h-VS-hzt_10_2h.GeneDiffEx'!$1:$1048576,16,0)</f>
        <v>gi|698552523|ref|XP_009769665.1|/1.68367e-70/PREDICTED: chaperone protein dnaJ 8, chloroplastic-like [Nicotiana sylvestris]</v>
      </c>
    </row>
    <row r="52" spans="1:16" x14ac:dyDescent="0.2">
      <c r="A52" s="1" t="s">
        <v>50</v>
      </c>
      <c r="B52">
        <f>VLOOKUP(A52,'[1]shui_2h-VS-hzt_10_2h.GeneDiffEx'!$1:$1048576,2,0)</f>
        <v>747</v>
      </c>
      <c r="C52">
        <f>VLOOKUP(A52,'[1]shui_2h-VS-hzt_10_2h.GeneDiffEx'!$1:$1048576,3,0)</f>
        <v>746</v>
      </c>
      <c r="D52">
        <f>VLOOKUP(A52,'[1]shui_2h-VS-hzt_10_2h.GeneDiffEx'!$1:$1048576,4,0)</f>
        <v>552</v>
      </c>
      <c r="E52">
        <f>VLOOKUP(A52,'[1]shui_2h-VS-hzt_10_2h.GeneDiffEx'!$1:$1048576,5,0)</f>
        <v>1284</v>
      </c>
      <c r="F52">
        <f>VLOOKUP(A52,'[1]shui_2h-VS-hzt_10_2h.GeneDiffEx'!$1:$1048576,6,0)</f>
        <v>979</v>
      </c>
      <c r="G52">
        <f>VLOOKUP(A52,'[1]shui_2h-VS-hzt_10_2h.GeneDiffEx'!$1:$1048576,7,0)</f>
        <v>5.40624819834873</v>
      </c>
      <c r="H52">
        <f>VLOOKUP(A52,'[1]shui_2h-VS-hzt_10_2h.GeneDiffEx'!$1:$1048576,8,0)</f>
        <v>1.0576118375399</v>
      </c>
      <c r="I52" t="str">
        <f>VLOOKUP(A52,'[1]shui_2h-VS-hzt_10_2h.GeneDiffEx'!$1:$1048576,9,0)</f>
        <v>up</v>
      </c>
      <c r="J52">
        <f>VLOOKUP(A52,'[1]shui_2h-VS-hzt_10_2h.GeneDiffEx'!$1:$1048576,10,0)</f>
        <v>1.77192047168035E-4</v>
      </c>
      <c r="K52">
        <f>VLOOKUP(A52,'[1]shui_2h-VS-hzt_10_2h.GeneDiffEx'!$1:$1048576,11,0)</f>
        <v>2.7001341956913699E-2</v>
      </c>
      <c r="L52" t="str">
        <f>VLOOKUP(A52,'[1]shui_2h-VS-hzt_10_2h.GeneDiffEx'!$1:$1048576,12,0)</f>
        <v>-</v>
      </c>
      <c r="M52" t="str">
        <f>VLOOKUP(A52,'[1]shui_2h-VS-hzt_10_2h.GeneDiffEx'!$1:$1048576,13,0)</f>
        <v>GO:0031224//intrinsic component of membrane</v>
      </c>
      <c r="N52" t="str">
        <f>VLOOKUP(A52,'[1]shui_2h-VS-hzt_10_2h.GeneDiffEx'!$1:$1048576,14,0)</f>
        <v>-</v>
      </c>
      <c r="O52" t="str">
        <f>VLOOKUP(A52,'[1]shui_2h-VS-hzt_10_2h.GeneDiffEx'!$1:$1048576,15,0)</f>
        <v>GO:0051234//establishment of localization</v>
      </c>
      <c r="P52" t="str">
        <f>VLOOKUP(A52,'[1]shui_2h-VS-hzt_10_2h.GeneDiffEx'!$1:$1048576,16,0)</f>
        <v>gi|698509012|ref|XP_009799741.1|/6.84685e-148/PREDICTED: aquaporin TIP1-1 [Nicotiana sylvestris]</v>
      </c>
    </row>
    <row r="53" spans="1:16" x14ac:dyDescent="0.2">
      <c r="A53" s="1" t="s">
        <v>51</v>
      </c>
      <c r="B53">
        <f>VLOOKUP(A53,'[1]shui_2h-VS-hzt_10_2h.GeneDiffEx'!$1:$1048576,2,0)</f>
        <v>1317</v>
      </c>
      <c r="C53">
        <f>VLOOKUP(A53,'[1]shui_2h-VS-hzt_10_2h.GeneDiffEx'!$1:$1048576,3,0)</f>
        <v>352</v>
      </c>
      <c r="D53">
        <f>VLOOKUP(A53,'[1]shui_2h-VS-hzt_10_2h.GeneDiffEx'!$1:$1048576,4,0)</f>
        <v>521</v>
      </c>
      <c r="E53">
        <f>VLOOKUP(A53,'[1]shui_2h-VS-hzt_10_2h.GeneDiffEx'!$1:$1048576,5,0)</f>
        <v>797</v>
      </c>
      <c r="F53">
        <f>VLOOKUP(A53,'[1]shui_2h-VS-hzt_10_2h.GeneDiffEx'!$1:$1048576,6,0)</f>
        <v>652</v>
      </c>
      <c r="G53">
        <f>VLOOKUP(A53,'[1]shui_2h-VS-hzt_10_2h.GeneDiffEx'!$1:$1048576,7,0)</f>
        <v>4.7827842901636499</v>
      </c>
      <c r="H53">
        <f>VLOOKUP(A53,'[1]shui_2h-VS-hzt_10_2h.GeneDiffEx'!$1:$1048576,8,0)</f>
        <v>1.00717422613392</v>
      </c>
      <c r="I53" t="str">
        <f>VLOOKUP(A53,'[1]shui_2h-VS-hzt_10_2h.GeneDiffEx'!$1:$1048576,9,0)</f>
        <v>up</v>
      </c>
      <c r="J53">
        <f>VLOOKUP(A53,'[1]shui_2h-VS-hzt_10_2h.GeneDiffEx'!$1:$1048576,10,0)</f>
        <v>1.8469119988146699E-4</v>
      </c>
      <c r="K53">
        <f>VLOOKUP(A53,'[1]shui_2h-VS-hzt_10_2h.GeneDiffEx'!$1:$1048576,11,0)</f>
        <v>2.7743944414421701E-2</v>
      </c>
      <c r="L53" t="str">
        <f>VLOOKUP(A53,'[1]shui_2h-VS-hzt_10_2h.GeneDiffEx'!$1:$1048576,12,0)</f>
        <v>-</v>
      </c>
      <c r="M53" t="str">
        <f>VLOOKUP(A53,'[1]shui_2h-VS-hzt_10_2h.GeneDiffEx'!$1:$1048576,13,0)</f>
        <v>-</v>
      </c>
      <c r="N53" t="str">
        <f>VLOOKUP(A53,'[1]shui_2h-VS-hzt_10_2h.GeneDiffEx'!$1:$1048576,14,0)</f>
        <v>GO:0070011//peptidase activity, acting on L-amino acid peptides</v>
      </c>
      <c r="O53" t="str">
        <f>VLOOKUP(A53,'[1]shui_2h-VS-hzt_10_2h.GeneDiffEx'!$1:$1048576,15,0)</f>
        <v>-</v>
      </c>
      <c r="P53" t="str">
        <f>VLOOKUP(A53,'[1]shui_2h-VS-hzt_10_2h.GeneDiffEx'!$1:$1048576,16,0)</f>
        <v>gi|697148707|ref|XP_009628543.1|/0/PREDICTED: uncharacterized protein LOC104118868 [Nicotiana tomentosiformis]</v>
      </c>
    </row>
    <row r="54" spans="1:16" x14ac:dyDescent="0.2">
      <c r="A54" s="1" t="s">
        <v>52</v>
      </c>
      <c r="B54">
        <f>VLOOKUP(A54,'[1]shui_2h-VS-hzt_10_2h.GeneDiffEx'!$1:$1048576,2,0)</f>
        <v>873</v>
      </c>
      <c r="C54">
        <f>VLOOKUP(A54,'[1]shui_2h-VS-hzt_10_2h.GeneDiffEx'!$1:$1048576,3,0)</f>
        <v>179</v>
      </c>
      <c r="D54">
        <f>VLOOKUP(A54,'[1]shui_2h-VS-hzt_10_2h.GeneDiffEx'!$1:$1048576,4,0)</f>
        <v>197</v>
      </c>
      <c r="E54">
        <f>VLOOKUP(A54,'[1]shui_2h-VS-hzt_10_2h.GeneDiffEx'!$1:$1048576,5,0)</f>
        <v>383</v>
      </c>
      <c r="F54">
        <f>VLOOKUP(A54,'[1]shui_2h-VS-hzt_10_2h.GeneDiffEx'!$1:$1048576,6,0)</f>
        <v>284</v>
      </c>
      <c r="G54">
        <f>VLOOKUP(A54,'[1]shui_2h-VS-hzt_10_2h.GeneDiffEx'!$1:$1048576,7,0)</f>
        <v>3.6372742699278402</v>
      </c>
      <c r="H54">
        <f>VLOOKUP(A54,'[1]shui_2h-VS-hzt_10_2h.GeneDiffEx'!$1:$1048576,8,0)</f>
        <v>1.0924416906743799</v>
      </c>
      <c r="I54" t="str">
        <f>VLOOKUP(A54,'[1]shui_2h-VS-hzt_10_2h.GeneDiffEx'!$1:$1048576,9,0)</f>
        <v>up</v>
      </c>
      <c r="J54">
        <f>VLOOKUP(A54,'[1]shui_2h-VS-hzt_10_2h.GeneDiffEx'!$1:$1048576,10,0)</f>
        <v>1.87675594071841E-4</v>
      </c>
      <c r="K54">
        <f>VLOOKUP(A54,'[1]shui_2h-VS-hzt_10_2h.GeneDiffEx'!$1:$1048576,11,0)</f>
        <v>2.80592718382126E-2</v>
      </c>
      <c r="L54" t="str">
        <f>VLOOKUP(A54,'[1]shui_2h-VS-hzt_10_2h.GeneDiffEx'!$1:$1048576,12,0)</f>
        <v>-</v>
      </c>
      <c r="M54" t="str">
        <f>VLOOKUP(A54,'[1]shui_2h-VS-hzt_10_2h.GeneDiffEx'!$1:$1048576,13,0)</f>
        <v>-</v>
      </c>
      <c r="N54" t="str">
        <f>VLOOKUP(A54,'[1]shui_2h-VS-hzt_10_2h.GeneDiffEx'!$1:$1048576,14,0)</f>
        <v>-</v>
      </c>
      <c r="O54" t="str">
        <f>VLOOKUP(A54,'[1]shui_2h-VS-hzt_10_2h.GeneDiffEx'!$1:$1048576,15,0)</f>
        <v>-</v>
      </c>
      <c r="P54" t="str">
        <f>VLOOKUP(A54,'[1]shui_2h-VS-hzt_10_2h.GeneDiffEx'!$1:$1048576,16,0)</f>
        <v>gi|698464029|ref|XP_009782340.1|/0/PREDICTED: uncharacterized protein LOC104231102 [Nicotiana sylvestris]</v>
      </c>
    </row>
    <row r="55" spans="1:16" x14ac:dyDescent="0.2">
      <c r="A55" s="1" t="s">
        <v>53</v>
      </c>
      <c r="B55">
        <f>VLOOKUP(A55,'[1]shui_2h-VS-hzt_10_2h.GeneDiffEx'!$1:$1048576,2,0)</f>
        <v>327</v>
      </c>
      <c r="C55">
        <f>VLOOKUP(A55,'[1]shui_2h-VS-hzt_10_2h.GeneDiffEx'!$1:$1048576,3,0)</f>
        <v>5</v>
      </c>
      <c r="D55">
        <f>VLOOKUP(A55,'[1]shui_2h-VS-hzt_10_2h.GeneDiffEx'!$1:$1048576,4,0)</f>
        <v>2</v>
      </c>
      <c r="E55">
        <f>VLOOKUP(A55,'[1]shui_2h-VS-hzt_10_2h.GeneDiffEx'!$1:$1048576,5,0)</f>
        <v>25</v>
      </c>
      <c r="F55">
        <f>VLOOKUP(A55,'[1]shui_2h-VS-hzt_10_2h.GeneDiffEx'!$1:$1048576,6,0)</f>
        <v>20</v>
      </c>
      <c r="G55">
        <f>VLOOKUP(A55,'[1]shui_2h-VS-hzt_10_2h.GeneDiffEx'!$1:$1048576,7,0)</f>
        <v>-0.49132285104476298</v>
      </c>
      <c r="H55">
        <f>VLOOKUP(A55,'[1]shui_2h-VS-hzt_10_2h.GeneDiffEx'!$1:$1048576,8,0)</f>
        <v>2.8960052948580102</v>
      </c>
      <c r="I55" t="str">
        <f>VLOOKUP(A55,'[1]shui_2h-VS-hzt_10_2h.GeneDiffEx'!$1:$1048576,9,0)</f>
        <v>up</v>
      </c>
      <c r="J55">
        <f>VLOOKUP(A55,'[1]shui_2h-VS-hzt_10_2h.GeneDiffEx'!$1:$1048576,10,0)</f>
        <v>2.2092394312388101E-4</v>
      </c>
      <c r="K55">
        <f>VLOOKUP(A55,'[1]shui_2h-VS-hzt_10_2h.GeneDiffEx'!$1:$1048576,11,0)</f>
        <v>3.19744534303859E-2</v>
      </c>
      <c r="L55" t="str">
        <f>VLOOKUP(A55,'[1]shui_2h-VS-hzt_10_2h.GeneDiffEx'!$1:$1048576,12,0)</f>
        <v>-</v>
      </c>
      <c r="M55" t="str">
        <f>VLOOKUP(A55,'[1]shui_2h-VS-hzt_10_2h.GeneDiffEx'!$1:$1048576,13,0)</f>
        <v>-</v>
      </c>
      <c r="N55" t="str">
        <f>VLOOKUP(A55,'[1]shui_2h-VS-hzt_10_2h.GeneDiffEx'!$1:$1048576,14,0)</f>
        <v>-</v>
      </c>
      <c r="O55" t="str">
        <f>VLOOKUP(A55,'[1]shui_2h-VS-hzt_10_2h.GeneDiffEx'!$1:$1048576,15,0)</f>
        <v>-</v>
      </c>
      <c r="P55" t="str">
        <f>VLOOKUP(A55,'[1]shui_2h-VS-hzt_10_2h.GeneDiffEx'!$1:$1048576,16,0)</f>
        <v>-</v>
      </c>
    </row>
    <row r="56" spans="1:16" x14ac:dyDescent="0.2">
      <c r="A56" s="1" t="s">
        <v>54</v>
      </c>
      <c r="B56">
        <f>VLOOKUP(A56,'[1]shui_2h-VS-hzt_10_2h.GeneDiffEx'!$1:$1048576,2,0)</f>
        <v>1947</v>
      </c>
      <c r="C56">
        <f>VLOOKUP(A56,'[1]shui_2h-VS-hzt_10_2h.GeneDiffEx'!$1:$1048576,3,0)</f>
        <v>8798</v>
      </c>
      <c r="D56">
        <f>VLOOKUP(A56,'[1]shui_2h-VS-hzt_10_2h.GeneDiffEx'!$1:$1048576,4,0)</f>
        <v>19846</v>
      </c>
      <c r="E56">
        <f>VLOOKUP(A56,'[1]shui_2h-VS-hzt_10_2h.GeneDiffEx'!$1:$1048576,5,0)</f>
        <v>25420</v>
      </c>
      <c r="F56">
        <f>VLOOKUP(A56,'[1]shui_2h-VS-hzt_10_2h.GeneDiffEx'!$1:$1048576,6,0)</f>
        <v>30340</v>
      </c>
      <c r="G56">
        <f>VLOOKUP(A56,'[1]shui_2h-VS-hzt_10_2h.GeneDiffEx'!$1:$1048576,7,0)</f>
        <v>9.9776285310074897</v>
      </c>
      <c r="H56">
        <f>VLOOKUP(A56,'[1]shui_2h-VS-hzt_10_2h.GeneDiffEx'!$1:$1048576,8,0)</f>
        <v>1.26016096137336</v>
      </c>
      <c r="I56" t="str">
        <f>VLOOKUP(A56,'[1]shui_2h-VS-hzt_10_2h.GeneDiffEx'!$1:$1048576,9,0)</f>
        <v>up</v>
      </c>
      <c r="J56">
        <f>VLOOKUP(A56,'[1]shui_2h-VS-hzt_10_2h.GeneDiffEx'!$1:$1048576,10,0)</f>
        <v>2.3127312615033599E-4</v>
      </c>
      <c r="K56">
        <f>VLOOKUP(A56,'[1]shui_2h-VS-hzt_10_2h.GeneDiffEx'!$1:$1048576,11,0)</f>
        <v>3.3169380119733298E-2</v>
      </c>
      <c r="L56" t="str">
        <f>VLOOKUP(A56,'[1]shui_2h-VS-hzt_10_2h.GeneDiffEx'!$1:$1048576,12,0)</f>
        <v>ko04144//Endocytosis;ko04141//Protein processing in endoplasmic reticulum;ko03040//Spliceosome</v>
      </c>
      <c r="M56" t="str">
        <f>VLOOKUP(A56,'[1]shui_2h-VS-hzt_10_2h.GeneDiffEx'!$1:$1048576,13,0)</f>
        <v>GO:0005840//ribosome;GO:0030312//external encapsulating structure;GO:0009536//plastid;GO:0044437;GO:0005911//cell-cell junction;GO:0005576//extracellular region;GO:0016020//membrane</v>
      </c>
      <c r="N56" t="str">
        <f>VLOOKUP(A56,'[1]shui_2h-VS-hzt_10_2h.GeneDiffEx'!$1:$1048576,14,0)</f>
        <v>GO:0032550;GO:0044389//ubiquitin-like protein ligase binding</v>
      </c>
      <c r="O56" t="str">
        <f>VLOOKUP(A56,'[1]shui_2h-VS-hzt_10_2h.GeneDiffEx'!$1:$1048576,15,0)</f>
        <v>GO:0009642//response to light intensity;GO:0051707//response to other organism;GO:0010038//response to metal ion;GO:0000302//response to reactive oxygen species;GO:0032446//protein modification by small protein conjugation</v>
      </c>
      <c r="P56" t="str">
        <f>VLOOKUP(A56,'[1]shui_2h-VS-hzt_10_2h.GeneDiffEx'!$1:$1048576,16,0)</f>
        <v>gi|697104555|ref|XP_009606077.1|/0/PREDICTED: heat shock cognate 70 kDa protein 2-like [Nicotiana tomentosiformis]</v>
      </c>
    </row>
    <row r="57" spans="1:16" x14ac:dyDescent="0.2">
      <c r="A57" s="1" t="s">
        <v>55</v>
      </c>
      <c r="B57">
        <f>VLOOKUP(A57,'[1]shui_2h-VS-hzt_10_2h.GeneDiffEx'!$1:$1048576,2,0)</f>
        <v>1302</v>
      </c>
      <c r="C57">
        <f>VLOOKUP(A57,'[1]shui_2h-VS-hzt_10_2h.GeneDiffEx'!$1:$1048576,3,0)</f>
        <v>185</v>
      </c>
      <c r="D57">
        <f>VLOOKUP(A57,'[1]shui_2h-VS-hzt_10_2h.GeneDiffEx'!$1:$1048576,4,0)</f>
        <v>579</v>
      </c>
      <c r="E57">
        <f>VLOOKUP(A57,'[1]shui_2h-VS-hzt_10_2h.GeneDiffEx'!$1:$1048576,5,0)</f>
        <v>762</v>
      </c>
      <c r="F57">
        <f>VLOOKUP(A57,'[1]shui_2h-VS-hzt_10_2h.GeneDiffEx'!$1:$1048576,6,0)</f>
        <v>982</v>
      </c>
      <c r="G57">
        <f>VLOOKUP(A57,'[1]shui_2h-VS-hzt_10_2h.GeneDiffEx'!$1:$1048576,7,0)</f>
        <v>4.9171742040694104</v>
      </c>
      <c r="H57">
        <f>VLOOKUP(A57,'[1]shui_2h-VS-hzt_10_2h.GeneDiffEx'!$1:$1048576,8,0)</f>
        <v>1.49830193109955</v>
      </c>
      <c r="I57" t="str">
        <f>VLOOKUP(A57,'[1]shui_2h-VS-hzt_10_2h.GeneDiffEx'!$1:$1048576,9,0)</f>
        <v>up</v>
      </c>
      <c r="J57">
        <f>VLOOKUP(A57,'[1]shui_2h-VS-hzt_10_2h.GeneDiffEx'!$1:$1048576,10,0)</f>
        <v>2.5533596944195101E-4</v>
      </c>
      <c r="K57">
        <f>VLOOKUP(A57,'[1]shui_2h-VS-hzt_10_2h.GeneDiffEx'!$1:$1048576,11,0)</f>
        <v>3.50351899888834E-2</v>
      </c>
      <c r="L57" t="str">
        <f>VLOOKUP(A57,'[1]shui_2h-VS-hzt_10_2h.GeneDiffEx'!$1:$1048576,12,0)</f>
        <v>ko00230//Purine metabolism;ko00450//Selenocompound metabolism;ko01100//Metabolic pathways;ko00920//Sulfur metabolism</v>
      </c>
      <c r="M57" t="str">
        <f>VLOOKUP(A57,'[1]shui_2h-VS-hzt_10_2h.GeneDiffEx'!$1:$1048576,13,0)</f>
        <v>-</v>
      </c>
      <c r="N57" t="str">
        <f>VLOOKUP(A57,'[1]shui_2h-VS-hzt_10_2h.GeneDiffEx'!$1:$1048576,14,0)</f>
        <v>GO:0004779//sulfate adenylyltransferase activity</v>
      </c>
      <c r="O57" t="str">
        <f>VLOOKUP(A57,'[1]shui_2h-VS-hzt_10_2h.GeneDiffEx'!$1:$1048576,15,0)</f>
        <v>GO:0006790//sulfur compound metabolic process</v>
      </c>
      <c r="P57" t="str">
        <f>VLOOKUP(A57,'[1]shui_2h-VS-hzt_10_2h.GeneDiffEx'!$1:$1048576,16,0)</f>
        <v>gi|697175355|ref|XP_009596617.1|/0/PREDICTED: ATP sulfurylase 1, chloroplastic-like [Nicotiana tomentosiformis]</v>
      </c>
    </row>
    <row r="58" spans="1:16" x14ac:dyDescent="0.2">
      <c r="A58" s="1" t="s">
        <v>56</v>
      </c>
      <c r="B58">
        <f>VLOOKUP(A58,'[1]shui_2h-VS-hzt_10_2h.GeneDiffEx'!$1:$1048576,2,0)</f>
        <v>2010</v>
      </c>
      <c r="C58">
        <f>VLOOKUP(A58,'[1]shui_2h-VS-hzt_10_2h.GeneDiffEx'!$1:$1048576,3,0)</f>
        <v>633</v>
      </c>
      <c r="D58">
        <f>VLOOKUP(A58,'[1]shui_2h-VS-hzt_10_2h.GeneDiffEx'!$1:$1048576,4,0)</f>
        <v>1065</v>
      </c>
      <c r="E58">
        <f>VLOOKUP(A58,'[1]shui_2h-VS-hzt_10_2h.GeneDiffEx'!$1:$1048576,5,0)</f>
        <v>1587</v>
      </c>
      <c r="F58">
        <f>VLOOKUP(A58,'[1]shui_2h-VS-hzt_10_2h.GeneDiffEx'!$1:$1048576,6,0)</f>
        <v>1296</v>
      </c>
      <c r="G58">
        <f>VLOOKUP(A58,'[1]shui_2h-VS-hzt_10_2h.GeneDiffEx'!$1:$1048576,7,0)</f>
        <v>5.7615177125232897</v>
      </c>
      <c r="H58">
        <f>VLOOKUP(A58,'[1]shui_2h-VS-hzt_10_2h.GeneDiffEx'!$1:$1048576,8,0)</f>
        <v>1.04357201974561</v>
      </c>
      <c r="I58" t="str">
        <f>VLOOKUP(A58,'[1]shui_2h-VS-hzt_10_2h.GeneDiffEx'!$1:$1048576,9,0)</f>
        <v>up</v>
      </c>
      <c r="J58">
        <f>VLOOKUP(A58,'[1]shui_2h-VS-hzt_10_2h.GeneDiffEx'!$1:$1048576,10,0)</f>
        <v>2.6019455754054102E-4</v>
      </c>
      <c r="K58">
        <f>VLOOKUP(A58,'[1]shui_2h-VS-hzt_10_2h.GeneDiffEx'!$1:$1048576,11,0)</f>
        <v>3.5395393544227299E-2</v>
      </c>
      <c r="L58" t="str">
        <f>VLOOKUP(A58,'[1]shui_2h-VS-hzt_10_2h.GeneDiffEx'!$1:$1048576,12,0)</f>
        <v>ko04075//Plant hormone signal transduction</v>
      </c>
      <c r="M58" t="str">
        <f>VLOOKUP(A58,'[1]shui_2h-VS-hzt_10_2h.GeneDiffEx'!$1:$1048576,13,0)</f>
        <v>GO:0031461//cullin-RING ubiquitin ligase complex</v>
      </c>
      <c r="N58" t="str">
        <f>VLOOKUP(A58,'[1]shui_2h-VS-hzt_10_2h.GeneDiffEx'!$1:$1048576,14,0)</f>
        <v>-</v>
      </c>
      <c r="O58" t="str">
        <f>VLOOKUP(A58,'[1]shui_2h-VS-hzt_10_2h.GeneDiffEx'!$1:$1048576,15,0)</f>
        <v>GO:0009725//response to hormone</v>
      </c>
      <c r="P58" t="str">
        <f>VLOOKUP(A58,'[1]shui_2h-VS-hzt_10_2h.GeneDiffEx'!$1:$1048576,16,0)</f>
        <v>gi|698512078|ref|XP_009801071.1|/0/PREDICTED: EIN3-binding F-box protein 1 [Nicotiana sylvestris]</v>
      </c>
    </row>
    <row r="59" spans="1:16" x14ac:dyDescent="0.2">
      <c r="A59" s="1" t="s">
        <v>57</v>
      </c>
      <c r="B59">
        <f>VLOOKUP(A59,'[1]shui_2h-VS-hzt_10_2h.GeneDiffEx'!$1:$1048576,2,0)</f>
        <v>2286</v>
      </c>
      <c r="C59">
        <f>VLOOKUP(A59,'[1]shui_2h-VS-hzt_10_2h.GeneDiffEx'!$1:$1048576,3,0)</f>
        <v>301</v>
      </c>
      <c r="D59">
        <f>VLOOKUP(A59,'[1]shui_2h-VS-hzt_10_2h.GeneDiffEx'!$1:$1048576,4,0)</f>
        <v>286</v>
      </c>
      <c r="E59">
        <f>VLOOKUP(A59,'[1]shui_2h-VS-hzt_10_2h.GeneDiffEx'!$1:$1048576,5,0)</f>
        <v>417</v>
      </c>
      <c r="F59">
        <f>VLOOKUP(A59,'[1]shui_2h-VS-hzt_10_2h.GeneDiffEx'!$1:$1048576,6,0)</f>
        <v>601</v>
      </c>
      <c r="G59">
        <f>VLOOKUP(A59,'[1]shui_2h-VS-hzt_10_2h.GeneDiffEx'!$1:$1048576,7,0)</f>
        <v>4.2690100914498696</v>
      </c>
      <c r="H59">
        <f>VLOOKUP(A59,'[1]shui_2h-VS-hzt_10_2h.GeneDiffEx'!$1:$1048576,8,0)</f>
        <v>1.07483591770078</v>
      </c>
      <c r="I59" t="str">
        <f>VLOOKUP(A59,'[1]shui_2h-VS-hzt_10_2h.GeneDiffEx'!$1:$1048576,9,0)</f>
        <v>up</v>
      </c>
      <c r="J59">
        <f>VLOOKUP(A59,'[1]shui_2h-VS-hzt_10_2h.GeneDiffEx'!$1:$1048576,10,0)</f>
        <v>2.8642660479839198E-4</v>
      </c>
      <c r="K59">
        <f>VLOOKUP(A59,'[1]shui_2h-VS-hzt_10_2h.GeneDiffEx'!$1:$1048576,11,0)</f>
        <v>3.8145284309621101E-2</v>
      </c>
      <c r="L59" t="str">
        <f>VLOOKUP(A59,'[1]shui_2h-VS-hzt_10_2h.GeneDiffEx'!$1:$1048576,12,0)</f>
        <v>ko04626//Plant-pathogen interaction</v>
      </c>
      <c r="M59" t="str">
        <f>VLOOKUP(A59,'[1]shui_2h-VS-hzt_10_2h.GeneDiffEx'!$1:$1048576,13,0)</f>
        <v>-</v>
      </c>
      <c r="N59" t="str">
        <f>VLOOKUP(A59,'[1]shui_2h-VS-hzt_10_2h.GeneDiffEx'!$1:$1048576,14,0)</f>
        <v>GO:0004672//protein kinase activity;GO:0032550</v>
      </c>
      <c r="O59" t="str">
        <f>VLOOKUP(A59,'[1]shui_2h-VS-hzt_10_2h.GeneDiffEx'!$1:$1048576,15,0)</f>
        <v>GO:0006796//phosphate-containing compound metabolic process;GO:0006464//cellular protein modification process;GO:0008037//cell recognition</v>
      </c>
      <c r="P59" t="str">
        <f>VLOOKUP(A59,'[1]shui_2h-VS-hzt_10_2h.GeneDiffEx'!$1:$1048576,16,0)</f>
        <v>gi|697185349|ref|XP_009601701.1|;gi|697185347|ref|XP_009601700.1|/0;0/PREDICTED: G-type lectin S-receptor-like serine/threonine-protein kinase At5g24080 isoform X2 [Nicotiana tomentosiformis];PREDICTED: G-type lectin S-receptor-like serine/threonine-protein kinase At5g24080 isoform X1 [Nicotiana tomentosiformis]</v>
      </c>
    </row>
    <row r="60" spans="1:16" x14ac:dyDescent="0.2">
      <c r="A60" s="1" t="s">
        <v>58</v>
      </c>
      <c r="B60">
        <f>VLOOKUP(A60,'[1]shui_2h-VS-hzt_10_2h.GeneDiffEx'!$1:$1048576,2,0)</f>
        <v>1215</v>
      </c>
      <c r="C60">
        <f>VLOOKUP(A60,'[1]shui_2h-VS-hzt_10_2h.GeneDiffEx'!$1:$1048576,3,0)</f>
        <v>48</v>
      </c>
      <c r="D60">
        <f>VLOOKUP(A60,'[1]shui_2h-VS-hzt_10_2h.GeneDiffEx'!$1:$1048576,4,0)</f>
        <v>118</v>
      </c>
      <c r="E60">
        <f>VLOOKUP(A60,'[1]shui_2h-VS-hzt_10_2h.GeneDiffEx'!$1:$1048576,5,0)</f>
        <v>166</v>
      </c>
      <c r="F60">
        <f>VLOOKUP(A60,'[1]shui_2h-VS-hzt_10_2h.GeneDiffEx'!$1:$1048576,6,0)</f>
        <v>234</v>
      </c>
      <c r="G60">
        <f>VLOOKUP(A60,'[1]shui_2h-VS-hzt_10_2h.GeneDiffEx'!$1:$1048576,7,0)</f>
        <v>2.7851601883004098</v>
      </c>
      <c r="H60">
        <f>VLOOKUP(A60,'[1]shui_2h-VS-hzt_10_2h.GeneDiffEx'!$1:$1048576,8,0)</f>
        <v>1.56968417351917</v>
      </c>
      <c r="I60" t="str">
        <f>VLOOKUP(A60,'[1]shui_2h-VS-hzt_10_2h.GeneDiffEx'!$1:$1048576,9,0)</f>
        <v>up</v>
      </c>
      <c r="J60">
        <f>VLOOKUP(A60,'[1]shui_2h-VS-hzt_10_2h.GeneDiffEx'!$1:$1048576,10,0)</f>
        <v>3.1883417638680701E-4</v>
      </c>
      <c r="K60">
        <f>VLOOKUP(A60,'[1]shui_2h-VS-hzt_10_2h.GeneDiffEx'!$1:$1048576,11,0)</f>
        <v>4.1759372127091902E-2</v>
      </c>
      <c r="L60" t="str">
        <f>VLOOKUP(A60,'[1]shui_2h-VS-hzt_10_2h.GeneDiffEx'!$1:$1048576,12,0)</f>
        <v>ko04075//Plant hormone signal transduction</v>
      </c>
      <c r="M60" t="str">
        <f>VLOOKUP(A60,'[1]shui_2h-VS-hzt_10_2h.GeneDiffEx'!$1:$1048576,13,0)</f>
        <v>-</v>
      </c>
      <c r="N60" t="str">
        <f>VLOOKUP(A60,'[1]shui_2h-VS-hzt_10_2h.GeneDiffEx'!$1:$1048576,14,0)</f>
        <v>GO:0016787//hydrolase activity</v>
      </c>
      <c r="O60" t="str">
        <f>VLOOKUP(A60,'[1]shui_2h-VS-hzt_10_2h.GeneDiffEx'!$1:$1048576,15,0)</f>
        <v>-</v>
      </c>
      <c r="P60" t="str">
        <f>VLOOKUP(A60,'[1]shui_2h-VS-hzt_10_2h.GeneDiffEx'!$1:$1048576,16,0)</f>
        <v>gi|697167011|ref|XP_009592346.1|/0/PREDICTED: probable protein phosphatase 2C 51 [Nicotiana tomentosiformis]</v>
      </c>
    </row>
    <row r="61" spans="1:16" x14ac:dyDescent="0.2">
      <c r="A61" s="1" t="s">
        <v>59</v>
      </c>
      <c r="B61">
        <f>VLOOKUP(A61,'[1]shui_2h-VS-hzt_10_2h.GeneDiffEx'!$1:$1048576,2,0)</f>
        <v>1305</v>
      </c>
      <c r="C61">
        <f>VLOOKUP(A61,'[1]shui_2h-VS-hzt_10_2h.GeneDiffEx'!$1:$1048576,3,0)</f>
        <v>330</v>
      </c>
      <c r="D61">
        <f>VLOOKUP(A61,'[1]shui_2h-VS-hzt_10_2h.GeneDiffEx'!$1:$1048576,4,0)</f>
        <v>299</v>
      </c>
      <c r="E61">
        <f>VLOOKUP(A61,'[1]shui_2h-VS-hzt_10_2h.GeneDiffEx'!$1:$1048576,5,0)</f>
        <v>463</v>
      </c>
      <c r="F61">
        <f>VLOOKUP(A61,'[1]shui_2h-VS-hzt_10_2h.GeneDiffEx'!$1:$1048576,6,0)</f>
        <v>584</v>
      </c>
      <c r="G61">
        <f>VLOOKUP(A61,'[1]shui_2h-VS-hzt_10_2h.GeneDiffEx'!$1:$1048576,7,0)</f>
        <v>4.3267078248117397</v>
      </c>
      <c r="H61">
        <f>VLOOKUP(A61,'[1]shui_2h-VS-hzt_10_2h.GeneDiffEx'!$1:$1048576,8,0)</f>
        <v>1.01072886428812</v>
      </c>
      <c r="I61" t="str">
        <f>VLOOKUP(A61,'[1]shui_2h-VS-hzt_10_2h.GeneDiffEx'!$1:$1048576,9,0)</f>
        <v>up</v>
      </c>
      <c r="J61">
        <f>VLOOKUP(A61,'[1]shui_2h-VS-hzt_10_2h.GeneDiffEx'!$1:$1048576,10,0)</f>
        <v>3.3108702178641299E-4</v>
      </c>
      <c r="K61">
        <f>VLOOKUP(A61,'[1]shui_2h-VS-hzt_10_2h.GeneDiffEx'!$1:$1048576,11,0)</f>
        <v>4.3008746895664599E-2</v>
      </c>
      <c r="L61" t="str">
        <f>VLOOKUP(A61,'[1]shui_2h-VS-hzt_10_2h.GeneDiffEx'!$1:$1048576,12,0)</f>
        <v>ko04075//Plant hormone signal transduction</v>
      </c>
      <c r="M61" t="str">
        <f>VLOOKUP(A61,'[1]shui_2h-VS-hzt_10_2h.GeneDiffEx'!$1:$1048576,13,0)</f>
        <v>-</v>
      </c>
      <c r="N61" t="str">
        <f>VLOOKUP(A61,'[1]shui_2h-VS-hzt_10_2h.GeneDiffEx'!$1:$1048576,14,0)</f>
        <v>-</v>
      </c>
      <c r="O61" t="str">
        <f>VLOOKUP(A61,'[1]shui_2h-VS-hzt_10_2h.GeneDiffEx'!$1:$1048576,15,0)</f>
        <v>GO:0006970//response to osmotic stress;GO:0009755//hormone-mediated signaling pathway</v>
      </c>
      <c r="P61" t="str">
        <f>VLOOKUP(A61,'[1]shui_2h-VS-hzt_10_2h.GeneDiffEx'!$1:$1048576,16,0)</f>
        <v>gi|568246972|gb|AHD24943.1|/0/ABRE binding factor [Nicotiana tabacum]</v>
      </c>
    </row>
    <row r="62" spans="1:16" x14ac:dyDescent="0.2">
      <c r="A62" s="1" t="s">
        <v>60</v>
      </c>
      <c r="B62">
        <f>VLOOKUP(A62,'[1]shui_2h-VS-hzt_10_2h.GeneDiffEx'!$1:$1048576,2,0)</f>
        <v>630</v>
      </c>
      <c r="C62">
        <f>VLOOKUP(A62,'[1]shui_2h-VS-hzt_10_2h.GeneDiffEx'!$1:$1048576,3,0)</f>
        <v>100</v>
      </c>
      <c r="D62">
        <f>VLOOKUP(A62,'[1]shui_2h-VS-hzt_10_2h.GeneDiffEx'!$1:$1048576,4,0)</f>
        <v>70</v>
      </c>
      <c r="E62">
        <f>VLOOKUP(A62,'[1]shui_2h-VS-hzt_10_2h.GeneDiffEx'!$1:$1048576,5,0)</f>
        <v>225</v>
      </c>
      <c r="F62">
        <f>VLOOKUP(A62,'[1]shui_2h-VS-hzt_10_2h.GeneDiffEx'!$1:$1048576,6,0)</f>
        <v>147</v>
      </c>
      <c r="G62">
        <f>VLOOKUP(A62,'[1]shui_2h-VS-hzt_10_2h.GeneDiffEx'!$1:$1048576,7,0)</f>
        <v>2.71198974343059</v>
      </c>
      <c r="H62">
        <f>VLOOKUP(A62,'[1]shui_2h-VS-hzt_10_2h.GeneDiffEx'!$1:$1048576,8,0)</f>
        <v>1.3803320989419601</v>
      </c>
      <c r="I62" t="str">
        <f>VLOOKUP(A62,'[1]shui_2h-VS-hzt_10_2h.GeneDiffEx'!$1:$1048576,9,0)</f>
        <v>up</v>
      </c>
      <c r="J62">
        <f>VLOOKUP(A62,'[1]shui_2h-VS-hzt_10_2h.GeneDiffEx'!$1:$1048576,10,0)</f>
        <v>3.6615847958427502E-4</v>
      </c>
      <c r="K62">
        <f>VLOOKUP(A62,'[1]shui_2h-VS-hzt_10_2h.GeneDiffEx'!$1:$1048576,11,0)</f>
        <v>4.6238084338259697E-2</v>
      </c>
      <c r="L62" t="str">
        <f>VLOOKUP(A62,'[1]shui_2h-VS-hzt_10_2h.GeneDiffEx'!$1:$1048576,12,0)</f>
        <v>ko03013//RNA transport</v>
      </c>
      <c r="M62" t="str">
        <f>VLOOKUP(A62,'[1]shui_2h-VS-hzt_10_2h.GeneDiffEx'!$1:$1048576,13,0)</f>
        <v>-</v>
      </c>
      <c r="N62" t="str">
        <f>VLOOKUP(A62,'[1]shui_2h-VS-hzt_10_2h.GeneDiffEx'!$1:$1048576,14,0)</f>
        <v>-</v>
      </c>
      <c r="O62" t="str">
        <f>VLOOKUP(A62,'[1]shui_2h-VS-hzt_10_2h.GeneDiffEx'!$1:$1048576,15,0)</f>
        <v>-</v>
      </c>
      <c r="P62" t="str">
        <f>VLOOKUP(A62,'[1]shui_2h-VS-hzt_10_2h.GeneDiffEx'!$1:$1048576,16,0)</f>
        <v>gi|698496968|ref|XP_009794495.1|/8.84228e-128/PREDICTED: protein LURP-one-related 11-like [Nicotiana sylvestris]</v>
      </c>
    </row>
    <row r="63" spans="1:16" x14ac:dyDescent="0.2">
      <c r="A63" s="1" t="s">
        <v>61</v>
      </c>
      <c r="B63">
        <f>VLOOKUP(A63,'[1]shui_2h-VS-hzt_10_2h.GeneDiffEx'!$1:$1048576,2,0)</f>
        <v>1407</v>
      </c>
      <c r="C63">
        <f>VLOOKUP(A63,'[1]shui_2h-VS-hzt_10_2h.GeneDiffEx'!$1:$1048576,3,0)</f>
        <v>148</v>
      </c>
      <c r="D63">
        <f>VLOOKUP(A63,'[1]shui_2h-VS-hzt_10_2h.GeneDiffEx'!$1:$1048576,4,0)</f>
        <v>396</v>
      </c>
      <c r="E63">
        <f>VLOOKUP(A63,'[1]shui_2h-VS-hzt_10_2h.GeneDiffEx'!$1:$1048576,5,0)</f>
        <v>560</v>
      </c>
      <c r="F63">
        <f>VLOOKUP(A63,'[1]shui_2h-VS-hzt_10_2h.GeneDiffEx'!$1:$1048576,6,0)</f>
        <v>538</v>
      </c>
      <c r="G63">
        <f>VLOOKUP(A63,'[1]shui_2h-VS-hzt_10_2h.GeneDiffEx'!$1:$1048576,7,0)</f>
        <v>4.2949452868463096</v>
      </c>
      <c r="H63">
        <f>VLOOKUP(A63,'[1]shui_2h-VS-hzt_10_2h.GeneDiffEx'!$1:$1048576,8,0)</f>
        <v>1.30806635942298</v>
      </c>
      <c r="I63" t="str">
        <f>VLOOKUP(A63,'[1]shui_2h-VS-hzt_10_2h.GeneDiffEx'!$1:$1048576,9,0)</f>
        <v>up</v>
      </c>
      <c r="J63">
        <f>VLOOKUP(A63,'[1]shui_2h-VS-hzt_10_2h.GeneDiffEx'!$1:$1048576,10,0)</f>
        <v>3.8986401985914099E-4</v>
      </c>
      <c r="K63">
        <f>VLOOKUP(A63,'[1]shui_2h-VS-hzt_10_2h.GeneDiffEx'!$1:$1048576,11,0)</f>
        <v>4.8270038958809901E-2</v>
      </c>
      <c r="L63" t="str">
        <f>VLOOKUP(A63,'[1]shui_2h-VS-hzt_10_2h.GeneDiffEx'!$1:$1048576,12,0)</f>
        <v>-</v>
      </c>
      <c r="M63" t="str">
        <f>VLOOKUP(A63,'[1]shui_2h-VS-hzt_10_2h.GeneDiffEx'!$1:$1048576,13,0)</f>
        <v>-</v>
      </c>
      <c r="N63" t="str">
        <f>VLOOKUP(A63,'[1]shui_2h-VS-hzt_10_2h.GeneDiffEx'!$1:$1048576,14,0)</f>
        <v>-</v>
      </c>
      <c r="O63" t="str">
        <f>VLOOKUP(A63,'[1]shui_2h-VS-hzt_10_2h.GeneDiffEx'!$1:$1048576,15,0)</f>
        <v>-</v>
      </c>
      <c r="P63" t="str">
        <f>VLOOKUP(A63,'[1]shui_2h-VS-hzt_10_2h.GeneDiffEx'!$1:$1048576,16,0)</f>
        <v>gi|697186780|ref|XP_009602427.1|/0/PREDICTED: uncharacterized protein LOC104097550 [Nicotiana tomentosiformis]</v>
      </c>
    </row>
    <row r="64" spans="1:16" x14ac:dyDescent="0.2">
      <c r="A64" s="1" t="s">
        <v>160</v>
      </c>
      <c r="B64">
        <f>VLOOKUP(A64,'[1]shui_2h-VS-hzt_10_2h.GeneDiffEx'!$1:$1048576,2,0)</f>
        <v>3237</v>
      </c>
      <c r="C64">
        <f>VLOOKUP(A64,'[1]shui_2h-VS-hzt_10_2h.GeneDiffEx'!$1:$1048576,3,0)</f>
        <v>22</v>
      </c>
      <c r="D64">
        <f>VLOOKUP(A64,'[1]shui_2h-VS-hzt_10_2h.GeneDiffEx'!$1:$1048576,4,0)</f>
        <v>2</v>
      </c>
      <c r="E64">
        <f>VLOOKUP(A64,'[1]shui_2h-VS-hzt_10_2h.GeneDiffEx'!$1:$1048576,5,0)</f>
        <v>570</v>
      </c>
      <c r="F64">
        <f>VLOOKUP(A64,'[1]shui_2h-VS-hzt_10_2h.GeneDiffEx'!$1:$1048576,6,0)</f>
        <v>458</v>
      </c>
      <c r="G64">
        <f>VLOOKUP(A64,'[1]shui_2h-VS-hzt_10_2h.GeneDiffEx'!$1:$1048576,7,0)</f>
        <v>3.7322642852154999</v>
      </c>
      <c r="H64">
        <f>VLOOKUP(A64,'[1]shui_2h-VS-hzt_10_2h.GeneDiffEx'!$1:$1048576,8,0)</f>
        <v>5.6509649353024098</v>
      </c>
      <c r="I64" t="str">
        <f>VLOOKUP(A64,'[1]shui_2h-VS-hzt_10_2h.GeneDiffEx'!$1:$1048576,9,0)</f>
        <v>up</v>
      </c>
      <c r="J64">
        <f>VLOOKUP(A64,'[1]shui_2h-VS-hzt_10_2h.GeneDiffEx'!$1:$1048576,10,0)</f>
        <v>1.4251433171765201E-30</v>
      </c>
      <c r="K64">
        <f>VLOOKUP(A64,'[1]shui_2h-VS-hzt_10_2h.GeneDiffEx'!$1:$1048576,11,0)</f>
        <v>4.5171342581227099E-26</v>
      </c>
      <c r="L64" t="str">
        <f>VLOOKUP(A64,'[1]shui_2h-VS-hzt_10_2h.GeneDiffEx'!$1:$1048576,12,0)</f>
        <v>-</v>
      </c>
      <c r="M64" t="str">
        <f>VLOOKUP(A64,'[1]shui_2h-VS-hzt_10_2h.GeneDiffEx'!$1:$1048576,13,0)</f>
        <v>-</v>
      </c>
      <c r="N64" t="str">
        <f>VLOOKUP(A64,'[1]shui_2h-VS-hzt_10_2h.GeneDiffEx'!$1:$1048576,14,0)</f>
        <v>-</v>
      </c>
      <c r="O64" t="str">
        <f>VLOOKUP(A64,'[1]shui_2h-VS-hzt_10_2h.GeneDiffEx'!$1:$1048576,15,0)</f>
        <v>-</v>
      </c>
      <c r="P64" t="str">
        <f>VLOOKUP(A64,'[1]shui_2h-VS-hzt_10_2h.GeneDiffEx'!$1:$1048576,16,0)</f>
        <v>gi|697100952|ref|XP_009593595.1|/0/PREDICTED: bromodomain-containing protein 4-like [Nicotiana tomentosiformis]</v>
      </c>
    </row>
    <row r="65" spans="1:16" x14ac:dyDescent="0.2">
      <c r="A65" s="1" t="s">
        <v>161</v>
      </c>
      <c r="B65">
        <f>VLOOKUP(A65,'[1]shui_2h-VS-hzt_10_2h.GeneDiffEx'!$1:$1048576,2,0)</f>
        <v>2202</v>
      </c>
      <c r="C65">
        <f>VLOOKUP(A65,'[1]shui_2h-VS-hzt_10_2h.GeneDiffEx'!$1:$1048576,3,0)</f>
        <v>2</v>
      </c>
      <c r="D65">
        <f>VLOOKUP(A65,'[1]shui_2h-VS-hzt_10_2h.GeneDiffEx'!$1:$1048576,4,0)</f>
        <v>0</v>
      </c>
      <c r="E65">
        <f>VLOOKUP(A65,'[1]shui_2h-VS-hzt_10_2h.GeneDiffEx'!$1:$1048576,5,0)</f>
        <v>161</v>
      </c>
      <c r="F65">
        <f>VLOOKUP(A65,'[1]shui_2h-VS-hzt_10_2h.GeneDiffEx'!$1:$1048576,6,0)</f>
        <v>82</v>
      </c>
      <c r="G65">
        <f>VLOOKUP(A65,'[1]shui_2h-VS-hzt_10_2h.GeneDiffEx'!$1:$1048576,7,0)</f>
        <v>1.6362180588770301</v>
      </c>
      <c r="H65">
        <f>VLOOKUP(A65,'[1]shui_2h-VS-hzt_10_2h.GeneDiffEx'!$1:$1048576,8,0)</f>
        <v>6.9912029728763798</v>
      </c>
      <c r="I65" t="str">
        <f>VLOOKUP(A65,'[1]shui_2h-VS-hzt_10_2h.GeneDiffEx'!$1:$1048576,9,0)</f>
        <v>up</v>
      </c>
      <c r="J65">
        <f>VLOOKUP(A65,'[1]shui_2h-VS-hzt_10_2h.GeneDiffEx'!$1:$1048576,10,0)</f>
        <v>2.2488821168017701E-17</v>
      </c>
      <c r="K65">
        <f>VLOOKUP(A65,'[1]shui_2h-VS-hzt_10_2h.GeneDiffEx'!$1:$1048576,11,0)</f>
        <v>3.5640283787074498E-13</v>
      </c>
      <c r="L65" t="str">
        <f>VLOOKUP(A65,'[1]shui_2h-VS-hzt_10_2h.GeneDiffEx'!$1:$1048576,12,0)</f>
        <v>-</v>
      </c>
      <c r="M65" t="str">
        <f>VLOOKUP(A65,'[1]shui_2h-VS-hzt_10_2h.GeneDiffEx'!$1:$1048576,13,0)</f>
        <v>-</v>
      </c>
      <c r="N65" t="str">
        <f>VLOOKUP(A65,'[1]shui_2h-VS-hzt_10_2h.GeneDiffEx'!$1:$1048576,14,0)</f>
        <v>-</v>
      </c>
      <c r="O65" t="str">
        <f>VLOOKUP(A65,'[1]shui_2h-VS-hzt_10_2h.GeneDiffEx'!$1:$1048576,15,0)</f>
        <v>-</v>
      </c>
      <c r="P65" t="str">
        <f>VLOOKUP(A65,'[1]shui_2h-VS-hzt_10_2h.GeneDiffEx'!$1:$1048576,16,0)</f>
        <v>gi|697100948|ref|XP_009593578.1|/0/PREDICTED: uncharacterized protein LOC104090226 isoform X1 [Nicotiana tomentosiformis]</v>
      </c>
    </row>
    <row r="66" spans="1:16" x14ac:dyDescent="0.2">
      <c r="A66" s="1" t="s">
        <v>162</v>
      </c>
      <c r="B66">
        <f>VLOOKUP(A66,'[1]shui_2h-VS-hzt_10_2h.GeneDiffEx'!$1:$1048576,2,0)</f>
        <v>504</v>
      </c>
      <c r="C66">
        <f>VLOOKUP(A66,'[1]shui_2h-VS-hzt_10_2h.GeneDiffEx'!$1:$1048576,3,0)</f>
        <v>3</v>
      </c>
      <c r="D66">
        <f>VLOOKUP(A66,'[1]shui_2h-VS-hzt_10_2h.GeneDiffEx'!$1:$1048576,4,0)</f>
        <v>0</v>
      </c>
      <c r="E66">
        <f>VLOOKUP(A66,'[1]shui_2h-VS-hzt_10_2h.GeneDiffEx'!$1:$1048576,5,0)</f>
        <v>101</v>
      </c>
      <c r="F66">
        <f>VLOOKUP(A66,'[1]shui_2h-VS-hzt_10_2h.GeneDiffEx'!$1:$1048576,6,0)</f>
        <v>71</v>
      </c>
      <c r="G66">
        <f>VLOOKUP(A66,'[1]shui_2h-VS-hzt_10_2h.GeneDiffEx'!$1:$1048576,7,0)</f>
        <v>1.16599637810357</v>
      </c>
      <c r="H66">
        <f>VLOOKUP(A66,'[1]shui_2h-VS-hzt_10_2h.GeneDiffEx'!$1:$1048576,8,0)</f>
        <v>5.9728885918250798</v>
      </c>
      <c r="I66" t="str">
        <f>VLOOKUP(A66,'[1]shui_2h-VS-hzt_10_2h.GeneDiffEx'!$1:$1048576,9,0)</f>
        <v>up</v>
      </c>
      <c r="J66">
        <f>VLOOKUP(A66,'[1]shui_2h-VS-hzt_10_2h.GeneDiffEx'!$1:$1048576,10,0)</f>
        <v>2.8968282023235199E-14</v>
      </c>
      <c r="K66">
        <f>VLOOKUP(A66,'[1]shui_2h-VS-hzt_10_2h.GeneDiffEx'!$1:$1048576,11,0)</f>
        <v>3.0605955566948701E-10</v>
      </c>
      <c r="L66" t="str">
        <f>VLOOKUP(A66,'[1]shui_2h-VS-hzt_10_2h.GeneDiffEx'!$1:$1048576,12,0)</f>
        <v>-</v>
      </c>
      <c r="M66" t="str">
        <f>VLOOKUP(A66,'[1]shui_2h-VS-hzt_10_2h.GeneDiffEx'!$1:$1048576,13,0)</f>
        <v>-</v>
      </c>
      <c r="N66" t="str">
        <f>VLOOKUP(A66,'[1]shui_2h-VS-hzt_10_2h.GeneDiffEx'!$1:$1048576,14,0)</f>
        <v>-</v>
      </c>
      <c r="O66" t="str">
        <f>VLOOKUP(A66,'[1]shui_2h-VS-hzt_10_2h.GeneDiffEx'!$1:$1048576,15,0)</f>
        <v>-</v>
      </c>
      <c r="P66" t="str">
        <f>VLOOKUP(A66,'[1]shui_2h-VS-hzt_10_2h.GeneDiffEx'!$1:$1048576,16,0)</f>
        <v>gi|697100952|ref|XP_009593595.1|/3.38449e-86/PREDICTED: bromodomain-containing protein 4-like [Nicotiana tomentosiformis]</v>
      </c>
    </row>
    <row r="67" spans="1:16" x14ac:dyDescent="0.2">
      <c r="A67" s="1" t="s">
        <v>163</v>
      </c>
      <c r="B67">
        <f>VLOOKUP(A67,'[1]shui_2h-VS-hzt_10_2h.GeneDiffEx'!$1:$1048576,2,0)</f>
        <v>870</v>
      </c>
      <c r="C67">
        <f>VLOOKUP(A67,'[1]shui_2h-VS-hzt_10_2h.GeneDiffEx'!$1:$1048576,3,0)</f>
        <v>129</v>
      </c>
      <c r="D67">
        <f>VLOOKUP(A67,'[1]shui_2h-VS-hzt_10_2h.GeneDiffEx'!$1:$1048576,4,0)</f>
        <v>90</v>
      </c>
      <c r="E67">
        <f>VLOOKUP(A67,'[1]shui_2h-VS-hzt_10_2h.GeneDiffEx'!$1:$1048576,5,0)</f>
        <v>431</v>
      </c>
      <c r="F67">
        <f>VLOOKUP(A67,'[1]shui_2h-VS-hzt_10_2h.GeneDiffEx'!$1:$1048576,6,0)</f>
        <v>463</v>
      </c>
      <c r="G67">
        <f>VLOOKUP(A67,'[1]shui_2h-VS-hzt_10_2h.GeneDiffEx'!$1:$1048576,7,0)</f>
        <v>3.7803551701348099</v>
      </c>
      <c r="H67">
        <f>VLOOKUP(A67,'[1]shui_2h-VS-hzt_10_2h.GeneDiffEx'!$1:$1048576,8,0)</f>
        <v>2.2938731340569598</v>
      </c>
      <c r="I67" t="str">
        <f>VLOOKUP(A67,'[1]shui_2h-VS-hzt_10_2h.GeneDiffEx'!$1:$1048576,9,0)</f>
        <v>up</v>
      </c>
      <c r="J67">
        <f>VLOOKUP(A67,'[1]shui_2h-VS-hzt_10_2h.GeneDiffEx'!$1:$1048576,10,0)</f>
        <v>6.5263945927087796E-13</v>
      </c>
      <c r="K67">
        <f>VLOOKUP(A67,'[1]shui_2h-VS-hzt_10_2h.GeneDiffEx'!$1:$1048576,11,0)</f>
        <v>2.95515147157854E-9</v>
      </c>
      <c r="L67" t="str">
        <f>VLOOKUP(A67,'[1]shui_2h-VS-hzt_10_2h.GeneDiffEx'!$1:$1048576,12,0)</f>
        <v>ko00564//Glycerophospholipid metabolism</v>
      </c>
      <c r="M67" t="str">
        <f>VLOOKUP(A67,'[1]shui_2h-VS-hzt_10_2h.GeneDiffEx'!$1:$1048576,13,0)</f>
        <v>GO:0043231//intracellular membrane-bounded organelle</v>
      </c>
      <c r="N67" t="str">
        <f>VLOOKUP(A67,'[1]shui_2h-VS-hzt_10_2h.GeneDiffEx'!$1:$1048576,14,0)</f>
        <v>GO:0008081//phosphoric diester hydrolase activity</v>
      </c>
      <c r="O67" t="str">
        <f>VLOOKUP(A67,'[1]shui_2h-VS-hzt_10_2h.GeneDiffEx'!$1:$1048576,15,0)</f>
        <v>GO:0019400</v>
      </c>
      <c r="P67" t="str">
        <f>VLOOKUP(A67,'[1]shui_2h-VS-hzt_10_2h.GeneDiffEx'!$1:$1048576,16,0)</f>
        <v>gi|697100944|ref|XP_009593560.1|/0/PREDICTED: probable glycerophosphoryl diester phosphodiesterase 3 [Nicotiana tomentosiformis]</v>
      </c>
    </row>
    <row r="68" spans="1:16" x14ac:dyDescent="0.2">
      <c r="A68" s="1" t="s">
        <v>164</v>
      </c>
      <c r="B68">
        <f>VLOOKUP(A68,'[1]shui_2h-VS-hzt_10_2h.GeneDiffEx'!$1:$1048576,2,0)</f>
        <v>2730</v>
      </c>
      <c r="C68">
        <f>VLOOKUP(A68,'[1]shui_2h-VS-hzt_10_2h.GeneDiffEx'!$1:$1048576,3,0)</f>
        <v>4179</v>
      </c>
      <c r="D68">
        <f>VLOOKUP(A68,'[1]shui_2h-VS-hzt_10_2h.GeneDiffEx'!$1:$1048576,4,0)</f>
        <v>4672</v>
      </c>
      <c r="E68">
        <f>VLOOKUP(A68,'[1]shui_2h-VS-hzt_10_2h.GeneDiffEx'!$1:$1048576,5,0)</f>
        <v>10504</v>
      </c>
      <c r="F68">
        <f>VLOOKUP(A68,'[1]shui_2h-VS-hzt_10_2h.GeneDiffEx'!$1:$1048576,6,0)</f>
        <v>11247</v>
      </c>
      <c r="G68">
        <f>VLOOKUP(A68,'[1]shui_2h-VS-hzt_10_2h.GeneDiffEx'!$1:$1048576,7,0)</f>
        <v>8.5307440362379996</v>
      </c>
      <c r="H68">
        <f>VLOOKUP(A68,'[1]shui_2h-VS-hzt_10_2h.GeneDiffEx'!$1:$1048576,8,0)</f>
        <v>1.5741804124966201</v>
      </c>
      <c r="I68" t="str">
        <f>VLOOKUP(A68,'[1]shui_2h-VS-hzt_10_2h.GeneDiffEx'!$1:$1048576,9,0)</f>
        <v>up</v>
      </c>
      <c r="J68">
        <f>VLOOKUP(A68,'[1]shui_2h-VS-hzt_10_2h.GeneDiffEx'!$1:$1048576,10,0)</f>
        <v>1.28336234560207E-9</v>
      </c>
      <c r="K68">
        <f>VLOOKUP(A68,'[1]shui_2h-VS-hzt_10_2h.GeneDiffEx'!$1:$1048576,11,0)</f>
        <v>1.45276617522155E-6</v>
      </c>
      <c r="L68" t="str">
        <f>VLOOKUP(A68,'[1]shui_2h-VS-hzt_10_2h.GeneDiffEx'!$1:$1048576,12,0)</f>
        <v>-</v>
      </c>
      <c r="M68" t="str">
        <f>VLOOKUP(A68,'[1]shui_2h-VS-hzt_10_2h.GeneDiffEx'!$1:$1048576,13,0)</f>
        <v>GO:0009532//plastid stroma;GO:0009526//plastid envelope</v>
      </c>
      <c r="N68" t="str">
        <f>VLOOKUP(A68,'[1]shui_2h-VS-hzt_10_2h.GeneDiffEx'!$1:$1048576,14,0)</f>
        <v>GO:0032550;GO:0016462//pyrophosphatase activity</v>
      </c>
      <c r="O68" t="str">
        <f>VLOOKUP(A68,'[1]shui_2h-VS-hzt_10_2h.GeneDiffEx'!$1:$1048576,15,0)</f>
        <v>GO:0009642//response to light intensity;GO:0006412//translation;GO:0000302//response to reactive oxygen species</v>
      </c>
      <c r="P68" t="str">
        <f>VLOOKUP(A68,'[1]shui_2h-VS-hzt_10_2h.GeneDiffEx'!$1:$1048576,16,0)</f>
        <v>gi|698492154|ref|XP_009792440.1|/0/PREDICTED: chaperone protein ClpB1-like [Nicotiana sylvestris]</v>
      </c>
    </row>
    <row r="69" spans="1:16" x14ac:dyDescent="0.2">
      <c r="A69" s="1" t="s">
        <v>165</v>
      </c>
      <c r="B69">
        <f>VLOOKUP(A69,'[1]shui_2h-VS-hzt_10_2h.GeneDiffEx'!$1:$1048576,2,0)</f>
        <v>1038</v>
      </c>
      <c r="C69">
        <f>VLOOKUP(A69,'[1]shui_2h-VS-hzt_10_2h.GeneDiffEx'!$1:$1048576,3,0)</f>
        <v>726</v>
      </c>
      <c r="D69">
        <f>VLOOKUP(A69,'[1]shui_2h-VS-hzt_10_2h.GeneDiffEx'!$1:$1048576,4,0)</f>
        <v>1535</v>
      </c>
      <c r="E69">
        <f>VLOOKUP(A69,'[1]shui_2h-VS-hzt_10_2h.GeneDiffEx'!$1:$1048576,5,0)</f>
        <v>3154</v>
      </c>
      <c r="F69">
        <f>VLOOKUP(A69,'[1]shui_2h-VS-hzt_10_2h.GeneDiffEx'!$1:$1048576,6,0)</f>
        <v>4459</v>
      </c>
      <c r="G69">
        <f>VLOOKUP(A69,'[1]shui_2h-VS-hzt_10_2h.GeneDiffEx'!$1:$1048576,7,0)</f>
        <v>6.9182460612375296</v>
      </c>
      <c r="H69">
        <f>VLOOKUP(A69,'[1]shui_2h-VS-hzt_10_2h.GeneDiffEx'!$1:$1048576,8,0)</f>
        <v>2.0535858645537699</v>
      </c>
      <c r="I69" t="str">
        <f>VLOOKUP(A69,'[1]shui_2h-VS-hzt_10_2h.GeneDiffEx'!$1:$1048576,9,0)</f>
        <v>up</v>
      </c>
      <c r="J69">
        <f>VLOOKUP(A69,'[1]shui_2h-VS-hzt_10_2h.GeneDiffEx'!$1:$1048576,10,0)</f>
        <v>5.90014912984805E-9</v>
      </c>
      <c r="K69">
        <f>VLOOKUP(A69,'[1]shui_2h-VS-hzt_10_2h.GeneDiffEx'!$1:$1048576,11,0)</f>
        <v>6.0326169941827102E-6</v>
      </c>
      <c r="L69" t="str">
        <f>VLOOKUP(A69,'[1]shui_2h-VS-hzt_10_2h.GeneDiffEx'!$1:$1048576,12,0)</f>
        <v>ko04144//Endocytosis;ko04141//Protein processing in endoplasmic reticulum;ko03040//Spliceosome</v>
      </c>
      <c r="M69" t="str">
        <f>VLOOKUP(A69,'[1]shui_2h-VS-hzt_10_2h.GeneDiffEx'!$1:$1048576,13,0)</f>
        <v>-</v>
      </c>
      <c r="N69" t="str">
        <f>VLOOKUP(A69,'[1]shui_2h-VS-hzt_10_2h.GeneDiffEx'!$1:$1048576,14,0)</f>
        <v>GO:0016628//oxidoreductase activity, acting on the CH-CH group of donors, NAD or NADP as acceptor;GO:0032550</v>
      </c>
      <c r="O69" t="str">
        <f>VLOOKUP(A69,'[1]shui_2h-VS-hzt_10_2h.GeneDiffEx'!$1:$1048576,15,0)</f>
        <v>GO:0044710;GO:0050896//response to stimulus</v>
      </c>
      <c r="P69" t="str">
        <f>VLOOKUP(A69,'[1]shui_2h-VS-hzt_10_2h.GeneDiffEx'!$1:$1048576,16,0)</f>
        <v>gi|19878|emb|CAA44820.1|/0/heat shock protein 70 [Nicotiana tabacum]</v>
      </c>
    </row>
    <row r="70" spans="1:16" x14ac:dyDescent="0.2">
      <c r="A70" s="1" t="s">
        <v>166</v>
      </c>
      <c r="B70">
        <f>VLOOKUP(A70,'[1]shui_2h-VS-hzt_10_2h.GeneDiffEx'!$1:$1048576,2,0)</f>
        <v>789</v>
      </c>
      <c r="C70">
        <f>VLOOKUP(A70,'[1]shui_2h-VS-hzt_10_2h.GeneDiffEx'!$1:$1048576,3,0)</f>
        <v>160</v>
      </c>
      <c r="D70">
        <f>VLOOKUP(A70,'[1]shui_2h-VS-hzt_10_2h.GeneDiffEx'!$1:$1048576,4,0)</f>
        <v>159</v>
      </c>
      <c r="E70">
        <f>VLOOKUP(A70,'[1]shui_2h-VS-hzt_10_2h.GeneDiffEx'!$1:$1048576,5,0)</f>
        <v>379</v>
      </c>
      <c r="F70">
        <f>VLOOKUP(A70,'[1]shui_2h-VS-hzt_10_2h.GeneDiffEx'!$1:$1048576,6,0)</f>
        <v>435</v>
      </c>
      <c r="G70">
        <f>VLOOKUP(A70,'[1]shui_2h-VS-hzt_10_2h.GeneDiffEx'!$1:$1048576,7,0)</f>
        <v>3.78496216954104</v>
      </c>
      <c r="H70">
        <f>VLOOKUP(A70,'[1]shui_2h-VS-hzt_10_2h.GeneDiffEx'!$1:$1048576,8,0)</f>
        <v>1.6263665716334801</v>
      </c>
      <c r="I70" t="str">
        <f>VLOOKUP(A70,'[1]shui_2h-VS-hzt_10_2h.GeneDiffEx'!$1:$1048576,9,0)</f>
        <v>up</v>
      </c>
      <c r="J70">
        <f>VLOOKUP(A70,'[1]shui_2h-VS-hzt_10_2h.GeneDiffEx'!$1:$1048576,10,0)</f>
        <v>2.5973211543949998E-8</v>
      </c>
      <c r="K70">
        <f>VLOOKUP(A70,'[1]shui_2h-VS-hzt_10_2h.GeneDiffEx'!$1:$1048576,11,0)</f>
        <v>2.42131445028541E-5</v>
      </c>
      <c r="L70" t="str">
        <f>VLOOKUP(A70,'[1]shui_2h-VS-hzt_10_2h.GeneDiffEx'!$1:$1048576,12,0)</f>
        <v>ko04075//Plant hormone signal transduction</v>
      </c>
      <c r="M70" t="str">
        <f>VLOOKUP(A70,'[1]shui_2h-VS-hzt_10_2h.GeneDiffEx'!$1:$1048576,13,0)</f>
        <v>-</v>
      </c>
      <c r="N70" t="str">
        <f>VLOOKUP(A70,'[1]shui_2h-VS-hzt_10_2h.GeneDiffEx'!$1:$1048576,14,0)</f>
        <v>-</v>
      </c>
      <c r="O70" t="str">
        <f>VLOOKUP(A70,'[1]shui_2h-VS-hzt_10_2h.GeneDiffEx'!$1:$1048576,15,0)</f>
        <v>-</v>
      </c>
      <c r="P70" t="str">
        <f>VLOOKUP(A70,'[1]shui_2h-VS-hzt_10_2h.GeneDiffEx'!$1:$1048576,16,0)</f>
        <v>gi|698446552|ref|XP_009769468.1|/0/PREDICTED: transcription factor TGA6-like [Nicotiana sylvestris]</v>
      </c>
    </row>
    <row r="71" spans="1:16" x14ac:dyDescent="0.2">
      <c r="A71" s="1" t="s">
        <v>167</v>
      </c>
      <c r="B71">
        <f>VLOOKUP(A71,'[1]shui_2h-VS-hzt_10_2h.GeneDiffEx'!$1:$1048576,2,0)</f>
        <v>1848</v>
      </c>
      <c r="C71">
        <f>VLOOKUP(A71,'[1]shui_2h-VS-hzt_10_2h.GeneDiffEx'!$1:$1048576,3,0)</f>
        <v>3677</v>
      </c>
      <c r="D71">
        <f>VLOOKUP(A71,'[1]shui_2h-VS-hzt_10_2h.GeneDiffEx'!$1:$1048576,4,0)</f>
        <v>3971</v>
      </c>
      <c r="E71">
        <f>VLOOKUP(A71,'[1]shui_2h-VS-hzt_10_2h.GeneDiffEx'!$1:$1048576,5,0)</f>
        <v>8099</v>
      </c>
      <c r="F71">
        <f>VLOOKUP(A71,'[1]shui_2h-VS-hzt_10_2h.GeneDiffEx'!$1:$1048576,6,0)</f>
        <v>8464</v>
      </c>
      <c r="G71">
        <f>VLOOKUP(A71,'[1]shui_2h-VS-hzt_10_2h.GeneDiffEx'!$1:$1048576,7,0)</f>
        <v>8.1855035462560597</v>
      </c>
      <c r="H71">
        <f>VLOOKUP(A71,'[1]shui_2h-VS-hzt_10_2h.GeneDiffEx'!$1:$1048576,8,0)</f>
        <v>1.3901142585630399</v>
      </c>
      <c r="I71" t="str">
        <f>VLOOKUP(A71,'[1]shui_2h-VS-hzt_10_2h.GeneDiffEx'!$1:$1048576,9,0)</f>
        <v>up</v>
      </c>
      <c r="J71">
        <f>VLOOKUP(A71,'[1]shui_2h-VS-hzt_10_2h.GeneDiffEx'!$1:$1048576,10,0)</f>
        <v>6.4962088001589799E-8</v>
      </c>
      <c r="K71">
        <f>VLOOKUP(A71,'[1]shui_2h-VS-hzt_10_2h.GeneDiffEx'!$1:$1048576,11,0)</f>
        <v>5.2795854905086899E-5</v>
      </c>
      <c r="L71" t="str">
        <f>VLOOKUP(A71,'[1]shui_2h-VS-hzt_10_2h.GeneDiffEx'!$1:$1048576,12,0)</f>
        <v>-</v>
      </c>
      <c r="M71" t="str">
        <f>VLOOKUP(A71,'[1]shui_2h-VS-hzt_10_2h.GeneDiffEx'!$1:$1048576,13,0)</f>
        <v>GO:0009532//plastid stroma;GO:0009526//plastid envelope</v>
      </c>
      <c r="N71" t="str">
        <f>VLOOKUP(A71,'[1]shui_2h-VS-hzt_10_2h.GeneDiffEx'!$1:$1048576,14,0)</f>
        <v>GO:0032550;GO:0016462//pyrophosphatase activity</v>
      </c>
      <c r="O71" t="str">
        <f>VLOOKUP(A71,'[1]shui_2h-VS-hzt_10_2h.GeneDiffEx'!$1:$1048576,15,0)</f>
        <v>GO:0009642//response to light intensity;GO:0006412//translation;GO:0000302//response to reactive oxygen species</v>
      </c>
      <c r="P71" t="str">
        <f>VLOOKUP(A71,'[1]shui_2h-VS-hzt_10_2h.GeneDiffEx'!$1:$1048576,16,0)</f>
        <v>gi|697118272|ref|XP_009613059.1|/0/PREDICTED: chaperone protein ClpB1-like [Nicotiana tomentosiformis]</v>
      </c>
    </row>
    <row r="72" spans="1:16" x14ac:dyDescent="0.2">
      <c r="A72" s="1" t="s">
        <v>168</v>
      </c>
      <c r="B72">
        <f>VLOOKUP(A72,'[1]shui_2h-VS-hzt_10_2h.GeneDiffEx'!$1:$1048576,2,0)</f>
        <v>453</v>
      </c>
      <c r="C72">
        <f>VLOOKUP(A72,'[1]shui_2h-VS-hzt_10_2h.GeneDiffEx'!$1:$1048576,3,0)</f>
        <v>737</v>
      </c>
      <c r="D72">
        <f>VLOOKUP(A72,'[1]shui_2h-VS-hzt_10_2h.GeneDiffEx'!$1:$1048576,4,0)</f>
        <v>651</v>
      </c>
      <c r="E72">
        <f>VLOOKUP(A72,'[1]shui_2h-VS-hzt_10_2h.GeneDiffEx'!$1:$1048576,5,0)</f>
        <v>1512</v>
      </c>
      <c r="F72">
        <f>VLOOKUP(A72,'[1]shui_2h-VS-hzt_10_2h.GeneDiffEx'!$1:$1048576,6,0)</f>
        <v>1557</v>
      </c>
      <c r="G72">
        <f>VLOOKUP(A72,'[1]shui_2h-VS-hzt_10_2h.GeneDiffEx'!$1:$1048576,7,0)</f>
        <v>5.7476015814710699</v>
      </c>
      <c r="H72">
        <f>VLOOKUP(A72,'[1]shui_2h-VS-hzt_10_2h.GeneDiffEx'!$1:$1048576,8,0)</f>
        <v>1.4139789073253499</v>
      </c>
      <c r="I72" t="str">
        <f>VLOOKUP(A72,'[1]shui_2h-VS-hzt_10_2h.GeneDiffEx'!$1:$1048576,9,0)</f>
        <v>up</v>
      </c>
      <c r="J72">
        <f>VLOOKUP(A72,'[1]shui_2h-VS-hzt_10_2h.GeneDiffEx'!$1:$1048576,10,0)</f>
        <v>8.4098749524550306E-8</v>
      </c>
      <c r="K72">
        <f>VLOOKUP(A72,'[1]shui_2h-VS-hzt_10_2h.GeneDiffEx'!$1:$1048576,11,0)</f>
        <v>6.5014486949515701E-5</v>
      </c>
      <c r="L72" t="str">
        <f>VLOOKUP(A72,'[1]shui_2h-VS-hzt_10_2h.GeneDiffEx'!$1:$1048576,12,0)</f>
        <v>ko04141//Protein processing in endoplasmic reticulum</v>
      </c>
      <c r="M72" t="str">
        <f>VLOOKUP(A72,'[1]shui_2h-VS-hzt_10_2h.GeneDiffEx'!$1:$1048576,13,0)</f>
        <v>-</v>
      </c>
      <c r="N72" t="str">
        <f>VLOOKUP(A72,'[1]shui_2h-VS-hzt_10_2h.GeneDiffEx'!$1:$1048576,14,0)</f>
        <v>-</v>
      </c>
      <c r="O72" t="str">
        <f>VLOOKUP(A72,'[1]shui_2h-VS-hzt_10_2h.GeneDiffEx'!$1:$1048576,15,0)</f>
        <v>-</v>
      </c>
      <c r="P72" t="str">
        <f>VLOOKUP(A72,'[1]shui_2h-VS-hzt_10_2h.GeneDiffEx'!$1:$1048576,16,0)</f>
        <v>gi|697148436|ref|XP_009628401.1|/3.50143e-89/PREDICTED: 17.4 kDa class III heat shock protein [Nicotiana tomentosiformis]</v>
      </c>
    </row>
    <row r="73" spans="1:16" x14ac:dyDescent="0.2">
      <c r="A73" s="1" t="s">
        <v>169</v>
      </c>
      <c r="B73">
        <f>VLOOKUP(A73,'[1]shui_2h-VS-hzt_10_2h.GeneDiffEx'!$1:$1048576,2,0)</f>
        <v>561</v>
      </c>
      <c r="C73">
        <f>VLOOKUP(A73,'[1]shui_2h-VS-hzt_10_2h.GeneDiffEx'!$1:$1048576,3,0)</f>
        <v>492</v>
      </c>
      <c r="D73">
        <f>VLOOKUP(A73,'[1]shui_2h-VS-hzt_10_2h.GeneDiffEx'!$1:$1048576,4,0)</f>
        <v>599</v>
      </c>
      <c r="E73">
        <f>VLOOKUP(A73,'[1]shui_2h-VS-hzt_10_2h.GeneDiffEx'!$1:$1048576,5,0)</f>
        <v>1130</v>
      </c>
      <c r="F73">
        <f>VLOOKUP(A73,'[1]shui_2h-VS-hzt_10_2h.GeneDiffEx'!$1:$1048576,6,0)</f>
        <v>1194</v>
      </c>
      <c r="G73">
        <f>VLOOKUP(A73,'[1]shui_2h-VS-hzt_10_2h.GeneDiffEx'!$1:$1048576,7,0)</f>
        <v>5.3598676042990103</v>
      </c>
      <c r="H73">
        <f>VLOOKUP(A73,'[1]shui_2h-VS-hzt_10_2h.GeneDiffEx'!$1:$1048576,8,0)</f>
        <v>1.36950621819717</v>
      </c>
      <c r="I73" t="str">
        <f>VLOOKUP(A73,'[1]shui_2h-VS-hzt_10_2h.GeneDiffEx'!$1:$1048576,9,0)</f>
        <v>up</v>
      </c>
      <c r="J73">
        <f>VLOOKUP(A73,'[1]shui_2h-VS-hzt_10_2h.GeneDiffEx'!$1:$1048576,10,0)</f>
        <v>1.4891661114806099E-7</v>
      </c>
      <c r="K73">
        <f>VLOOKUP(A73,'[1]shui_2h-VS-hzt_10_2h.GeneDiffEx'!$1:$1048576,11,0)</f>
        <v>1.00736625557049E-4</v>
      </c>
      <c r="L73" t="str">
        <f>VLOOKUP(A73,'[1]shui_2h-VS-hzt_10_2h.GeneDiffEx'!$1:$1048576,12,0)</f>
        <v>-</v>
      </c>
      <c r="M73" t="str">
        <f>VLOOKUP(A73,'[1]shui_2h-VS-hzt_10_2h.GeneDiffEx'!$1:$1048576,13,0)</f>
        <v>GO:0009532//plastid stroma;GO:0009526//plastid envelope</v>
      </c>
      <c r="N73" t="str">
        <f>VLOOKUP(A73,'[1]shui_2h-VS-hzt_10_2h.GeneDiffEx'!$1:$1048576,14,0)</f>
        <v>GO:0032550;GO:0016462//pyrophosphatase activity</v>
      </c>
      <c r="O73" t="str">
        <f>VLOOKUP(A73,'[1]shui_2h-VS-hzt_10_2h.GeneDiffEx'!$1:$1048576,15,0)</f>
        <v>GO:0009642//response to light intensity;GO:0006412//translation;GO:0000302//response to reactive oxygen species</v>
      </c>
      <c r="P73" t="str">
        <f>VLOOKUP(A73,'[1]shui_2h-VS-hzt_10_2h.GeneDiffEx'!$1:$1048576,16,0)</f>
        <v>gi|697118272|ref|XP_009613059.1|/2.35803e-111/PREDICTED: chaperone protein ClpB1-like [Nicotiana tomentosiformis]</v>
      </c>
    </row>
    <row r="74" spans="1:16" x14ac:dyDescent="0.2">
      <c r="A74" s="1" t="s">
        <v>170</v>
      </c>
      <c r="B74">
        <f>VLOOKUP(A74,'[1]shui_2h-VS-hzt_10_2h.GeneDiffEx'!$1:$1048576,2,0)</f>
        <v>2112</v>
      </c>
      <c r="C74">
        <f>VLOOKUP(A74,'[1]shui_2h-VS-hzt_10_2h.GeneDiffEx'!$1:$1048576,3,0)</f>
        <v>14025</v>
      </c>
      <c r="D74">
        <f>VLOOKUP(A74,'[1]shui_2h-VS-hzt_10_2h.GeneDiffEx'!$1:$1048576,4,0)</f>
        <v>29100</v>
      </c>
      <c r="E74">
        <f>VLOOKUP(A74,'[1]shui_2h-VS-hzt_10_2h.GeneDiffEx'!$1:$1048576,5,0)</f>
        <v>48849</v>
      </c>
      <c r="F74">
        <f>VLOOKUP(A74,'[1]shui_2h-VS-hzt_10_2h.GeneDiffEx'!$1:$1048576,6,0)</f>
        <v>55915</v>
      </c>
      <c r="G74">
        <f>VLOOKUP(A74,'[1]shui_2h-VS-hzt_10_2h.GeneDiffEx'!$1:$1048576,7,0)</f>
        <v>10.8000227955932</v>
      </c>
      <c r="H74">
        <f>VLOOKUP(A74,'[1]shui_2h-VS-hzt_10_2h.GeneDiffEx'!$1:$1048576,8,0)</f>
        <v>1.5763957067047401</v>
      </c>
      <c r="I74" t="str">
        <f>VLOOKUP(A74,'[1]shui_2h-VS-hzt_10_2h.GeneDiffEx'!$1:$1048576,9,0)</f>
        <v>up</v>
      </c>
      <c r="J74">
        <f>VLOOKUP(A74,'[1]shui_2h-VS-hzt_10_2h.GeneDiffEx'!$1:$1048576,10,0)</f>
        <v>1.4236491861049799E-6</v>
      </c>
      <c r="K74">
        <f>VLOOKUP(A74,'[1]shui_2h-VS-hzt_10_2h.GeneDiffEx'!$1:$1048576,11,0)</f>
        <v>6.7349230750422795E-4</v>
      </c>
      <c r="L74" t="str">
        <f>VLOOKUP(A74,'[1]shui_2h-VS-hzt_10_2h.GeneDiffEx'!$1:$1048576,12,0)</f>
        <v>ko04141//Protein processing in endoplasmic reticulum;ko04626//Plant-pathogen interaction</v>
      </c>
      <c r="M74" t="str">
        <f>VLOOKUP(A74,'[1]shui_2h-VS-hzt_10_2h.GeneDiffEx'!$1:$1048576,13,0)</f>
        <v>GO:0044424</v>
      </c>
      <c r="N74" t="str">
        <f>VLOOKUP(A74,'[1]shui_2h-VS-hzt_10_2h.GeneDiffEx'!$1:$1048576,14,0)</f>
        <v>GO:0005515//protein binding;GO:0032550</v>
      </c>
      <c r="O74" t="str">
        <f>VLOOKUP(A74,'[1]shui_2h-VS-hzt_10_2h.GeneDiffEx'!$1:$1048576,15,0)</f>
        <v>GO:0050896//response to stimulus;GO:0044267//cellular protein metabolic process</v>
      </c>
      <c r="P74" t="str">
        <f>VLOOKUP(A74,'[1]shui_2h-VS-hzt_10_2h.GeneDiffEx'!$1:$1048576,16,0)</f>
        <v>gi|698548998|ref|XP_009768512.1|/0/PREDICTED: heat shock protein 82 [Nicotiana sylvestris]</v>
      </c>
    </row>
    <row r="75" spans="1:16" x14ac:dyDescent="0.2">
      <c r="A75" s="1" t="s">
        <v>171</v>
      </c>
      <c r="B75">
        <f>VLOOKUP(A75,'[1]shui_2h-VS-hzt_10_2h.GeneDiffEx'!$1:$1048576,2,0)</f>
        <v>738</v>
      </c>
      <c r="C75">
        <f>VLOOKUP(A75,'[1]shui_2h-VS-hzt_10_2h.GeneDiffEx'!$1:$1048576,3,0)</f>
        <v>84</v>
      </c>
      <c r="D75">
        <f>VLOOKUP(A75,'[1]shui_2h-VS-hzt_10_2h.GeneDiffEx'!$1:$1048576,4,0)</f>
        <v>77</v>
      </c>
      <c r="E75">
        <f>VLOOKUP(A75,'[1]shui_2h-VS-hzt_10_2h.GeneDiffEx'!$1:$1048576,5,0)</f>
        <v>215</v>
      </c>
      <c r="F75">
        <f>VLOOKUP(A75,'[1]shui_2h-VS-hzt_10_2h.GeneDiffEx'!$1:$1048576,6,0)</f>
        <v>210</v>
      </c>
      <c r="G75">
        <f>VLOOKUP(A75,'[1]shui_2h-VS-hzt_10_2h.GeneDiffEx'!$1:$1048576,7,0)</f>
        <v>2.83812321748937</v>
      </c>
      <c r="H75">
        <f>VLOOKUP(A75,'[1]shui_2h-VS-hzt_10_2h.GeneDiffEx'!$1:$1048576,8,0)</f>
        <v>1.6682004044684999</v>
      </c>
      <c r="I75" t="str">
        <f>VLOOKUP(A75,'[1]shui_2h-VS-hzt_10_2h.GeneDiffEx'!$1:$1048576,9,0)</f>
        <v>up</v>
      </c>
      <c r="J75">
        <f>VLOOKUP(A75,'[1]shui_2h-VS-hzt_10_2h.GeneDiffEx'!$1:$1048576,10,0)</f>
        <v>1.8899637320708201E-6</v>
      </c>
      <c r="K75">
        <f>VLOOKUP(A75,'[1]shui_2h-VS-hzt_10_2h.GeneDiffEx'!$1:$1048576,11,0)</f>
        <v>8.3200403405161896E-4</v>
      </c>
      <c r="L75" t="str">
        <f>VLOOKUP(A75,'[1]shui_2h-VS-hzt_10_2h.GeneDiffEx'!$1:$1048576,12,0)</f>
        <v>-</v>
      </c>
      <c r="M75" t="str">
        <f>VLOOKUP(A75,'[1]shui_2h-VS-hzt_10_2h.GeneDiffEx'!$1:$1048576,13,0)</f>
        <v>-</v>
      </c>
      <c r="N75" t="str">
        <f>VLOOKUP(A75,'[1]shui_2h-VS-hzt_10_2h.GeneDiffEx'!$1:$1048576,14,0)</f>
        <v>-</v>
      </c>
      <c r="O75" t="str">
        <f>VLOOKUP(A75,'[1]shui_2h-VS-hzt_10_2h.GeneDiffEx'!$1:$1048576,15,0)</f>
        <v>-</v>
      </c>
      <c r="P75" t="str">
        <f>VLOOKUP(A75,'[1]shui_2h-VS-hzt_10_2h.GeneDiffEx'!$1:$1048576,16,0)</f>
        <v>gi|698520127|ref|XP_009804930.1|/7.29106e-167/PREDICTED: BI1-like protein [Nicotiana sylvestris]</v>
      </c>
    </row>
    <row r="76" spans="1:16" x14ac:dyDescent="0.2">
      <c r="A76" s="1" t="s">
        <v>172</v>
      </c>
      <c r="B76">
        <f>VLOOKUP(A76,'[1]shui_2h-VS-hzt_10_2h.GeneDiffEx'!$1:$1048576,2,0)</f>
        <v>2112</v>
      </c>
      <c r="C76">
        <f>VLOOKUP(A76,'[1]shui_2h-VS-hzt_10_2h.GeneDiffEx'!$1:$1048576,3,0)</f>
        <v>12364</v>
      </c>
      <c r="D76">
        <f>VLOOKUP(A76,'[1]shui_2h-VS-hzt_10_2h.GeneDiffEx'!$1:$1048576,4,0)</f>
        <v>32750</v>
      </c>
      <c r="E76">
        <f>VLOOKUP(A76,'[1]shui_2h-VS-hzt_10_2h.GeneDiffEx'!$1:$1048576,5,0)</f>
        <v>52503</v>
      </c>
      <c r="F76">
        <f>VLOOKUP(A76,'[1]shui_2h-VS-hzt_10_2h.GeneDiffEx'!$1:$1048576,6,0)</f>
        <v>62071</v>
      </c>
      <c r="G76">
        <f>VLOOKUP(A76,'[1]shui_2h-VS-hzt_10_2h.GeneDiffEx'!$1:$1048576,7,0)</f>
        <v>10.912627518315499</v>
      </c>
      <c r="H76">
        <f>VLOOKUP(A76,'[1]shui_2h-VS-hzt_10_2h.GeneDiffEx'!$1:$1048576,8,0)</f>
        <v>1.64734682258648</v>
      </c>
      <c r="I76" t="str">
        <f>VLOOKUP(A76,'[1]shui_2h-VS-hzt_10_2h.GeneDiffEx'!$1:$1048576,9,0)</f>
        <v>up</v>
      </c>
      <c r="J76">
        <f>VLOOKUP(A76,'[1]shui_2h-VS-hzt_10_2h.GeneDiffEx'!$1:$1048576,10,0)</f>
        <v>1.2590968237480601E-5</v>
      </c>
      <c r="K76">
        <f>VLOOKUP(A76,'[1]shui_2h-VS-hzt_10_2h.GeneDiffEx'!$1:$1048576,11,0)</f>
        <v>3.52575189354322E-3</v>
      </c>
      <c r="L76" t="str">
        <f>VLOOKUP(A76,'[1]shui_2h-VS-hzt_10_2h.GeneDiffEx'!$1:$1048576,12,0)</f>
        <v>ko04141//Protein processing in endoplasmic reticulum;ko04626//Plant-pathogen interaction</v>
      </c>
      <c r="M76" t="str">
        <f>VLOOKUP(A76,'[1]shui_2h-VS-hzt_10_2h.GeneDiffEx'!$1:$1048576,13,0)</f>
        <v>GO:0044424</v>
      </c>
      <c r="N76" t="str">
        <f>VLOOKUP(A76,'[1]shui_2h-VS-hzt_10_2h.GeneDiffEx'!$1:$1048576,14,0)</f>
        <v>GO:0005515//protein binding;GO:0032550</v>
      </c>
      <c r="O76" t="str">
        <f>VLOOKUP(A76,'[1]shui_2h-VS-hzt_10_2h.GeneDiffEx'!$1:$1048576,15,0)</f>
        <v>GO:0050896//response to stimulus;GO:0044267//cellular protein metabolic process</v>
      </c>
      <c r="P76" t="str">
        <f>VLOOKUP(A76,'[1]shui_2h-VS-hzt_10_2h.GeneDiffEx'!$1:$1048576,16,0)</f>
        <v>gi|697107663|ref|XP_009607669.1|/0/PREDICTED: heat shock protein 82 [Nicotiana tomentosiformis]</v>
      </c>
    </row>
    <row r="77" spans="1:16" x14ac:dyDescent="0.2">
      <c r="A77" s="1" t="s">
        <v>173</v>
      </c>
      <c r="B77">
        <f>VLOOKUP(A77,'[1]shui_2h-VS-hzt_10_2h.GeneDiffEx'!$1:$1048576,2,0)</f>
        <v>468</v>
      </c>
      <c r="C77">
        <f>VLOOKUP(A77,'[1]shui_2h-VS-hzt_10_2h.GeneDiffEx'!$1:$1048576,3,0)</f>
        <v>420</v>
      </c>
      <c r="D77">
        <f>VLOOKUP(A77,'[1]shui_2h-VS-hzt_10_2h.GeneDiffEx'!$1:$1048576,4,0)</f>
        <v>704</v>
      </c>
      <c r="E77">
        <f>VLOOKUP(A77,'[1]shui_2h-VS-hzt_10_2h.GeneDiffEx'!$1:$1048576,5,0)</f>
        <v>963</v>
      </c>
      <c r="F77">
        <f>VLOOKUP(A77,'[1]shui_2h-VS-hzt_10_2h.GeneDiffEx'!$1:$1048576,6,0)</f>
        <v>1440</v>
      </c>
      <c r="G77">
        <f>VLOOKUP(A77,'[1]shui_2h-VS-hzt_10_2h.GeneDiffEx'!$1:$1048576,7,0)</f>
        <v>5.4113901803034201</v>
      </c>
      <c r="H77">
        <f>VLOOKUP(A77,'[1]shui_2h-VS-hzt_10_2h.GeneDiffEx'!$1:$1048576,8,0)</f>
        <v>1.3934111032141401</v>
      </c>
      <c r="I77" t="str">
        <f>VLOOKUP(A77,'[1]shui_2h-VS-hzt_10_2h.GeneDiffEx'!$1:$1048576,9,0)</f>
        <v>up</v>
      </c>
      <c r="J77">
        <f>VLOOKUP(A77,'[1]shui_2h-VS-hzt_10_2h.GeneDiffEx'!$1:$1048576,10,0)</f>
        <v>1.30995220742746E-5</v>
      </c>
      <c r="K77">
        <f>VLOOKUP(A77,'[1]shui_2h-VS-hzt_10_2h.GeneDiffEx'!$1:$1048576,11,0)</f>
        <v>3.6104561014452898E-3</v>
      </c>
      <c r="L77" t="str">
        <f>VLOOKUP(A77,'[1]shui_2h-VS-hzt_10_2h.GeneDiffEx'!$1:$1048576,12,0)</f>
        <v>ko04141//Protein processing in endoplasmic reticulum</v>
      </c>
      <c r="M77" t="str">
        <f>VLOOKUP(A77,'[1]shui_2h-VS-hzt_10_2h.GeneDiffEx'!$1:$1048576,13,0)</f>
        <v>-</v>
      </c>
      <c r="N77" t="str">
        <f>VLOOKUP(A77,'[1]shui_2h-VS-hzt_10_2h.GeneDiffEx'!$1:$1048576,14,0)</f>
        <v>GO:0005515//protein binding</v>
      </c>
      <c r="O77" t="str">
        <f>VLOOKUP(A77,'[1]shui_2h-VS-hzt_10_2h.GeneDiffEx'!$1:$1048576,15,0)</f>
        <v>GO:0050896//response to stimulus;GO:0044267//cellular protein metabolic process;GO:0000302//response to reactive oxygen species;GO:0006970//response to osmotic stress;GO:0009642//response to light intensity</v>
      </c>
      <c r="P77" t="str">
        <f>VLOOKUP(A77,'[1]shui_2h-VS-hzt_10_2h.GeneDiffEx'!$1:$1048576,16,0)</f>
        <v>gi|697185733|ref|XP_009601905.1|/3.4373e-49/PREDICTED: 17.3 kDa class II heat shock protein-like [Nicotiana tomentosiformis]</v>
      </c>
    </row>
    <row r="78" spans="1:16" x14ac:dyDescent="0.2">
      <c r="A78" s="1" t="s">
        <v>174</v>
      </c>
      <c r="B78">
        <f>VLOOKUP(A78,'[1]shui_2h-VS-hzt_10_2h.GeneDiffEx'!$1:$1048576,2,0)</f>
        <v>2718</v>
      </c>
      <c r="C78">
        <f>VLOOKUP(A78,'[1]shui_2h-VS-hzt_10_2h.GeneDiffEx'!$1:$1048576,3,0)</f>
        <v>5259</v>
      </c>
      <c r="D78">
        <f>VLOOKUP(A78,'[1]shui_2h-VS-hzt_10_2h.GeneDiffEx'!$1:$1048576,4,0)</f>
        <v>6916</v>
      </c>
      <c r="E78">
        <f>VLOOKUP(A78,'[1]shui_2h-VS-hzt_10_2h.GeneDiffEx'!$1:$1048576,5,0)</f>
        <v>10595</v>
      </c>
      <c r="F78">
        <f>VLOOKUP(A78,'[1]shui_2h-VS-hzt_10_2h.GeneDiffEx'!$1:$1048576,6,0)</f>
        <v>11048</v>
      </c>
      <c r="G78">
        <f>VLOOKUP(A78,'[1]shui_2h-VS-hzt_10_2h.GeneDiffEx'!$1:$1048576,7,0)</f>
        <v>8.6540224505638701</v>
      </c>
      <c r="H78">
        <f>VLOOKUP(A78,'[1]shui_2h-VS-hzt_10_2h.GeneDiffEx'!$1:$1048576,8,0)</f>
        <v>1.11076927778277</v>
      </c>
      <c r="I78" t="str">
        <f>VLOOKUP(A78,'[1]shui_2h-VS-hzt_10_2h.GeneDiffEx'!$1:$1048576,9,0)</f>
        <v>up</v>
      </c>
      <c r="J78">
        <f>VLOOKUP(A78,'[1]shui_2h-VS-hzt_10_2h.GeneDiffEx'!$1:$1048576,10,0)</f>
        <v>2.1177708830171199E-5</v>
      </c>
      <c r="K78">
        <f>VLOOKUP(A78,'[1]shui_2h-VS-hzt_10_2h.GeneDiffEx'!$1:$1048576,11,0)</f>
        <v>5.1980249938819896E-3</v>
      </c>
      <c r="L78" t="str">
        <f>VLOOKUP(A78,'[1]shui_2h-VS-hzt_10_2h.GeneDiffEx'!$1:$1048576,12,0)</f>
        <v>-</v>
      </c>
      <c r="M78" t="str">
        <f>VLOOKUP(A78,'[1]shui_2h-VS-hzt_10_2h.GeneDiffEx'!$1:$1048576,13,0)</f>
        <v>GO:0009532//plastid stroma;GO:0009526//plastid envelope</v>
      </c>
      <c r="N78" t="str">
        <f>VLOOKUP(A78,'[1]shui_2h-VS-hzt_10_2h.GeneDiffEx'!$1:$1048576,14,0)</f>
        <v>GO:0032550;GO:0016462//pyrophosphatase activity</v>
      </c>
      <c r="O78" t="str">
        <f>VLOOKUP(A78,'[1]shui_2h-VS-hzt_10_2h.GeneDiffEx'!$1:$1048576,15,0)</f>
        <v>GO:0009642//response to light intensity;GO:0006412//translation;GO:0000302//response to reactive oxygen species</v>
      </c>
      <c r="P78" t="str">
        <f>VLOOKUP(A78,'[1]shui_2h-VS-hzt_10_2h.GeneDiffEx'!$1:$1048576,16,0)</f>
        <v>gi|697176624|ref|XP_009597265.1|/0/PREDICTED: chaperone protein ClpB1 [Nicotiana tomentosiformis]</v>
      </c>
    </row>
    <row r="79" spans="1:16" x14ac:dyDescent="0.2">
      <c r="A79" s="1" t="s">
        <v>175</v>
      </c>
      <c r="B79">
        <f>VLOOKUP(A79,'[1]shui_2h-VS-hzt_10_2h.GeneDiffEx'!$1:$1048576,2,0)</f>
        <v>462</v>
      </c>
      <c r="C79">
        <f>VLOOKUP(A79,'[1]shui_2h-VS-hzt_10_2h.GeneDiffEx'!$1:$1048576,3,0)</f>
        <v>17365</v>
      </c>
      <c r="D79">
        <f>VLOOKUP(A79,'[1]shui_2h-VS-hzt_10_2h.GeneDiffEx'!$1:$1048576,4,0)</f>
        <v>27433</v>
      </c>
      <c r="E79">
        <f>VLOOKUP(A79,'[1]shui_2h-VS-hzt_10_2h.GeneDiffEx'!$1:$1048576,5,0)</f>
        <v>40034</v>
      </c>
      <c r="F79">
        <f>VLOOKUP(A79,'[1]shui_2h-VS-hzt_10_2h.GeneDiffEx'!$1:$1048576,6,0)</f>
        <v>44046</v>
      </c>
      <c r="G79">
        <f>VLOOKUP(A79,'[1]shui_2h-VS-hzt_10_2h.GeneDiffEx'!$1:$1048576,7,0)</f>
        <v>10.5869538991649</v>
      </c>
      <c r="H79">
        <f>VLOOKUP(A79,'[1]shui_2h-VS-hzt_10_2h.GeneDiffEx'!$1:$1048576,8,0)</f>
        <v>1.1958312239933</v>
      </c>
      <c r="I79" t="str">
        <f>VLOOKUP(A79,'[1]shui_2h-VS-hzt_10_2h.GeneDiffEx'!$1:$1048576,9,0)</f>
        <v>up</v>
      </c>
      <c r="J79">
        <f>VLOOKUP(A79,'[1]shui_2h-VS-hzt_10_2h.GeneDiffEx'!$1:$1048576,10,0)</f>
        <v>2.1319511900702301E-5</v>
      </c>
      <c r="K79">
        <f>VLOOKUP(A79,'[1]shui_2h-VS-hzt_10_2h.GeneDiffEx'!$1:$1048576,11,0)</f>
        <v>5.1980249938819896E-3</v>
      </c>
      <c r="L79" t="str">
        <f>VLOOKUP(A79,'[1]shui_2h-VS-hzt_10_2h.GeneDiffEx'!$1:$1048576,12,0)</f>
        <v>ko04141//Protein processing in endoplasmic reticulum</v>
      </c>
      <c r="M79" t="str">
        <f>VLOOKUP(A79,'[1]shui_2h-VS-hzt_10_2h.GeneDiffEx'!$1:$1048576,13,0)</f>
        <v>-</v>
      </c>
      <c r="N79" t="str">
        <f>VLOOKUP(A79,'[1]shui_2h-VS-hzt_10_2h.GeneDiffEx'!$1:$1048576,14,0)</f>
        <v>-</v>
      </c>
      <c r="O79" t="str">
        <f>VLOOKUP(A79,'[1]shui_2h-VS-hzt_10_2h.GeneDiffEx'!$1:$1048576,15,0)</f>
        <v>GO:0006461//protein complex assembly;GO:0009642//response to light intensity;GO:0006970//response to osmotic stress;GO:0044267//cellular protein metabolic process;GO:0000302//response to reactive oxygen species</v>
      </c>
      <c r="P79" t="str">
        <f>VLOOKUP(A79,'[1]shui_2h-VS-hzt_10_2h.GeneDiffEx'!$1:$1048576,16,0)</f>
        <v>gi|697170756|ref|XP_009594301.1|;gi|662247383|gb|AIE47706.1|/5.11037e-88;3.04771e-88/PREDICTED: 17.6 kDa class I heat shock protein-like [Nicotiana tomentosiformis];HSP17.4 [Nicotiana tabacum]</v>
      </c>
    </row>
    <row r="80" spans="1:16" x14ac:dyDescent="0.2">
      <c r="A80" s="1" t="s">
        <v>176</v>
      </c>
      <c r="B80">
        <f>VLOOKUP(A80,'[1]shui_2h-VS-hzt_10_2h.GeneDiffEx'!$1:$1048576,2,0)</f>
        <v>651</v>
      </c>
      <c r="C80">
        <f>VLOOKUP(A80,'[1]shui_2h-VS-hzt_10_2h.GeneDiffEx'!$1:$1048576,3,0)</f>
        <v>6157</v>
      </c>
      <c r="D80">
        <f>VLOOKUP(A80,'[1]shui_2h-VS-hzt_10_2h.GeneDiffEx'!$1:$1048576,4,0)</f>
        <v>9771</v>
      </c>
      <c r="E80">
        <f>VLOOKUP(A80,'[1]shui_2h-VS-hzt_10_2h.GeneDiffEx'!$1:$1048576,5,0)</f>
        <v>14225</v>
      </c>
      <c r="F80">
        <f>VLOOKUP(A80,'[1]shui_2h-VS-hzt_10_2h.GeneDiffEx'!$1:$1048576,6,0)</f>
        <v>15469</v>
      </c>
      <c r="G80">
        <f>VLOOKUP(A80,'[1]shui_2h-VS-hzt_10_2h.GeneDiffEx'!$1:$1048576,7,0)</f>
        <v>9.0881488645841699</v>
      </c>
      <c r="H80">
        <f>VLOOKUP(A80,'[1]shui_2h-VS-hzt_10_2h.GeneDiffEx'!$1:$1048576,8,0)</f>
        <v>1.18584452134416</v>
      </c>
      <c r="I80" t="str">
        <f>VLOOKUP(A80,'[1]shui_2h-VS-hzt_10_2h.GeneDiffEx'!$1:$1048576,9,0)</f>
        <v>up</v>
      </c>
      <c r="J80">
        <f>VLOOKUP(A80,'[1]shui_2h-VS-hzt_10_2h.GeneDiffEx'!$1:$1048576,10,0)</f>
        <v>2.5746290249341099E-5</v>
      </c>
      <c r="K80">
        <f>VLOOKUP(A80,'[1]shui_2h-VS-hzt_10_2h.GeneDiffEx'!$1:$1048576,11,0)</f>
        <v>6.0004001157582003E-3</v>
      </c>
      <c r="L80" t="str">
        <f>VLOOKUP(A80,'[1]shui_2h-VS-hzt_10_2h.GeneDiffEx'!$1:$1048576,12,0)</f>
        <v>ko04141//Protein processing in endoplasmic reticulum</v>
      </c>
      <c r="M80" t="str">
        <f>VLOOKUP(A80,'[1]shui_2h-VS-hzt_10_2h.GeneDiffEx'!$1:$1048576,13,0)</f>
        <v>-</v>
      </c>
      <c r="N80" t="str">
        <f>VLOOKUP(A80,'[1]shui_2h-VS-hzt_10_2h.GeneDiffEx'!$1:$1048576,14,0)</f>
        <v>-</v>
      </c>
      <c r="O80" t="str">
        <f>VLOOKUP(A80,'[1]shui_2h-VS-hzt_10_2h.GeneDiffEx'!$1:$1048576,15,0)</f>
        <v>-</v>
      </c>
      <c r="P80" t="str">
        <f>VLOOKUP(A80,'[1]shui_2h-VS-hzt_10_2h.GeneDiffEx'!$1:$1048576,16,0)</f>
        <v>gi|698532438|ref|XP_009763042.1|/1.29754e-101/PREDICTED: small heat shock protein, chloroplastic-like [Nicotiana sylvestris]</v>
      </c>
    </row>
    <row r="81" spans="1:16" x14ac:dyDescent="0.2">
      <c r="A81" s="1" t="s">
        <v>177</v>
      </c>
      <c r="B81">
        <f>VLOOKUP(A81,'[1]shui_2h-VS-hzt_10_2h.GeneDiffEx'!$1:$1048576,2,0)</f>
        <v>729</v>
      </c>
      <c r="C81">
        <f>VLOOKUP(A81,'[1]shui_2h-VS-hzt_10_2h.GeneDiffEx'!$1:$1048576,3,0)</f>
        <v>311</v>
      </c>
      <c r="D81">
        <f>VLOOKUP(A81,'[1]shui_2h-VS-hzt_10_2h.GeneDiffEx'!$1:$1048576,4,0)</f>
        <v>410</v>
      </c>
      <c r="E81">
        <f>VLOOKUP(A81,'[1]shui_2h-VS-hzt_10_2h.GeneDiffEx'!$1:$1048576,5,0)</f>
        <v>631</v>
      </c>
      <c r="F81">
        <f>VLOOKUP(A81,'[1]shui_2h-VS-hzt_10_2h.GeneDiffEx'!$1:$1048576,6,0)</f>
        <v>620</v>
      </c>
      <c r="G81">
        <f>VLOOKUP(A81,'[1]shui_2h-VS-hzt_10_2h.GeneDiffEx'!$1:$1048576,7,0)</f>
        <v>4.5549982487821898</v>
      </c>
      <c r="H81">
        <f>VLOOKUP(A81,'[1]shui_2h-VS-hzt_10_2h.GeneDiffEx'!$1:$1048576,8,0)</f>
        <v>1.0732752822751701</v>
      </c>
      <c r="I81" t="str">
        <f>VLOOKUP(A81,'[1]shui_2h-VS-hzt_10_2h.GeneDiffEx'!$1:$1048576,9,0)</f>
        <v>up</v>
      </c>
      <c r="J81">
        <f>VLOOKUP(A81,'[1]shui_2h-VS-hzt_10_2h.GeneDiffEx'!$1:$1048576,10,0)</f>
        <v>4.0802348967629899E-5</v>
      </c>
      <c r="K81">
        <f>VLOOKUP(A81,'[1]shui_2h-VS-hzt_10_2h.GeneDiffEx'!$1:$1048576,11,0)</f>
        <v>8.9897552971740808E-3</v>
      </c>
      <c r="L81" t="str">
        <f>VLOOKUP(A81,'[1]shui_2h-VS-hzt_10_2h.GeneDiffEx'!$1:$1048576,12,0)</f>
        <v>ko00620//Pyruvate metabolism</v>
      </c>
      <c r="M81" t="str">
        <f>VLOOKUP(A81,'[1]shui_2h-VS-hzt_10_2h.GeneDiffEx'!$1:$1048576,13,0)</f>
        <v>-</v>
      </c>
      <c r="N81" t="str">
        <f>VLOOKUP(A81,'[1]shui_2h-VS-hzt_10_2h.GeneDiffEx'!$1:$1048576,14,0)</f>
        <v>GO:0016818//hydrolase activity, acting on acid anhydrides, in phosphorus-containing anhydrides</v>
      </c>
      <c r="O81" t="str">
        <f>VLOOKUP(A81,'[1]shui_2h-VS-hzt_10_2h.GeneDiffEx'!$1:$1048576,15,0)</f>
        <v>-</v>
      </c>
      <c r="P81" t="str">
        <f>VLOOKUP(A81,'[1]shui_2h-VS-hzt_10_2h.GeneDiffEx'!$1:$1048576,16,0)</f>
        <v>gi|698469349|ref|XP_009783561.1|/9.7156e-115/PREDICTED: uncharacterized protein LOC104232143 [Nicotiana sylvestris]</v>
      </c>
    </row>
    <row r="82" spans="1:16" x14ac:dyDescent="0.2">
      <c r="A82" s="1" t="s">
        <v>178</v>
      </c>
      <c r="B82">
        <f>VLOOKUP(A82,'[1]shui_2h-VS-hzt_10_2h.GeneDiffEx'!$1:$1048576,2,0)</f>
        <v>918</v>
      </c>
      <c r="C82">
        <f>VLOOKUP(A82,'[1]shui_2h-VS-hzt_10_2h.GeneDiffEx'!$1:$1048576,3,0)</f>
        <v>1688</v>
      </c>
      <c r="D82">
        <f>VLOOKUP(A82,'[1]shui_2h-VS-hzt_10_2h.GeneDiffEx'!$1:$1048576,4,0)</f>
        <v>2452</v>
      </c>
      <c r="E82">
        <f>VLOOKUP(A82,'[1]shui_2h-VS-hzt_10_2h.GeneDiffEx'!$1:$1048576,5,0)</f>
        <v>3269</v>
      </c>
      <c r="F82">
        <f>VLOOKUP(A82,'[1]shui_2h-VS-hzt_10_2h.GeneDiffEx'!$1:$1048576,6,0)</f>
        <v>4443</v>
      </c>
      <c r="G82">
        <f>VLOOKUP(A82,'[1]shui_2h-VS-hzt_10_2h.GeneDiffEx'!$1:$1048576,7,0)</f>
        <v>7.1492614673232699</v>
      </c>
      <c r="H82">
        <f>VLOOKUP(A82,'[1]shui_2h-VS-hzt_10_2h.GeneDiffEx'!$1:$1048576,8,0)</f>
        <v>1.18872797086532</v>
      </c>
      <c r="I82" t="str">
        <f>VLOOKUP(A82,'[1]shui_2h-VS-hzt_10_2h.GeneDiffEx'!$1:$1048576,9,0)</f>
        <v>up</v>
      </c>
      <c r="J82">
        <f>VLOOKUP(A82,'[1]shui_2h-VS-hzt_10_2h.GeneDiffEx'!$1:$1048576,10,0)</f>
        <v>4.6707008410961698E-5</v>
      </c>
      <c r="K82">
        <f>VLOOKUP(A82,'[1]shui_2h-VS-hzt_10_2h.GeneDiffEx'!$1:$1048576,11,0)</f>
        <v>9.8041413151910006E-3</v>
      </c>
      <c r="L82" t="str">
        <f>VLOOKUP(A82,'[1]shui_2h-VS-hzt_10_2h.GeneDiffEx'!$1:$1048576,12,0)</f>
        <v>ko00480//Glutathione metabolism;ko00053//Ascorbate and aldarate metabolism</v>
      </c>
      <c r="M82" t="str">
        <f>VLOOKUP(A82,'[1]shui_2h-VS-hzt_10_2h.GeneDiffEx'!$1:$1048576,13,0)</f>
        <v>-</v>
      </c>
      <c r="N82" t="str">
        <f>VLOOKUP(A82,'[1]shui_2h-VS-hzt_10_2h.GeneDiffEx'!$1:$1048576,14,0)</f>
        <v>GO:0016209//antioxidant activity;GO:0046906//tetrapyrrole binding</v>
      </c>
      <c r="O82" t="str">
        <f>VLOOKUP(A82,'[1]shui_2h-VS-hzt_10_2h.GeneDiffEx'!$1:$1048576,15,0)</f>
        <v>GO:0044710;GO:0006950//response to stress</v>
      </c>
      <c r="P82" t="str">
        <f>VLOOKUP(A82,'[1]shui_2h-VS-hzt_10_2h.GeneDiffEx'!$1:$1048576,16,0)</f>
        <v>gi|697132537|ref|XP_009620318.1|/3.94553e-168/PREDICTED: L-ascorbate peroxidase 2, cytosolic isoform X1 [Nicotiana tomentosiformis]</v>
      </c>
    </row>
    <row r="83" spans="1:16" x14ac:dyDescent="0.2">
      <c r="A83" s="1" t="s">
        <v>179</v>
      </c>
      <c r="B83">
        <f>VLOOKUP(A83,'[1]shui_2h-VS-hzt_10_2h.GeneDiffEx'!$1:$1048576,2,0)</f>
        <v>654</v>
      </c>
      <c r="C83">
        <f>VLOOKUP(A83,'[1]shui_2h-VS-hzt_10_2h.GeneDiffEx'!$1:$1048576,3,0)</f>
        <v>9423</v>
      </c>
      <c r="D83">
        <f>VLOOKUP(A83,'[1]shui_2h-VS-hzt_10_2h.GeneDiffEx'!$1:$1048576,4,0)</f>
        <v>8891</v>
      </c>
      <c r="E83">
        <f>VLOOKUP(A83,'[1]shui_2h-VS-hzt_10_2h.GeneDiffEx'!$1:$1048576,5,0)</f>
        <v>14187</v>
      </c>
      <c r="F83">
        <f>VLOOKUP(A83,'[1]shui_2h-VS-hzt_10_2h.GeneDiffEx'!$1:$1048576,6,0)</f>
        <v>17561</v>
      </c>
      <c r="G83">
        <f>VLOOKUP(A83,'[1]shui_2h-VS-hzt_10_2h.GeneDiffEx'!$1:$1048576,7,0)</f>
        <v>9.2247796779405604</v>
      </c>
      <c r="H83">
        <f>VLOOKUP(A83,'[1]shui_2h-VS-hzt_10_2h.GeneDiffEx'!$1:$1048576,8,0)</f>
        <v>1.0702766394543399</v>
      </c>
      <c r="I83" t="str">
        <f>VLOOKUP(A83,'[1]shui_2h-VS-hzt_10_2h.GeneDiffEx'!$1:$1048576,9,0)</f>
        <v>up</v>
      </c>
      <c r="J83">
        <f>VLOOKUP(A83,'[1]shui_2h-VS-hzt_10_2h.GeneDiffEx'!$1:$1048576,10,0)</f>
        <v>7.5211251708027097E-5</v>
      </c>
      <c r="K83">
        <f>VLOOKUP(A83,'[1]shui_2h-VS-hzt_10_2h.GeneDiffEx'!$1:$1048576,11,0)</f>
        <v>1.38598595008002E-2</v>
      </c>
      <c r="L83" t="str">
        <f>VLOOKUP(A83,'[1]shui_2h-VS-hzt_10_2h.GeneDiffEx'!$1:$1048576,12,0)</f>
        <v>ko04141//Protein processing in endoplasmic reticulum</v>
      </c>
      <c r="M83" t="str">
        <f>VLOOKUP(A83,'[1]shui_2h-VS-hzt_10_2h.GeneDiffEx'!$1:$1048576,13,0)</f>
        <v>-</v>
      </c>
      <c r="N83" t="str">
        <f>VLOOKUP(A83,'[1]shui_2h-VS-hzt_10_2h.GeneDiffEx'!$1:$1048576,14,0)</f>
        <v>-</v>
      </c>
      <c r="O83" t="str">
        <f>VLOOKUP(A83,'[1]shui_2h-VS-hzt_10_2h.GeneDiffEx'!$1:$1048576,15,0)</f>
        <v>GO:0050896//response to stimulus</v>
      </c>
      <c r="P83" t="str">
        <f>VLOOKUP(A83,'[1]shui_2h-VS-hzt_10_2h.GeneDiffEx'!$1:$1048576,16,0)</f>
        <v>gi|698452265|ref|XP_009779611.1|/6.31707e-92/PREDICTED: small heat shock protein, chloroplastic-like [Nicotiana sylvestris]</v>
      </c>
    </row>
    <row r="84" spans="1:16" x14ac:dyDescent="0.2">
      <c r="A84" s="1" t="s">
        <v>180</v>
      </c>
      <c r="B84">
        <f>VLOOKUP(A84,'[1]shui_2h-VS-hzt_10_2h.GeneDiffEx'!$1:$1048576,2,0)</f>
        <v>921</v>
      </c>
      <c r="C84">
        <f>VLOOKUP(A84,'[1]shui_2h-VS-hzt_10_2h.GeneDiffEx'!$1:$1048576,3,0)</f>
        <v>981</v>
      </c>
      <c r="D84">
        <f>VLOOKUP(A84,'[1]shui_2h-VS-hzt_10_2h.GeneDiffEx'!$1:$1048576,4,0)</f>
        <v>1383</v>
      </c>
      <c r="E84">
        <f>VLOOKUP(A84,'[1]shui_2h-VS-hzt_10_2h.GeneDiffEx'!$1:$1048576,5,0)</f>
        <v>2005</v>
      </c>
      <c r="F84">
        <f>VLOOKUP(A84,'[1]shui_2h-VS-hzt_10_2h.GeneDiffEx'!$1:$1048576,6,0)</f>
        <v>1894</v>
      </c>
      <c r="G84">
        <f>VLOOKUP(A84,'[1]shui_2h-VS-hzt_10_2h.GeneDiffEx'!$1:$1048576,7,0)</f>
        <v>6.2148508052858897</v>
      </c>
      <c r="H84">
        <f>VLOOKUP(A84,'[1]shui_2h-VS-hzt_10_2h.GeneDiffEx'!$1:$1048576,8,0)</f>
        <v>1.0013976837884699</v>
      </c>
      <c r="I84" t="str">
        <f>VLOOKUP(A84,'[1]shui_2h-VS-hzt_10_2h.GeneDiffEx'!$1:$1048576,9,0)</f>
        <v>up</v>
      </c>
      <c r="J84">
        <f>VLOOKUP(A84,'[1]shui_2h-VS-hzt_10_2h.GeneDiffEx'!$1:$1048576,10,0)</f>
        <v>1.4150091209166299E-4</v>
      </c>
      <c r="K84">
        <f>VLOOKUP(A84,'[1]shui_2h-VS-hzt_10_2h.GeneDiffEx'!$1:$1048576,11,0)</f>
        <v>2.3041496492392101E-2</v>
      </c>
      <c r="L84" t="str">
        <f>VLOOKUP(A84,'[1]shui_2h-VS-hzt_10_2h.GeneDiffEx'!$1:$1048576,12,0)</f>
        <v>ko00750//Vitamin B6 metabolism</v>
      </c>
      <c r="M84" t="str">
        <f>VLOOKUP(A84,'[1]shui_2h-VS-hzt_10_2h.GeneDiffEx'!$1:$1048576,13,0)</f>
        <v>GO:0044444</v>
      </c>
      <c r="N84" t="str">
        <f>VLOOKUP(A84,'[1]shui_2h-VS-hzt_10_2h.GeneDiffEx'!$1:$1048576,14,0)</f>
        <v>GO:0046983//protein dimerization activity</v>
      </c>
      <c r="O84" t="str">
        <f>VLOOKUP(A84,'[1]shui_2h-VS-hzt_10_2h.GeneDiffEx'!$1:$1048576,15,0)</f>
        <v>GO:0009108//coenzyme biosynthetic process</v>
      </c>
      <c r="P84" t="str">
        <f>VLOOKUP(A84,'[1]shui_2h-VS-hzt_10_2h.GeneDiffEx'!$1:$1048576,16,0)</f>
        <v>gi|698500761|ref|XP_009796117.1|/0/PREDICTED: probable pyridoxal biosynthesis protein PDX1.2 [Nicotiana sylvestris]</v>
      </c>
    </row>
    <row r="85" spans="1:16" x14ac:dyDescent="0.2">
      <c r="A85" s="1" t="s">
        <v>181</v>
      </c>
      <c r="B85">
        <f>VLOOKUP(A85,'[1]shui_2h-VS-hzt_10_2h.GeneDiffEx'!$1:$1048576,2,0)</f>
        <v>1758</v>
      </c>
      <c r="C85">
        <f>VLOOKUP(A85,'[1]shui_2h-VS-hzt_10_2h.GeneDiffEx'!$1:$1048576,3,0)</f>
        <v>1335</v>
      </c>
      <c r="D85">
        <f>VLOOKUP(A85,'[1]shui_2h-VS-hzt_10_2h.GeneDiffEx'!$1:$1048576,4,0)</f>
        <v>1539</v>
      </c>
      <c r="E85">
        <f>VLOOKUP(A85,'[1]shui_2h-VS-hzt_10_2h.GeneDiffEx'!$1:$1048576,5,0)</f>
        <v>2090</v>
      </c>
      <c r="F85">
        <f>VLOOKUP(A85,'[1]shui_2h-VS-hzt_10_2h.GeneDiffEx'!$1:$1048576,6,0)</f>
        <v>2639</v>
      </c>
      <c r="G85">
        <f>VLOOKUP(A85,'[1]shui_2h-VS-hzt_10_2h.GeneDiffEx'!$1:$1048576,7,0)</f>
        <v>6.5017756570339102</v>
      </c>
      <c r="H85">
        <f>VLOOKUP(A85,'[1]shui_2h-VS-hzt_10_2h.GeneDiffEx'!$1:$1048576,8,0)</f>
        <v>1.0010967155477399</v>
      </c>
      <c r="I85" t="str">
        <f>VLOOKUP(A85,'[1]shui_2h-VS-hzt_10_2h.GeneDiffEx'!$1:$1048576,9,0)</f>
        <v>up</v>
      </c>
      <c r="J85">
        <f>VLOOKUP(A85,'[1]shui_2h-VS-hzt_10_2h.GeneDiffEx'!$1:$1048576,10,0)</f>
        <v>2.0628325838699399E-4</v>
      </c>
      <c r="K85">
        <f>VLOOKUP(A85,'[1]shui_2h-VS-hzt_10_2h.GeneDiffEx'!$1:$1048576,11,0)</f>
        <v>3.04248832763067E-2</v>
      </c>
      <c r="L85" t="str">
        <f>VLOOKUP(A85,'[1]shui_2h-VS-hzt_10_2h.GeneDiffEx'!$1:$1048576,12,0)</f>
        <v>-</v>
      </c>
      <c r="M85" t="str">
        <f>VLOOKUP(A85,'[1]shui_2h-VS-hzt_10_2h.GeneDiffEx'!$1:$1048576,13,0)</f>
        <v>GO:0016020//membrane;GO:0044444;GO:0043231//intracellular membrane-bounded organelle</v>
      </c>
      <c r="N85" t="str">
        <f>VLOOKUP(A85,'[1]shui_2h-VS-hzt_10_2h.GeneDiffEx'!$1:$1048576,14,0)</f>
        <v>-</v>
      </c>
      <c r="O85" t="str">
        <f>VLOOKUP(A85,'[1]shui_2h-VS-hzt_10_2h.GeneDiffEx'!$1:$1048576,15,0)</f>
        <v>GO:0000302//response to reactive oxygen species;GO:0009642//response to light intensity;GO:0010038//response to metal ion</v>
      </c>
      <c r="P85" t="str">
        <f>VLOOKUP(A85,'[1]shui_2h-VS-hzt_10_2h.GeneDiffEx'!$1:$1048576,16,0)</f>
        <v>gi|698533050|ref|XP_009763346.1|/0/PREDICTED: hsp70-Hsp90 organizing protein 3-like [Nicotiana sylvestris]</v>
      </c>
    </row>
    <row r="86" spans="1:16" x14ac:dyDescent="0.2">
      <c r="A86" s="1" t="s">
        <v>182</v>
      </c>
      <c r="B86">
        <f>VLOOKUP(A86,'[1]shui_2h-VS-hzt_10_2h.GeneDiffEx'!$1:$1048576,2,0)</f>
        <v>1956</v>
      </c>
      <c r="C86">
        <f>VLOOKUP(A86,'[1]shui_2h-VS-hzt_10_2h.GeneDiffEx'!$1:$1048576,3,0)</f>
        <v>15833</v>
      </c>
      <c r="D86">
        <f>VLOOKUP(A86,'[1]shui_2h-VS-hzt_10_2h.GeneDiffEx'!$1:$1048576,4,0)</f>
        <v>28081</v>
      </c>
      <c r="E86">
        <f>VLOOKUP(A86,'[1]shui_2h-VS-hzt_10_2h.GeneDiffEx'!$1:$1048576,5,0)</f>
        <v>38513</v>
      </c>
      <c r="F86">
        <f>VLOOKUP(A86,'[1]shui_2h-VS-hzt_10_2h.GeneDiffEx'!$1:$1048576,6,0)</f>
        <v>36383</v>
      </c>
      <c r="G86">
        <f>VLOOKUP(A86,'[1]shui_2h-VS-hzt_10_2h.GeneDiffEx'!$1:$1048576,7,0)</f>
        <v>10.459377961437401</v>
      </c>
      <c r="H86">
        <f>VLOOKUP(A86,'[1]shui_2h-VS-hzt_10_2h.GeneDiffEx'!$1:$1048576,8,0)</f>
        <v>1.0562372796210699</v>
      </c>
      <c r="I86" t="str">
        <f>VLOOKUP(A86,'[1]shui_2h-VS-hzt_10_2h.GeneDiffEx'!$1:$1048576,9,0)</f>
        <v>up</v>
      </c>
      <c r="J86">
        <f>VLOOKUP(A86,'[1]shui_2h-VS-hzt_10_2h.GeneDiffEx'!$1:$1048576,10,0)</f>
        <v>2.82771347486381E-4</v>
      </c>
      <c r="K86">
        <f>VLOOKUP(A86,'[1]shui_2h-VS-hzt_10_2h.GeneDiffEx'!$1:$1048576,11,0)</f>
        <v>3.7817386624170203E-2</v>
      </c>
      <c r="L86" t="str">
        <f>VLOOKUP(A86,'[1]shui_2h-VS-hzt_10_2h.GeneDiffEx'!$1:$1048576,12,0)</f>
        <v>ko04144//Endocytosis;ko04141//Protein processing in endoplasmic reticulum;ko03040//Spliceosome</v>
      </c>
      <c r="M86" t="str">
        <f>VLOOKUP(A86,'[1]shui_2h-VS-hzt_10_2h.GeneDiffEx'!$1:$1048576,13,0)</f>
        <v>-</v>
      </c>
      <c r="N86" t="str">
        <f>VLOOKUP(A86,'[1]shui_2h-VS-hzt_10_2h.GeneDiffEx'!$1:$1048576,14,0)</f>
        <v>GO:0032550</v>
      </c>
      <c r="O86" t="str">
        <f>VLOOKUP(A86,'[1]shui_2h-VS-hzt_10_2h.GeneDiffEx'!$1:$1048576,15,0)</f>
        <v>GO:0050896//response to stimulus</v>
      </c>
      <c r="P86" t="str">
        <f>VLOOKUP(A86,'[1]shui_2h-VS-hzt_10_2h.GeneDiffEx'!$1:$1048576,16,0)</f>
        <v>gi|697103028|ref|XP_009604213.1|/0/PREDICTED: heat shock cognate 70 kDa protein [Nicotiana tomentosiformis]</v>
      </c>
    </row>
    <row r="87" spans="1:16" x14ac:dyDescent="0.2">
      <c r="A87" s="1" t="s">
        <v>201</v>
      </c>
      <c r="B87">
        <f>VLOOKUP(A87,'[1]shui_2h-VS-hzt_10_2h.GeneDiffEx'!$1:$1048576,2,0)</f>
        <v>843</v>
      </c>
      <c r="C87">
        <f>VLOOKUP(A87,'[1]shui_2h-VS-hzt_10_2h.GeneDiffEx'!$1:$1048576,3,0)</f>
        <v>89</v>
      </c>
      <c r="D87">
        <f>VLOOKUP(A87,'[1]shui_2h-VS-hzt_10_2h.GeneDiffEx'!$1:$1048576,4,0)</f>
        <v>83</v>
      </c>
      <c r="E87">
        <f>VLOOKUP(A87,'[1]shui_2h-VS-hzt_10_2h.GeneDiffEx'!$1:$1048576,5,0)</f>
        <v>239</v>
      </c>
      <c r="F87">
        <f>VLOOKUP(A87,'[1]shui_2h-VS-hzt_10_2h.GeneDiffEx'!$1:$1048576,6,0)</f>
        <v>221</v>
      </c>
      <c r="G87">
        <f>VLOOKUP(A87,'[1]shui_2h-VS-hzt_10_2h.GeneDiffEx'!$1:$1048576,7,0)</f>
        <v>2.94566853928686</v>
      </c>
      <c r="H87">
        <f>VLOOKUP(A87,'[1]shui_2h-VS-hzt_10_2h.GeneDiffEx'!$1:$1048576,8,0)</f>
        <v>1.68600273413853</v>
      </c>
      <c r="I87" t="str">
        <f>VLOOKUP(A87,'[1]shui_2h-VS-hzt_10_2h.GeneDiffEx'!$1:$1048576,9,0)</f>
        <v>up</v>
      </c>
      <c r="J87">
        <f>VLOOKUP(A87,'[1]shui_2h-VS-hzt_10_2h.GeneDiffEx'!$1:$1048576,10,0)</f>
        <v>7.05320071827209E-7</v>
      </c>
      <c r="K87">
        <f>VLOOKUP(A87,'[1]shui_2h-VS-hzt_10_2h.GeneDiffEx'!$1:$1048576,11,0)</f>
        <v>3.8544525856267598E-4</v>
      </c>
      <c r="L87" t="str">
        <f>VLOOKUP(A87,'[1]shui_2h-VS-hzt_10_2h.GeneDiffEx'!$1:$1048576,12,0)</f>
        <v>-</v>
      </c>
      <c r="M87" t="str">
        <f>VLOOKUP(A87,'[1]shui_2h-VS-hzt_10_2h.GeneDiffEx'!$1:$1048576,13,0)</f>
        <v>-</v>
      </c>
      <c r="N87" t="str">
        <f>VLOOKUP(A87,'[1]shui_2h-VS-hzt_10_2h.GeneDiffEx'!$1:$1048576,14,0)</f>
        <v>-</v>
      </c>
      <c r="O87" t="str">
        <f>VLOOKUP(A87,'[1]shui_2h-VS-hzt_10_2h.GeneDiffEx'!$1:$1048576,15,0)</f>
        <v>GO:0009987//cellular process;GO:0048367//shoot system development</v>
      </c>
      <c r="P87" t="str">
        <f>VLOOKUP(A87,'[1]shui_2h-VS-hzt_10_2h.GeneDiffEx'!$1:$1048576,16,0)</f>
        <v>gi|698459238|ref|XP_009781251.1|/0/PREDICTED: NAC transcription factor 29-like [Nicotiana sylvestris]</v>
      </c>
    </row>
    <row r="88" spans="1:16" x14ac:dyDescent="0.2">
      <c r="A88" s="1" t="s">
        <v>202</v>
      </c>
      <c r="B88">
        <f>VLOOKUP(A88,'[1]shui_2h-VS-hzt_10_2h.GeneDiffEx'!$1:$1048576,2,0)</f>
        <v>483</v>
      </c>
      <c r="C88">
        <f>VLOOKUP(A88,'[1]shui_2h-VS-hzt_10_2h.GeneDiffEx'!$1:$1048576,3,0)</f>
        <v>55</v>
      </c>
      <c r="D88">
        <f>VLOOKUP(A88,'[1]shui_2h-VS-hzt_10_2h.GeneDiffEx'!$1:$1048576,4,0)</f>
        <v>54</v>
      </c>
      <c r="E88">
        <f>VLOOKUP(A88,'[1]shui_2h-VS-hzt_10_2h.GeneDiffEx'!$1:$1048576,5,0)</f>
        <v>135</v>
      </c>
      <c r="F88">
        <f>VLOOKUP(A88,'[1]shui_2h-VS-hzt_10_2h.GeneDiffEx'!$1:$1048576,6,0)</f>
        <v>181</v>
      </c>
      <c r="G88">
        <f>VLOOKUP(A88,'[1]shui_2h-VS-hzt_10_2h.GeneDiffEx'!$1:$1048576,7,0)</f>
        <v>2.38908582727773</v>
      </c>
      <c r="H88">
        <f>VLOOKUP(A88,'[1]shui_2h-VS-hzt_10_2h.GeneDiffEx'!$1:$1048576,8,0)</f>
        <v>1.81267274181297</v>
      </c>
      <c r="I88" t="str">
        <f>VLOOKUP(A88,'[1]shui_2h-VS-hzt_10_2h.GeneDiffEx'!$1:$1048576,9,0)</f>
        <v>up</v>
      </c>
      <c r="J88">
        <f>VLOOKUP(A88,'[1]shui_2h-VS-hzt_10_2h.GeneDiffEx'!$1:$1048576,10,0)</f>
        <v>8.9195744139184407E-6</v>
      </c>
      <c r="K88">
        <f>VLOOKUP(A88,'[1]shui_2h-VS-hzt_10_2h.GeneDiffEx'!$1:$1048576,11,0)</f>
        <v>2.7717140257211702E-3</v>
      </c>
      <c r="L88" t="str">
        <f>VLOOKUP(A88,'[1]shui_2h-VS-hzt_10_2h.GeneDiffEx'!$1:$1048576,12,0)</f>
        <v>ko04141//Protein processing in endoplasmic reticulum</v>
      </c>
      <c r="M88" t="str">
        <f>VLOOKUP(A88,'[1]shui_2h-VS-hzt_10_2h.GeneDiffEx'!$1:$1048576,13,0)</f>
        <v>GO:0009532//plastid stroma</v>
      </c>
      <c r="N88" t="str">
        <f>VLOOKUP(A88,'[1]shui_2h-VS-hzt_10_2h.GeneDiffEx'!$1:$1048576,14,0)</f>
        <v>-</v>
      </c>
      <c r="O88" t="str">
        <f>VLOOKUP(A88,'[1]shui_2h-VS-hzt_10_2h.GeneDiffEx'!$1:$1048576,15,0)</f>
        <v>GO:0009314//response to radiation</v>
      </c>
      <c r="P88" t="str">
        <f>VLOOKUP(A88,'[1]shui_2h-VS-hzt_10_2h.GeneDiffEx'!$1:$1048576,16,0)</f>
        <v>gi|697147476|ref|XP_009627898.1|/5.01355e-102/PREDICTED: chaperone protein dnaJ 8, chloroplastic-like [Nicotiana tomentosiformis]</v>
      </c>
    </row>
    <row r="89" spans="1:16" x14ac:dyDescent="0.2">
      <c r="A89" s="1" t="s">
        <v>203</v>
      </c>
      <c r="B89">
        <f>VLOOKUP(A89,'[1]shui_2h-VS-hzt_10_2h.GeneDiffEx'!$1:$1048576,2,0)</f>
        <v>585</v>
      </c>
      <c r="C89">
        <f>VLOOKUP(A89,'[1]shui_2h-VS-hzt_10_2h.GeneDiffEx'!$1:$1048576,3,0)</f>
        <v>2447</v>
      </c>
      <c r="D89">
        <f>VLOOKUP(A89,'[1]shui_2h-VS-hzt_10_2h.GeneDiffEx'!$1:$1048576,4,0)</f>
        <v>2743</v>
      </c>
      <c r="E89">
        <f>VLOOKUP(A89,'[1]shui_2h-VS-hzt_10_2h.GeneDiffEx'!$1:$1048576,5,0)</f>
        <v>4681</v>
      </c>
      <c r="F89">
        <f>VLOOKUP(A89,'[1]shui_2h-VS-hzt_10_2h.GeneDiffEx'!$1:$1048576,6,0)</f>
        <v>4329</v>
      </c>
      <c r="G89">
        <f>VLOOKUP(A89,'[1]shui_2h-VS-hzt_10_2h.GeneDiffEx'!$1:$1048576,7,0)</f>
        <v>7.3999610589957099</v>
      </c>
      <c r="H89">
        <f>VLOOKUP(A89,'[1]shui_2h-VS-hzt_10_2h.GeneDiffEx'!$1:$1048576,8,0)</f>
        <v>1.0684703386010801</v>
      </c>
      <c r="I89" t="str">
        <f>VLOOKUP(A89,'[1]shui_2h-VS-hzt_10_2h.GeneDiffEx'!$1:$1048576,9,0)</f>
        <v>up</v>
      </c>
      <c r="J89">
        <f>VLOOKUP(A89,'[1]shui_2h-VS-hzt_10_2h.GeneDiffEx'!$1:$1048576,10,0)</f>
        <v>2.2838906286216599E-5</v>
      </c>
      <c r="K89">
        <f>VLOOKUP(A89,'[1]shui_2h-VS-hzt_10_2h.GeneDiffEx'!$1:$1048576,11,0)</f>
        <v>5.4841058609691098E-3</v>
      </c>
      <c r="L89" t="str">
        <f>VLOOKUP(A89,'[1]shui_2h-VS-hzt_10_2h.GeneDiffEx'!$1:$1048576,12,0)</f>
        <v>-</v>
      </c>
      <c r="M89" t="str">
        <f>VLOOKUP(A89,'[1]shui_2h-VS-hzt_10_2h.GeneDiffEx'!$1:$1048576,13,0)</f>
        <v>-</v>
      </c>
      <c r="N89" t="str">
        <f>VLOOKUP(A89,'[1]shui_2h-VS-hzt_10_2h.GeneDiffEx'!$1:$1048576,14,0)</f>
        <v>-</v>
      </c>
      <c r="O89" t="str">
        <f>VLOOKUP(A89,'[1]shui_2h-VS-hzt_10_2h.GeneDiffEx'!$1:$1048576,15,0)</f>
        <v>-</v>
      </c>
      <c r="P89" t="str">
        <f>VLOOKUP(A89,'[1]shui_2h-VS-hzt_10_2h.GeneDiffEx'!$1:$1048576,16,0)</f>
        <v>gi|698547641|ref|XP_009768095.1|/2.63797e-100/PREDICTED: protein SSUH2 homolog [Nicotiana sylvestris]</v>
      </c>
    </row>
    <row r="90" spans="1:16" x14ac:dyDescent="0.2">
      <c r="A90" s="1" t="s">
        <v>204</v>
      </c>
      <c r="B90">
        <f>VLOOKUP(A90,'[1]shui_2h-VS-hzt_10_2h.GeneDiffEx'!$1:$1048576,2,0)</f>
        <v>642</v>
      </c>
      <c r="C90">
        <f>VLOOKUP(A90,'[1]shui_2h-VS-hzt_10_2h.GeneDiffEx'!$1:$1048576,3,0)</f>
        <v>1389</v>
      </c>
      <c r="D90">
        <f>VLOOKUP(A90,'[1]shui_2h-VS-hzt_10_2h.GeneDiffEx'!$1:$1048576,4,0)</f>
        <v>1760</v>
      </c>
      <c r="E90">
        <f>VLOOKUP(A90,'[1]shui_2h-VS-hzt_10_2h.GeneDiffEx'!$1:$1048576,5,0)</f>
        <v>2531</v>
      </c>
      <c r="F90">
        <f>VLOOKUP(A90,'[1]shui_2h-VS-hzt_10_2h.GeneDiffEx'!$1:$1048576,6,0)</f>
        <v>2858</v>
      </c>
      <c r="G90">
        <f>VLOOKUP(A90,'[1]shui_2h-VS-hzt_10_2h.GeneDiffEx'!$1:$1048576,7,0)</f>
        <v>6.6684204285539597</v>
      </c>
      <c r="H90">
        <f>VLOOKUP(A90,'[1]shui_2h-VS-hzt_10_2h.GeneDiffEx'!$1:$1048576,8,0)</f>
        <v>1.0570930143305499</v>
      </c>
      <c r="I90" t="str">
        <f>VLOOKUP(A90,'[1]shui_2h-VS-hzt_10_2h.GeneDiffEx'!$1:$1048576,9,0)</f>
        <v>up</v>
      </c>
      <c r="J90">
        <f>VLOOKUP(A90,'[1]shui_2h-VS-hzt_10_2h.GeneDiffEx'!$1:$1048576,10,0)</f>
        <v>6.2317653783082E-5</v>
      </c>
      <c r="K90">
        <f>VLOOKUP(A90,'[1]shui_2h-VS-hzt_10_2h.GeneDiffEx'!$1:$1048576,11,0)</f>
        <v>1.18276667922669E-2</v>
      </c>
      <c r="L90" t="str">
        <f>VLOOKUP(A90,'[1]shui_2h-VS-hzt_10_2h.GeneDiffEx'!$1:$1048576,12,0)</f>
        <v>-</v>
      </c>
      <c r="M90" t="str">
        <f>VLOOKUP(A90,'[1]shui_2h-VS-hzt_10_2h.GeneDiffEx'!$1:$1048576,13,0)</f>
        <v>-</v>
      </c>
      <c r="N90" t="str">
        <f>VLOOKUP(A90,'[1]shui_2h-VS-hzt_10_2h.GeneDiffEx'!$1:$1048576,14,0)</f>
        <v>-</v>
      </c>
      <c r="O90" t="str">
        <f>VLOOKUP(A90,'[1]shui_2h-VS-hzt_10_2h.GeneDiffEx'!$1:$1048576,15,0)</f>
        <v>-</v>
      </c>
      <c r="P90" t="str">
        <f>VLOOKUP(A90,'[1]shui_2h-VS-hzt_10_2h.GeneDiffEx'!$1:$1048576,16,0)</f>
        <v>gi|697167153|ref|XP_009592421.1|/5.45034e-85/PREDICTED: hornerin-like [Nicotiana tomentosiformis]</v>
      </c>
    </row>
    <row r="91" spans="1:16" x14ac:dyDescent="0.2">
      <c r="A91" s="1" t="s">
        <v>205</v>
      </c>
      <c r="B91">
        <f>VLOOKUP(A91,'[1]shui_2h-VS-hzt_10_2h.GeneDiffEx'!$1:$1048576,2,0)</f>
        <v>576</v>
      </c>
      <c r="C91">
        <f>VLOOKUP(A91,'[1]shui_2h-VS-hzt_10_2h.GeneDiffEx'!$1:$1048576,3,0)</f>
        <v>135</v>
      </c>
      <c r="D91">
        <f>VLOOKUP(A91,'[1]shui_2h-VS-hzt_10_2h.GeneDiffEx'!$1:$1048576,4,0)</f>
        <v>165</v>
      </c>
      <c r="E91">
        <f>VLOOKUP(A91,'[1]shui_2h-VS-hzt_10_2h.GeneDiffEx'!$1:$1048576,5,0)</f>
        <v>271</v>
      </c>
      <c r="F91">
        <f>VLOOKUP(A91,'[1]shui_2h-VS-hzt_10_2h.GeneDiffEx'!$1:$1048576,6,0)</f>
        <v>281</v>
      </c>
      <c r="G91">
        <f>VLOOKUP(A91,'[1]shui_2h-VS-hzt_10_2h.GeneDiffEx'!$1:$1048576,7,0)</f>
        <v>3.3547131503979002</v>
      </c>
      <c r="H91">
        <f>VLOOKUP(A91,'[1]shui_2h-VS-hzt_10_2h.GeneDiffEx'!$1:$1048576,8,0)</f>
        <v>1.1567815602221601</v>
      </c>
      <c r="I91" t="str">
        <f>VLOOKUP(A91,'[1]shui_2h-VS-hzt_10_2h.GeneDiffEx'!$1:$1048576,9,0)</f>
        <v>up</v>
      </c>
      <c r="J91">
        <f>VLOOKUP(A91,'[1]shui_2h-VS-hzt_10_2h.GeneDiffEx'!$1:$1048576,10,0)</f>
        <v>1.5479002748724699E-4</v>
      </c>
      <c r="K91">
        <f>VLOOKUP(A91,'[1]shui_2h-VS-hzt_10_2h.GeneDiffEx'!$1:$1048576,11,0)</f>
        <v>2.46543955338481E-2</v>
      </c>
      <c r="L91" t="str">
        <f>VLOOKUP(A91,'[1]shui_2h-VS-hzt_10_2h.GeneDiffEx'!$1:$1048576,12,0)</f>
        <v>-</v>
      </c>
      <c r="M91" t="str">
        <f>VLOOKUP(A91,'[1]shui_2h-VS-hzt_10_2h.GeneDiffEx'!$1:$1048576,13,0)</f>
        <v>-</v>
      </c>
      <c r="N91" t="str">
        <f>VLOOKUP(A91,'[1]shui_2h-VS-hzt_10_2h.GeneDiffEx'!$1:$1048576,14,0)</f>
        <v>-</v>
      </c>
      <c r="O91" t="str">
        <f>VLOOKUP(A91,'[1]shui_2h-VS-hzt_10_2h.GeneDiffEx'!$1:$1048576,15,0)</f>
        <v>-</v>
      </c>
      <c r="P91" t="str">
        <f>VLOOKUP(A91,'[1]shui_2h-VS-hzt_10_2h.GeneDiffEx'!$1:$1048576,16,0)</f>
        <v>gi|698502162|ref|XP_009796748.1|/3.94393e-115/PREDICTED: F-box/LRR-repeat protein 14 isoform X1 [Nicotiana sylvestris]</v>
      </c>
    </row>
    <row r="92" spans="1:16" x14ac:dyDescent="0.2">
      <c r="A92" s="1" t="s">
        <v>206</v>
      </c>
      <c r="B92">
        <f>VLOOKUP(A92,'[1]shui_2h-VS-hzt_10_2h.GeneDiffEx'!$1:$1048576,2,0)</f>
        <v>1143</v>
      </c>
      <c r="C92">
        <f>VLOOKUP(A92,'[1]shui_2h-VS-hzt_10_2h.GeneDiffEx'!$1:$1048576,3,0)</f>
        <v>458</v>
      </c>
      <c r="D92">
        <f>VLOOKUP(A92,'[1]shui_2h-VS-hzt_10_2h.GeneDiffEx'!$1:$1048576,4,0)</f>
        <v>408</v>
      </c>
      <c r="E92">
        <f>VLOOKUP(A92,'[1]shui_2h-VS-hzt_10_2h.GeneDiffEx'!$1:$1048576,5,0)</f>
        <v>670</v>
      </c>
      <c r="F92">
        <f>VLOOKUP(A92,'[1]shui_2h-VS-hzt_10_2h.GeneDiffEx'!$1:$1048576,6,0)</f>
        <v>772</v>
      </c>
      <c r="G92">
        <f>VLOOKUP(A92,'[1]shui_2h-VS-hzt_10_2h.GeneDiffEx'!$1:$1048576,7,0)</f>
        <v>4.7855267569879496</v>
      </c>
      <c r="H92">
        <f>VLOOKUP(A92,'[1]shui_2h-VS-hzt_10_2h.GeneDiffEx'!$1:$1048576,8,0)</f>
        <v>1.0083125678051701</v>
      </c>
      <c r="I92" t="str">
        <f>VLOOKUP(A92,'[1]shui_2h-VS-hzt_10_2h.GeneDiffEx'!$1:$1048576,9,0)</f>
        <v>up</v>
      </c>
      <c r="J92">
        <f>VLOOKUP(A92,'[1]shui_2h-VS-hzt_10_2h.GeneDiffEx'!$1:$1048576,10,0)</f>
        <v>1.56917605789928E-4</v>
      </c>
      <c r="K92">
        <f>VLOOKUP(A92,'[1]shui_2h-VS-hzt_10_2h.GeneDiffEx'!$1:$1048576,11,0)</f>
        <v>2.47445792692416E-2</v>
      </c>
      <c r="L92" t="str">
        <f>VLOOKUP(A92,'[1]shui_2h-VS-hzt_10_2h.GeneDiffEx'!$1:$1048576,12,0)</f>
        <v>-</v>
      </c>
      <c r="M92" t="str">
        <f>VLOOKUP(A92,'[1]shui_2h-VS-hzt_10_2h.GeneDiffEx'!$1:$1048576,13,0)</f>
        <v>-</v>
      </c>
      <c r="N92" t="str">
        <f>VLOOKUP(A92,'[1]shui_2h-VS-hzt_10_2h.GeneDiffEx'!$1:$1048576,14,0)</f>
        <v>-</v>
      </c>
      <c r="O92" t="str">
        <f>VLOOKUP(A92,'[1]shui_2h-VS-hzt_10_2h.GeneDiffEx'!$1:$1048576,15,0)</f>
        <v>-</v>
      </c>
      <c r="P92" t="str">
        <f>VLOOKUP(A92,'[1]shui_2h-VS-hzt_10_2h.GeneDiffEx'!$1:$1048576,16,0)</f>
        <v>gi|698502164|ref|XP_009796749.1|/8.32579e-163/PREDICTED: F-box/LRR-repeat protein 14 isoform X2 [Nicotiana sylvestris]</v>
      </c>
    </row>
    <row r="93" spans="1:16" x14ac:dyDescent="0.2">
      <c r="A93" s="1" t="s">
        <v>216</v>
      </c>
      <c r="B93">
        <f>VLOOKUP(A93,'[1]shui_2h-VS-hzt_10_2h.GeneDiffEx'!$1:$1048576,2,0)</f>
        <v>1554</v>
      </c>
      <c r="C93">
        <f>VLOOKUP(A93,'[1]shui_2h-VS-hzt_10_2h.GeneDiffEx'!$1:$1048576,3,0)</f>
        <v>747</v>
      </c>
      <c r="D93">
        <f>VLOOKUP(A93,'[1]shui_2h-VS-hzt_10_2h.GeneDiffEx'!$1:$1048576,4,0)</f>
        <v>858</v>
      </c>
      <c r="E93">
        <f>VLOOKUP(A93,'[1]shui_2h-VS-hzt_10_2h.GeneDiffEx'!$1:$1048576,5,0)</f>
        <v>2055</v>
      </c>
      <c r="F93">
        <f>VLOOKUP(A93,'[1]shui_2h-VS-hzt_10_2h.GeneDiffEx'!$1:$1048576,6,0)</f>
        <v>2418</v>
      </c>
      <c r="G93">
        <f>VLOOKUP(A93,'[1]shui_2h-VS-hzt_10_2h.GeneDiffEx'!$1:$1048576,7,0)</f>
        <v>6.2081688057183797</v>
      </c>
      <c r="H93">
        <f>VLOOKUP(A93,'[1]shui_2h-VS-hzt_10_2h.GeneDiffEx'!$1:$1048576,8,0)</f>
        <v>1.7589767138457999</v>
      </c>
      <c r="I93" t="str">
        <f>VLOOKUP(A93,'[1]shui_2h-VS-hzt_10_2h.GeneDiffEx'!$1:$1048576,9,0)</f>
        <v>up</v>
      </c>
      <c r="J93">
        <f>VLOOKUP(A93,'[1]shui_2h-VS-hzt_10_2h.GeneDiffEx'!$1:$1048576,10,0)</f>
        <v>4.8402461558869001E-11</v>
      </c>
      <c r="K93">
        <f>VLOOKUP(A93,'[1]shui_2h-VS-hzt_10_2h.GeneDiffEx'!$1:$1048576,11,0)</f>
        <v>1.0958317296928E-7</v>
      </c>
      <c r="L93" t="str">
        <f>VLOOKUP(A93,'[1]shui_2h-VS-hzt_10_2h.GeneDiffEx'!$1:$1048576,12,0)</f>
        <v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v>
      </c>
      <c r="M93" t="str">
        <f>VLOOKUP(A93,'[1]shui_2h-VS-hzt_10_2h.GeneDiffEx'!$1:$1048576,13,0)</f>
        <v>-</v>
      </c>
      <c r="N93" t="str">
        <f>VLOOKUP(A93,'[1]shui_2h-VS-hzt_10_2h.GeneDiffEx'!$1:$1048576,14,0)</f>
        <v>-</v>
      </c>
      <c r="O93" t="str">
        <f>VLOOKUP(A93,'[1]shui_2h-VS-hzt_10_2h.GeneDiffEx'!$1:$1048576,15,0)</f>
        <v>-</v>
      </c>
      <c r="P93" t="str">
        <f>VLOOKUP(A93,'[1]shui_2h-VS-hzt_10_2h.GeneDiffEx'!$1:$1048576,16,0)</f>
        <v>gi|698521793|ref|XP_009757704.1|/0/PREDICTED: geraniol 8-hydroxylase-like [Nicotiana sylvestris]</v>
      </c>
    </row>
    <row r="94" spans="1:16" x14ac:dyDescent="0.2">
      <c r="A94" s="1" t="s">
        <v>217</v>
      </c>
      <c r="B94">
        <f>VLOOKUP(A94,'[1]shui_2h-VS-hzt_10_2h.GeneDiffEx'!$1:$1048576,2,0)</f>
        <v>498</v>
      </c>
      <c r="C94">
        <f>VLOOKUP(A94,'[1]shui_2h-VS-hzt_10_2h.GeneDiffEx'!$1:$1048576,3,0)</f>
        <v>527</v>
      </c>
      <c r="D94">
        <f>VLOOKUP(A94,'[1]shui_2h-VS-hzt_10_2h.GeneDiffEx'!$1:$1048576,4,0)</f>
        <v>716</v>
      </c>
      <c r="E94">
        <f>VLOOKUP(A94,'[1]shui_2h-VS-hzt_10_2h.GeneDiffEx'!$1:$1048576,5,0)</f>
        <v>1628</v>
      </c>
      <c r="F94">
        <f>VLOOKUP(A94,'[1]shui_2h-VS-hzt_10_2h.GeneDiffEx'!$1:$1048576,6,0)</f>
        <v>1869</v>
      </c>
      <c r="G94">
        <f>VLOOKUP(A94,'[1]shui_2h-VS-hzt_10_2h.GeneDiffEx'!$1:$1048576,7,0)</f>
        <v>5.84858954095853</v>
      </c>
      <c r="H94">
        <f>VLOOKUP(A94,'[1]shui_2h-VS-hzt_10_2h.GeneDiffEx'!$1:$1048576,8,0)</f>
        <v>1.7762919698841599</v>
      </c>
      <c r="I94" t="str">
        <f>VLOOKUP(A94,'[1]shui_2h-VS-hzt_10_2h.GeneDiffEx'!$1:$1048576,9,0)</f>
        <v>up</v>
      </c>
      <c r="J94">
        <f>VLOOKUP(A94,'[1]shui_2h-VS-hzt_10_2h.GeneDiffEx'!$1:$1048576,10,0)</f>
        <v>8.7244768057595798E-11</v>
      </c>
      <c r="K94">
        <f>VLOOKUP(A94,'[1]shui_2h-VS-hzt_10_2h.GeneDiffEx'!$1:$1048576,11,0)</f>
        <v>1.7594876906956199E-7</v>
      </c>
      <c r="L94" t="str">
        <f>VLOOKUP(A94,'[1]shui_2h-VS-hzt_10_2h.GeneDiffEx'!$1:$1048576,12,0)</f>
        <v>-</v>
      </c>
      <c r="M94" t="str">
        <f>VLOOKUP(A94,'[1]shui_2h-VS-hzt_10_2h.GeneDiffEx'!$1:$1048576,13,0)</f>
        <v>-</v>
      </c>
      <c r="N94" t="str">
        <f>VLOOKUP(A94,'[1]shui_2h-VS-hzt_10_2h.GeneDiffEx'!$1:$1048576,14,0)</f>
        <v>-</v>
      </c>
      <c r="O94" t="str">
        <f>VLOOKUP(A94,'[1]shui_2h-VS-hzt_10_2h.GeneDiffEx'!$1:$1048576,15,0)</f>
        <v>-</v>
      </c>
      <c r="P94" t="str">
        <f>VLOOKUP(A94,'[1]shui_2h-VS-hzt_10_2h.GeneDiffEx'!$1:$1048576,16,0)</f>
        <v>gi|698490874|ref|XP_009791886.1|/2.59169e-59/PREDICTED: universal stress protein A-like protein [Nicotiana sylvestris]</v>
      </c>
    </row>
    <row r="95" spans="1:16" x14ac:dyDescent="0.2">
      <c r="A95" s="1" t="s">
        <v>218</v>
      </c>
      <c r="B95">
        <f>VLOOKUP(A95,'[1]shui_2h-VS-hzt_10_2h.GeneDiffEx'!$1:$1048576,2,0)</f>
        <v>480</v>
      </c>
      <c r="C95">
        <f>VLOOKUP(A95,'[1]shui_2h-VS-hzt_10_2h.GeneDiffEx'!$1:$1048576,3,0)</f>
        <v>19418</v>
      </c>
      <c r="D95">
        <f>VLOOKUP(A95,'[1]shui_2h-VS-hzt_10_2h.GeneDiffEx'!$1:$1048576,4,0)</f>
        <v>21849</v>
      </c>
      <c r="E95">
        <f>VLOOKUP(A95,'[1]shui_2h-VS-hzt_10_2h.GeneDiffEx'!$1:$1048576,5,0)</f>
        <v>33067</v>
      </c>
      <c r="F95">
        <f>VLOOKUP(A95,'[1]shui_2h-VS-hzt_10_2h.GeneDiffEx'!$1:$1048576,6,0)</f>
        <v>37843</v>
      </c>
      <c r="G95">
        <f>VLOOKUP(A95,'[1]shui_2h-VS-hzt_10_2h.GeneDiffEx'!$1:$1048576,7,0)</f>
        <v>10.3849438386505</v>
      </c>
      <c r="H95">
        <f>VLOOKUP(A95,'[1]shui_2h-VS-hzt_10_2h.GeneDiffEx'!$1:$1048576,8,0)</f>
        <v>1.0602242201090799</v>
      </c>
      <c r="I95" t="str">
        <f>VLOOKUP(A95,'[1]shui_2h-VS-hzt_10_2h.GeneDiffEx'!$1:$1048576,9,0)</f>
        <v>up</v>
      </c>
      <c r="J95">
        <f>VLOOKUP(A95,'[1]shui_2h-VS-hzt_10_2h.GeneDiffEx'!$1:$1048576,10,0)</f>
        <v>4.6008560526887699E-5</v>
      </c>
      <c r="K95">
        <f>VLOOKUP(A95,'[1]shui_2h-VS-hzt_10_2h.GeneDiffEx'!$1:$1048576,11,0)</f>
        <v>9.7219155630682199E-3</v>
      </c>
      <c r="L95" t="str">
        <f>VLOOKUP(A95,'[1]shui_2h-VS-hzt_10_2h.GeneDiffEx'!$1:$1048576,12,0)</f>
        <v>ko04141//Protein processing in endoplasmic reticulum</v>
      </c>
      <c r="M95" t="str">
        <f>VLOOKUP(A95,'[1]shui_2h-VS-hzt_10_2h.GeneDiffEx'!$1:$1048576,13,0)</f>
        <v>-</v>
      </c>
      <c r="N95" t="str">
        <f>VLOOKUP(A95,'[1]shui_2h-VS-hzt_10_2h.GeneDiffEx'!$1:$1048576,14,0)</f>
        <v>-</v>
      </c>
      <c r="O95" t="str">
        <f>VLOOKUP(A95,'[1]shui_2h-VS-hzt_10_2h.GeneDiffEx'!$1:$1048576,15,0)</f>
        <v>-</v>
      </c>
      <c r="P95" t="str">
        <f>VLOOKUP(A95,'[1]shui_2h-VS-hzt_10_2h.GeneDiffEx'!$1:$1048576,16,0)</f>
        <v>gi|662247387|gb|AIE47708.1|/7.46436e-87/HSP18.0 [Nicotiana tabacum]</v>
      </c>
    </row>
    <row r="96" spans="1:16" x14ac:dyDescent="0.2">
      <c r="A96" s="1" t="s">
        <v>219</v>
      </c>
      <c r="B96">
        <f>VLOOKUP(A96,'[1]shui_2h-VS-hzt_10_2h.GeneDiffEx'!$1:$1048576,2,0)</f>
        <v>558</v>
      </c>
      <c r="C96">
        <f>VLOOKUP(A96,'[1]shui_2h-VS-hzt_10_2h.GeneDiffEx'!$1:$1048576,3,0)</f>
        <v>1697</v>
      </c>
      <c r="D96">
        <f>VLOOKUP(A96,'[1]shui_2h-VS-hzt_10_2h.GeneDiffEx'!$1:$1048576,4,0)</f>
        <v>1082</v>
      </c>
      <c r="E96">
        <f>VLOOKUP(A96,'[1]shui_2h-VS-hzt_10_2h.GeneDiffEx'!$1:$1048576,5,0)</f>
        <v>3100</v>
      </c>
      <c r="F96">
        <f>VLOOKUP(A96,'[1]shui_2h-VS-hzt_10_2h.GeneDiffEx'!$1:$1048576,6,0)</f>
        <v>3750</v>
      </c>
      <c r="G96">
        <f>VLOOKUP(A96,'[1]shui_2h-VS-hzt_10_2h.GeneDiffEx'!$1:$1048576,7,0)</f>
        <v>6.86980425898013</v>
      </c>
      <c r="H96">
        <f>VLOOKUP(A96,'[1]shui_2h-VS-hzt_10_2h.GeneDiffEx'!$1:$1048576,8,0)</f>
        <v>1.5666576040257101</v>
      </c>
      <c r="I96" t="str">
        <f>VLOOKUP(A96,'[1]shui_2h-VS-hzt_10_2h.GeneDiffEx'!$1:$1048576,9,0)</f>
        <v>up</v>
      </c>
      <c r="J96">
        <f>VLOOKUP(A96,'[1]shui_2h-VS-hzt_10_2h.GeneDiffEx'!$1:$1048576,10,0)</f>
        <v>4.7525644155122801E-7</v>
      </c>
      <c r="K96">
        <f>VLOOKUP(A96,'[1]shui_2h-VS-hzt_10_2h.GeneDiffEx'!$1:$1048576,11,0)</f>
        <v>2.7311286860642599E-4</v>
      </c>
      <c r="L96" t="str">
        <f>VLOOKUP(A96,'[1]shui_2h-VS-hzt_10_2h.GeneDiffEx'!$1:$1048576,12,0)</f>
        <v>-</v>
      </c>
      <c r="M96" t="str">
        <f>VLOOKUP(A96,'[1]shui_2h-VS-hzt_10_2h.GeneDiffEx'!$1:$1048576,13,0)</f>
        <v>-</v>
      </c>
      <c r="N96" t="str">
        <f>VLOOKUP(A96,'[1]shui_2h-VS-hzt_10_2h.GeneDiffEx'!$1:$1048576,14,0)</f>
        <v>GO:0005488</v>
      </c>
      <c r="O96" t="str">
        <f>VLOOKUP(A96,'[1]shui_2h-VS-hzt_10_2h.GeneDiffEx'!$1:$1048576,15,0)</f>
        <v>-</v>
      </c>
      <c r="P96" t="str">
        <f>VLOOKUP(A96,'[1]shui_2h-VS-hzt_10_2h.GeneDiffEx'!$1:$1048576,16,0)</f>
        <v>gi|7594903|dbj|BAA88985.2|/1.95803e-124/Ntdin [Nicotiana tabacum]</v>
      </c>
    </row>
    <row r="97" spans="1:16" x14ac:dyDescent="0.2">
      <c r="A97" s="1" t="s">
        <v>220</v>
      </c>
      <c r="B97">
        <f>VLOOKUP(A97,'[1]shui_2h-VS-hzt_10_2h.GeneDiffEx'!$1:$1048576,2,0)</f>
        <v>2172</v>
      </c>
      <c r="C97">
        <f>VLOOKUP(A97,'[1]shui_2h-VS-hzt_10_2h.GeneDiffEx'!$1:$1048576,3,0)</f>
        <v>6965</v>
      </c>
      <c r="D97">
        <f>VLOOKUP(A97,'[1]shui_2h-VS-hzt_10_2h.GeneDiffEx'!$1:$1048576,4,0)</f>
        <v>7706</v>
      </c>
      <c r="E97">
        <f>VLOOKUP(A97,'[1]shui_2h-VS-hzt_10_2h.GeneDiffEx'!$1:$1048576,5,0)</f>
        <v>14535</v>
      </c>
      <c r="F97">
        <f>VLOOKUP(A97,'[1]shui_2h-VS-hzt_10_2h.GeneDiffEx'!$1:$1048576,6,0)</f>
        <v>13949</v>
      </c>
      <c r="G97">
        <f>VLOOKUP(A97,'[1]shui_2h-VS-hzt_10_2h.GeneDiffEx'!$1:$1048576,7,0)</f>
        <v>9.0108608705500295</v>
      </c>
      <c r="H97">
        <f>VLOOKUP(A97,'[1]shui_2h-VS-hzt_10_2h.GeneDiffEx'!$1:$1048576,8,0)</f>
        <v>1.2306376475555001</v>
      </c>
      <c r="I97" t="str">
        <f>VLOOKUP(A97,'[1]shui_2h-VS-hzt_10_2h.GeneDiffEx'!$1:$1048576,9,0)</f>
        <v>up</v>
      </c>
      <c r="J97">
        <f>VLOOKUP(A97,'[1]shui_2h-VS-hzt_10_2h.GeneDiffEx'!$1:$1048576,10,0)</f>
        <v>1.1570813969650699E-6</v>
      </c>
      <c r="K97">
        <f>VLOOKUP(A97,'[1]shui_2h-VS-hzt_10_2h.GeneDiffEx'!$1:$1048576,11,0)</f>
        <v>5.82140507273092E-4</v>
      </c>
      <c r="L97" t="str">
        <f>VLOOKUP(A97,'[1]shui_2h-VS-hzt_10_2h.GeneDiffEx'!$1:$1048576,12,0)</f>
        <v>-</v>
      </c>
      <c r="M97" t="str">
        <f>VLOOKUP(A97,'[1]shui_2h-VS-hzt_10_2h.GeneDiffEx'!$1:$1048576,13,0)</f>
        <v>-</v>
      </c>
      <c r="N97" t="str">
        <f>VLOOKUP(A97,'[1]shui_2h-VS-hzt_10_2h.GeneDiffEx'!$1:$1048576,14,0)</f>
        <v>GO:0005515//protein binding</v>
      </c>
      <c r="O97" t="str">
        <f>VLOOKUP(A97,'[1]shui_2h-VS-hzt_10_2h.GeneDiffEx'!$1:$1048576,15,0)</f>
        <v>GO:0044699;GO:0009628//response to abiotic stimulus;GO:0006950//response to stress</v>
      </c>
      <c r="P97" t="str">
        <f>VLOOKUP(A97,'[1]shui_2h-VS-hzt_10_2h.GeneDiffEx'!$1:$1048576,16,0)</f>
        <v>gi|697165076|ref|XP_009591355.1|/0/PREDICTED: BAG family molecular chaperone regulator 6 [Nicotiana tomentosiformis]</v>
      </c>
    </row>
    <row r="98" spans="1:16" x14ac:dyDescent="0.2">
      <c r="A98" s="1" t="s">
        <v>221</v>
      </c>
      <c r="B98">
        <f>VLOOKUP(A98,'[1]shui_2h-VS-hzt_10_2h.GeneDiffEx'!$1:$1048576,2,0)</f>
        <v>804</v>
      </c>
      <c r="C98">
        <f>VLOOKUP(A98,'[1]shui_2h-VS-hzt_10_2h.GeneDiffEx'!$1:$1048576,3,0)</f>
        <v>93</v>
      </c>
      <c r="D98">
        <f>VLOOKUP(A98,'[1]shui_2h-VS-hzt_10_2h.GeneDiffEx'!$1:$1048576,4,0)</f>
        <v>95</v>
      </c>
      <c r="E98">
        <f>VLOOKUP(A98,'[1]shui_2h-VS-hzt_10_2h.GeneDiffEx'!$1:$1048576,5,0)</f>
        <v>239</v>
      </c>
      <c r="F98">
        <f>VLOOKUP(A98,'[1]shui_2h-VS-hzt_10_2h.GeneDiffEx'!$1:$1048576,6,0)</f>
        <v>234</v>
      </c>
      <c r="G98">
        <f>VLOOKUP(A98,'[1]shui_2h-VS-hzt_10_2h.GeneDiffEx'!$1:$1048576,7,0)</f>
        <v>3.0076315492196799</v>
      </c>
      <c r="H98">
        <f>VLOOKUP(A98,'[1]shui_2h-VS-hzt_10_2h.GeneDiffEx'!$1:$1048576,8,0)</f>
        <v>1.60166725958704</v>
      </c>
      <c r="I98" t="str">
        <f>VLOOKUP(A98,'[1]shui_2h-VS-hzt_10_2h.GeneDiffEx'!$1:$1048576,9,0)</f>
        <v>up</v>
      </c>
      <c r="J98">
        <f>VLOOKUP(A98,'[1]shui_2h-VS-hzt_10_2h.GeneDiffEx'!$1:$1048576,10,0)</f>
        <v>1.35007401711121E-6</v>
      </c>
      <c r="K98">
        <f>VLOOKUP(A98,'[1]shui_2h-VS-hzt_10_2h.GeneDiffEx'!$1:$1048576,11,0)</f>
        <v>6.5149432372139905E-4</v>
      </c>
      <c r="L98" t="str">
        <f>VLOOKUP(A98,'[1]shui_2h-VS-hzt_10_2h.GeneDiffEx'!$1:$1048576,12,0)</f>
        <v>-</v>
      </c>
      <c r="M98" t="str">
        <f>VLOOKUP(A98,'[1]shui_2h-VS-hzt_10_2h.GeneDiffEx'!$1:$1048576,13,0)</f>
        <v>GO:0031224//intrinsic component of membrane</v>
      </c>
      <c r="N98" t="str">
        <f>VLOOKUP(A98,'[1]shui_2h-VS-hzt_10_2h.GeneDiffEx'!$1:$1048576,14,0)</f>
        <v>-</v>
      </c>
      <c r="O98" t="str">
        <f>VLOOKUP(A98,'[1]shui_2h-VS-hzt_10_2h.GeneDiffEx'!$1:$1048576,15,0)</f>
        <v>-</v>
      </c>
      <c r="P98" t="str">
        <f>VLOOKUP(A98,'[1]shui_2h-VS-hzt_10_2h.GeneDiffEx'!$1:$1048576,16,0)</f>
        <v>gi|698475738|ref|XP_009785227.1|/2.96671e-180/PREDICTED: transmembrane protein 56-like [Nicotiana sylvestris]</v>
      </c>
    </row>
    <row r="99" spans="1:16" x14ac:dyDescent="0.2">
      <c r="A99" s="1" t="s">
        <v>222</v>
      </c>
      <c r="B99">
        <f>VLOOKUP(A99,'[1]shui_2h-VS-hzt_10_2h.GeneDiffEx'!$1:$1048576,2,0)</f>
        <v>1515</v>
      </c>
      <c r="C99">
        <f>VLOOKUP(A99,'[1]shui_2h-VS-hzt_10_2h.GeneDiffEx'!$1:$1048576,3,0)</f>
        <v>581</v>
      </c>
      <c r="D99">
        <f>VLOOKUP(A99,'[1]shui_2h-VS-hzt_10_2h.GeneDiffEx'!$1:$1048576,4,0)</f>
        <v>876</v>
      </c>
      <c r="E99">
        <f>VLOOKUP(A99,'[1]shui_2h-VS-hzt_10_2h.GeneDiffEx'!$1:$1048576,5,0)</f>
        <v>1308</v>
      </c>
      <c r="F99">
        <f>VLOOKUP(A99,'[1]shui_2h-VS-hzt_10_2h.GeneDiffEx'!$1:$1048576,6,0)</f>
        <v>1570</v>
      </c>
      <c r="G99">
        <f>VLOOKUP(A99,'[1]shui_2h-VS-hzt_10_2h.GeneDiffEx'!$1:$1048576,7,0)</f>
        <v>5.7000913010129297</v>
      </c>
      <c r="H99">
        <f>VLOOKUP(A99,'[1]shui_2h-VS-hzt_10_2h.GeneDiffEx'!$1:$1048576,8,0)</f>
        <v>1.27026220342518</v>
      </c>
      <c r="I99" t="str">
        <f>VLOOKUP(A99,'[1]shui_2h-VS-hzt_10_2h.GeneDiffEx'!$1:$1048576,9,0)</f>
        <v>up</v>
      </c>
      <c r="J99">
        <f>VLOOKUP(A99,'[1]shui_2h-VS-hzt_10_2h.GeneDiffEx'!$1:$1048576,10,0)</f>
        <v>7.2584958268233498E-6</v>
      </c>
      <c r="K99">
        <f>VLOOKUP(A99,'[1]shui_2h-VS-hzt_10_2h.GeneDiffEx'!$1:$1048576,11,0)</f>
        <v>2.3006528372699299E-3</v>
      </c>
      <c r="L99" t="str">
        <f>VLOOKUP(A99,'[1]shui_2h-VS-hzt_10_2h.GeneDiffEx'!$1:$1048576,12,0)</f>
        <v>ko00908//Zeatin biosynthesis;ko00944//Flavone and flavonol biosynthesis</v>
      </c>
      <c r="M99" t="str">
        <f>VLOOKUP(A99,'[1]shui_2h-VS-hzt_10_2h.GeneDiffEx'!$1:$1048576,13,0)</f>
        <v>-</v>
      </c>
      <c r="N99" t="str">
        <f>VLOOKUP(A99,'[1]shui_2h-VS-hzt_10_2h.GeneDiffEx'!$1:$1048576,14,0)</f>
        <v>GO:0016757//transferase activity, transferring glycosyl groups;GO:0016758//transferase activity, transferring hexosyl groups</v>
      </c>
      <c r="O99" t="str">
        <f>VLOOKUP(A99,'[1]shui_2h-VS-hzt_10_2h.GeneDiffEx'!$1:$1048576,15,0)</f>
        <v>-</v>
      </c>
      <c r="P99" t="str">
        <f>VLOOKUP(A99,'[1]shui_2h-VS-hzt_10_2h.GeneDiffEx'!$1:$1048576,16,0)</f>
        <v>gi|697139535|ref|XP_009623857.1|;gi|62241063|dbj|BAD93688.1|/0;0/PREDICTED: UDP-glycosyltransferase 73C6-like [Nicotiana tomentosiformis];glucosyltransferase [Nicotiana tabacum]</v>
      </c>
    </row>
    <row r="100" spans="1:16" x14ac:dyDescent="0.2">
      <c r="A100" s="1" t="s">
        <v>223</v>
      </c>
      <c r="B100">
        <f>VLOOKUP(A100,'[1]shui_2h-VS-hzt_10_2h.GeneDiffEx'!$1:$1048576,2,0)</f>
        <v>1929</v>
      </c>
      <c r="C100">
        <f>VLOOKUP(A100,'[1]shui_2h-VS-hzt_10_2h.GeneDiffEx'!$1:$1048576,3,0)</f>
        <v>4</v>
      </c>
      <c r="D100">
        <f>VLOOKUP(A100,'[1]shui_2h-VS-hzt_10_2h.GeneDiffEx'!$1:$1048576,4,0)</f>
        <v>8</v>
      </c>
      <c r="E100">
        <f>VLOOKUP(A100,'[1]shui_2h-VS-hzt_10_2h.GeneDiffEx'!$1:$1048576,5,0)</f>
        <v>61</v>
      </c>
      <c r="F100">
        <f>VLOOKUP(A100,'[1]shui_2h-VS-hzt_10_2h.GeneDiffEx'!$1:$1048576,6,0)</f>
        <v>27</v>
      </c>
      <c r="G100">
        <f>VLOOKUP(A100,'[1]shui_2h-VS-hzt_10_2h.GeneDiffEx'!$1:$1048576,7,0)</f>
        <v>0.36530270922675401</v>
      </c>
      <c r="H100">
        <f>VLOOKUP(A100,'[1]shui_2h-VS-hzt_10_2h.GeneDiffEx'!$1:$1048576,8,0)</f>
        <v>3.1070299032626099</v>
      </c>
      <c r="I100" t="str">
        <f>VLOOKUP(A100,'[1]shui_2h-VS-hzt_10_2h.GeneDiffEx'!$1:$1048576,9,0)</f>
        <v>up</v>
      </c>
      <c r="J100">
        <f>VLOOKUP(A100,'[1]shui_2h-VS-hzt_10_2h.GeneDiffEx'!$1:$1048576,10,0)</f>
        <v>2.8473527763156301E-5</v>
      </c>
      <c r="K100">
        <f>VLOOKUP(A100,'[1]shui_2h-VS-hzt_10_2h.GeneDiffEx'!$1:$1048576,11,0)</f>
        <v>6.5875688757737298E-3</v>
      </c>
      <c r="L100" t="str">
        <f>VLOOKUP(A100,'[1]shui_2h-VS-hzt_10_2h.GeneDiffEx'!$1:$1048576,12,0)</f>
        <v>-</v>
      </c>
      <c r="M100" t="str">
        <f>VLOOKUP(A100,'[1]shui_2h-VS-hzt_10_2h.GeneDiffEx'!$1:$1048576,13,0)</f>
        <v>GO:0031224//intrinsic component of membrane;GO:0016020//membrane</v>
      </c>
      <c r="N100" t="str">
        <f>VLOOKUP(A100,'[1]shui_2h-VS-hzt_10_2h.GeneDiffEx'!$1:$1048576,14,0)</f>
        <v>GO:0015291//secondary active transmembrane transporter activity;GO:0015103//inorganic anion transmembrane transporter activity</v>
      </c>
      <c r="O100" t="str">
        <f>VLOOKUP(A100,'[1]shui_2h-VS-hzt_10_2h.GeneDiffEx'!$1:$1048576,15,0)</f>
        <v>GO:0008272//sulfate transport;GO:0044763</v>
      </c>
      <c r="P100" t="str">
        <f>VLOOKUP(A100,'[1]shui_2h-VS-hzt_10_2h.GeneDiffEx'!$1:$1048576,16,0)</f>
        <v>gi|698520492|ref|XP_009757059.1|;gi|698520494|ref|XP_009757060.1|;gi|698520490|ref|XP_009757058.1|/0;5.294e-158;0/PREDICTED: probable sulfate transporter 3.5 isoform X2 [Nicotiana sylvestris];PREDICTED: probable sulfate transporter 3.5 isoform X3 [Nicotiana sylvestris];PREDICTED: probable sulfate transporter 3.5 isoform X1 [Nicotiana sylvestris]</v>
      </c>
    </row>
    <row r="101" spans="1:16" x14ac:dyDescent="0.2">
      <c r="A101" s="1" t="s">
        <v>224</v>
      </c>
      <c r="B101">
        <f>VLOOKUP(A101,'[1]shui_2h-VS-hzt_10_2h.GeneDiffEx'!$1:$1048576,2,0)</f>
        <v>453</v>
      </c>
      <c r="C101">
        <f>VLOOKUP(A101,'[1]shui_2h-VS-hzt_10_2h.GeneDiffEx'!$1:$1048576,3,0)</f>
        <v>185</v>
      </c>
      <c r="D101">
        <f>VLOOKUP(A101,'[1]shui_2h-VS-hzt_10_2h.GeneDiffEx'!$1:$1048576,4,0)</f>
        <v>388</v>
      </c>
      <c r="E101">
        <f>VLOOKUP(A101,'[1]shui_2h-VS-hzt_10_2h.GeneDiffEx'!$1:$1048576,5,0)</f>
        <v>534</v>
      </c>
      <c r="F101">
        <f>VLOOKUP(A101,'[1]shui_2h-VS-hzt_10_2h.GeneDiffEx'!$1:$1048576,6,0)</f>
        <v>655</v>
      </c>
      <c r="G101">
        <f>VLOOKUP(A101,'[1]shui_2h-VS-hzt_10_2h.GeneDiffEx'!$1:$1048576,7,0)</f>
        <v>4.40466957062117</v>
      </c>
      <c r="H101">
        <f>VLOOKUP(A101,'[1]shui_2h-VS-hzt_10_2h.GeneDiffEx'!$1:$1048576,8,0)</f>
        <v>1.3494150323699201</v>
      </c>
      <c r="I101" t="str">
        <f>VLOOKUP(A101,'[1]shui_2h-VS-hzt_10_2h.GeneDiffEx'!$1:$1048576,9,0)</f>
        <v>up</v>
      </c>
      <c r="J101">
        <f>VLOOKUP(A101,'[1]shui_2h-VS-hzt_10_2h.GeneDiffEx'!$1:$1048576,10,0)</f>
        <v>5.2002368294750397E-5</v>
      </c>
      <c r="K101">
        <f>VLOOKUP(A101,'[1]shui_2h-VS-hzt_10_2h.GeneDiffEx'!$1:$1048576,11,0)</f>
        <v>1.04985163405758E-2</v>
      </c>
      <c r="L101" t="str">
        <f>VLOOKUP(A101,'[1]shui_2h-VS-hzt_10_2h.GeneDiffEx'!$1:$1048576,12,0)</f>
        <v>-</v>
      </c>
      <c r="M101" t="str">
        <f>VLOOKUP(A101,'[1]shui_2h-VS-hzt_10_2h.GeneDiffEx'!$1:$1048576,13,0)</f>
        <v>-</v>
      </c>
      <c r="N101" t="str">
        <f>VLOOKUP(A101,'[1]shui_2h-VS-hzt_10_2h.GeneDiffEx'!$1:$1048576,14,0)</f>
        <v>-</v>
      </c>
      <c r="O101" t="str">
        <f>VLOOKUP(A101,'[1]shui_2h-VS-hzt_10_2h.GeneDiffEx'!$1:$1048576,15,0)</f>
        <v>-</v>
      </c>
      <c r="P101" t="str">
        <f>VLOOKUP(A101,'[1]shui_2h-VS-hzt_10_2h.GeneDiffEx'!$1:$1048576,16,0)</f>
        <v>gi|698463426|ref|XP_009782213.1|/3.74045e-102/PREDICTED: heavy metal-associated isoprenylated plant protein 26 [Nicotiana sylvestris]</v>
      </c>
    </row>
    <row r="102" spans="1:16" x14ac:dyDescent="0.2">
      <c r="A102" s="1" t="s">
        <v>225</v>
      </c>
      <c r="B102">
        <f>VLOOKUP(A102,'[1]shui_2h-VS-hzt_10_2h.GeneDiffEx'!$1:$1048576,2,0)</f>
        <v>1455</v>
      </c>
      <c r="C102">
        <f>VLOOKUP(A102,'[1]shui_2h-VS-hzt_10_2h.GeneDiffEx'!$1:$1048576,3,0)</f>
        <v>478</v>
      </c>
      <c r="D102">
        <f>VLOOKUP(A102,'[1]shui_2h-VS-hzt_10_2h.GeneDiffEx'!$1:$1048576,4,0)</f>
        <v>469</v>
      </c>
      <c r="E102">
        <f>VLOOKUP(A102,'[1]shui_2h-VS-hzt_10_2h.GeneDiffEx'!$1:$1048576,5,0)</f>
        <v>795</v>
      </c>
      <c r="F102">
        <f>VLOOKUP(A102,'[1]shui_2h-VS-hzt_10_2h.GeneDiffEx'!$1:$1048576,6,0)</f>
        <v>796</v>
      </c>
      <c r="G102">
        <f>VLOOKUP(A102,'[1]shui_2h-VS-hzt_10_2h.GeneDiffEx'!$1:$1048576,7,0)</f>
        <v>4.91920108246397</v>
      </c>
      <c r="H102">
        <f>VLOOKUP(A102,'[1]shui_2h-VS-hzt_10_2h.GeneDiffEx'!$1:$1048576,8,0)</f>
        <v>1.0197112748081001</v>
      </c>
      <c r="I102" t="str">
        <f>VLOOKUP(A102,'[1]shui_2h-VS-hzt_10_2h.GeneDiffEx'!$1:$1048576,9,0)</f>
        <v>up</v>
      </c>
      <c r="J102">
        <f>VLOOKUP(A102,'[1]shui_2h-VS-hzt_10_2h.GeneDiffEx'!$1:$1048576,10,0)</f>
        <v>5.8677587911605399E-5</v>
      </c>
      <c r="K102">
        <f>VLOOKUP(A102,'[1]shui_2h-VS-hzt_10_2h.GeneDiffEx'!$1:$1048576,11,0)</f>
        <v>1.1340517234428299E-2</v>
      </c>
      <c r="L102" t="str">
        <f>VLOOKUP(A102,'[1]shui_2h-VS-hzt_10_2h.GeneDiffEx'!$1:$1048576,12,0)</f>
        <v>-</v>
      </c>
      <c r="M102" t="str">
        <f>VLOOKUP(A102,'[1]shui_2h-VS-hzt_10_2h.GeneDiffEx'!$1:$1048576,13,0)</f>
        <v>GO:0005911//cell-cell junction;GO:0031225//anchored component of membrane</v>
      </c>
      <c r="N102" t="str">
        <f>VLOOKUP(A102,'[1]shui_2h-VS-hzt_10_2h.GeneDiffEx'!$1:$1048576,14,0)</f>
        <v>GO:0016798//hydrolase activity, acting on glycosyl bonds</v>
      </c>
      <c r="O102" t="str">
        <f>VLOOKUP(A102,'[1]shui_2h-VS-hzt_10_2h.GeneDiffEx'!$1:$1048576,15,0)</f>
        <v>GO:0044238//primary metabolic process</v>
      </c>
      <c r="P102" t="str">
        <f>VLOOKUP(A102,'[1]shui_2h-VS-hzt_10_2h.GeneDiffEx'!$1:$1048576,16,0)</f>
        <v>gi|698460815|ref|XP_009781628.1|/4.65494e-170/PREDICTED: glucan endo-1,3-beta-glucosidase 6-like [Nicotiana sylvestris]</v>
      </c>
    </row>
    <row r="103" spans="1:16" x14ac:dyDescent="0.2">
      <c r="A103" s="1" t="s">
        <v>226</v>
      </c>
      <c r="B103">
        <f>VLOOKUP(A103,'[1]shui_2h-VS-hzt_10_2h.GeneDiffEx'!$1:$1048576,2,0)</f>
        <v>558</v>
      </c>
      <c r="C103">
        <f>VLOOKUP(A103,'[1]shui_2h-VS-hzt_10_2h.GeneDiffEx'!$1:$1048576,3,0)</f>
        <v>2006</v>
      </c>
      <c r="D103">
        <f>VLOOKUP(A103,'[1]shui_2h-VS-hzt_10_2h.GeneDiffEx'!$1:$1048576,4,0)</f>
        <v>1115</v>
      </c>
      <c r="E103">
        <f>VLOOKUP(A103,'[1]shui_2h-VS-hzt_10_2h.GeneDiffEx'!$1:$1048576,5,0)</f>
        <v>2888</v>
      </c>
      <c r="F103">
        <f>VLOOKUP(A103,'[1]shui_2h-VS-hzt_10_2h.GeneDiffEx'!$1:$1048576,6,0)</f>
        <v>3416</v>
      </c>
      <c r="G103">
        <f>VLOOKUP(A103,'[1]shui_2h-VS-hzt_10_2h.GeneDiffEx'!$1:$1048576,7,0)</f>
        <v>6.8287206161955796</v>
      </c>
      <c r="H103">
        <f>VLOOKUP(A103,'[1]shui_2h-VS-hzt_10_2h.GeneDiffEx'!$1:$1048576,8,0)</f>
        <v>1.2751247235132399</v>
      </c>
      <c r="I103" t="str">
        <f>VLOOKUP(A103,'[1]shui_2h-VS-hzt_10_2h.GeneDiffEx'!$1:$1048576,9,0)</f>
        <v>up</v>
      </c>
      <c r="J103">
        <f>VLOOKUP(A103,'[1]shui_2h-VS-hzt_10_2h.GeneDiffEx'!$1:$1048576,10,0)</f>
        <v>1.05667787871784E-4</v>
      </c>
      <c r="K103">
        <f>VLOOKUP(A103,'[1]shui_2h-VS-hzt_10_2h.GeneDiffEx'!$1:$1048576,11,0)</f>
        <v>1.8710872650190301E-2</v>
      </c>
      <c r="L103" t="str">
        <f>VLOOKUP(A103,'[1]shui_2h-VS-hzt_10_2h.GeneDiffEx'!$1:$1048576,12,0)</f>
        <v>-</v>
      </c>
      <c r="M103" t="str">
        <f>VLOOKUP(A103,'[1]shui_2h-VS-hzt_10_2h.GeneDiffEx'!$1:$1048576,13,0)</f>
        <v>-</v>
      </c>
      <c r="N103" t="str">
        <f>VLOOKUP(A103,'[1]shui_2h-VS-hzt_10_2h.GeneDiffEx'!$1:$1048576,14,0)</f>
        <v>GO:0005488</v>
      </c>
      <c r="O103" t="str">
        <f>VLOOKUP(A103,'[1]shui_2h-VS-hzt_10_2h.GeneDiffEx'!$1:$1048576,15,0)</f>
        <v>-</v>
      </c>
      <c r="P103" t="str">
        <f>VLOOKUP(A103,'[1]shui_2h-VS-hzt_10_2h.GeneDiffEx'!$1:$1048576,16,0)</f>
        <v>gi|71081904|gb|AAZ23261.1|/2.51706e-125/senescence-associated protein [Nicotiana tabacum]</v>
      </c>
    </row>
    <row r="104" spans="1:16" x14ac:dyDescent="0.2">
      <c r="A104" s="1" t="s">
        <v>234</v>
      </c>
      <c r="B104">
        <f>VLOOKUP(A104,'[1]shui_2h-VS-hzt_10_2h.GeneDiffEx'!$1:$1048576,2,0)</f>
        <v>489</v>
      </c>
      <c r="C104">
        <f>VLOOKUP(A104,'[1]shui_2h-VS-hzt_10_2h.GeneDiffEx'!$1:$1048576,3,0)</f>
        <v>140</v>
      </c>
      <c r="D104">
        <f>VLOOKUP(A104,'[1]shui_2h-VS-hzt_10_2h.GeneDiffEx'!$1:$1048576,4,0)</f>
        <v>175</v>
      </c>
      <c r="E104">
        <f>VLOOKUP(A104,'[1]shui_2h-VS-hzt_10_2h.GeneDiffEx'!$1:$1048576,5,0)</f>
        <v>485</v>
      </c>
      <c r="F104">
        <f>VLOOKUP(A104,'[1]shui_2h-VS-hzt_10_2h.GeneDiffEx'!$1:$1048576,6,0)</f>
        <v>562</v>
      </c>
      <c r="G104">
        <f>VLOOKUP(A104,'[1]shui_2h-VS-hzt_10_2h.GeneDiffEx'!$1:$1048576,7,0)</f>
        <v>4.0611490756687498</v>
      </c>
      <c r="H104">
        <f>VLOOKUP(A104,'[1]shui_2h-VS-hzt_10_2h.GeneDiffEx'!$1:$1048576,8,0)</f>
        <v>2.0134511883621</v>
      </c>
      <c r="I104" t="str">
        <f>VLOOKUP(A104,'[1]shui_2h-VS-hzt_10_2h.GeneDiffEx'!$1:$1048576,9,0)</f>
        <v>up</v>
      </c>
      <c r="J104">
        <f>VLOOKUP(A104,'[1]shui_2h-VS-hzt_10_2h.GeneDiffEx'!$1:$1048576,10,0)</f>
        <v>2.8718341916671201E-12</v>
      </c>
      <c r="K104">
        <f>VLOOKUP(A104,'[1]shui_2h-VS-hzt_10_2h.GeneDiffEx'!$1:$1048576,11,0)</f>
        <v>9.1025656539081192E-9</v>
      </c>
      <c r="L104" t="str">
        <f>VLOOKUP(A104,'[1]shui_2h-VS-hzt_10_2h.GeneDiffEx'!$1:$1048576,12,0)</f>
        <v>-</v>
      </c>
      <c r="M104" t="str">
        <f>VLOOKUP(A104,'[1]shui_2h-VS-hzt_10_2h.GeneDiffEx'!$1:$1048576,13,0)</f>
        <v>-</v>
      </c>
      <c r="N104" t="str">
        <f>VLOOKUP(A104,'[1]shui_2h-VS-hzt_10_2h.GeneDiffEx'!$1:$1048576,14,0)</f>
        <v>-</v>
      </c>
      <c r="O104" t="str">
        <f>VLOOKUP(A104,'[1]shui_2h-VS-hzt_10_2h.GeneDiffEx'!$1:$1048576,15,0)</f>
        <v>-</v>
      </c>
      <c r="P104" t="str">
        <f>VLOOKUP(A104,'[1]shui_2h-VS-hzt_10_2h.GeneDiffEx'!$1:$1048576,16,0)</f>
        <v>gi|697186040|ref|XP_009602053.1|/1.76136e-93/PREDICTED: universal stress protein A-like protein [Nicotiana tomentosiformis]</v>
      </c>
    </row>
    <row r="105" spans="1:16" x14ac:dyDescent="0.2">
      <c r="A105" s="1" t="s">
        <v>235</v>
      </c>
      <c r="B105">
        <f>VLOOKUP(A105,'[1]shui_2h-VS-hzt_10_2h.GeneDiffEx'!$1:$1048576,2,0)</f>
        <v>1032</v>
      </c>
      <c r="C105">
        <f>VLOOKUP(A105,'[1]shui_2h-VS-hzt_10_2h.GeneDiffEx'!$1:$1048576,3,0)</f>
        <v>699</v>
      </c>
      <c r="D105">
        <f>VLOOKUP(A105,'[1]shui_2h-VS-hzt_10_2h.GeneDiffEx'!$1:$1048576,4,0)</f>
        <v>823</v>
      </c>
      <c r="E105">
        <f>VLOOKUP(A105,'[1]shui_2h-VS-hzt_10_2h.GeneDiffEx'!$1:$1048576,5,0)</f>
        <v>2037</v>
      </c>
      <c r="F105">
        <f>VLOOKUP(A105,'[1]shui_2h-VS-hzt_10_2h.GeneDiffEx'!$1:$1048576,6,0)</f>
        <v>2203</v>
      </c>
      <c r="G105">
        <f>VLOOKUP(A105,'[1]shui_2h-VS-hzt_10_2h.GeneDiffEx'!$1:$1048576,7,0)</f>
        <v>6.1290956414150797</v>
      </c>
      <c r="H105">
        <f>VLOOKUP(A105,'[1]shui_2h-VS-hzt_10_2h.GeneDiffEx'!$1:$1048576,8,0)</f>
        <v>1.7565664651703701</v>
      </c>
      <c r="I105" t="str">
        <f>VLOOKUP(A105,'[1]shui_2h-VS-hzt_10_2h.GeneDiffEx'!$1:$1048576,9,0)</f>
        <v>up</v>
      </c>
      <c r="J105">
        <f>VLOOKUP(A105,'[1]shui_2h-VS-hzt_10_2h.GeneDiffEx'!$1:$1048576,10,0)</f>
        <v>1.8755266465627798E-11</v>
      </c>
      <c r="K105">
        <f>VLOOKUP(A105,'[1]shui_2h-VS-hzt_10_2h.GeneDiffEx'!$1:$1048576,11,0)</f>
        <v>4.9538910491211501E-8</v>
      </c>
      <c r="L105" t="str">
        <f>VLOOKUP(A105,'[1]shui_2h-VS-hzt_10_2h.GeneDiffEx'!$1:$1048576,12,0)</f>
        <v>-</v>
      </c>
      <c r="M105" t="str">
        <f>VLOOKUP(A105,'[1]shui_2h-VS-hzt_10_2h.GeneDiffEx'!$1:$1048576,13,0)</f>
        <v>-</v>
      </c>
      <c r="N105" t="str">
        <f>VLOOKUP(A105,'[1]shui_2h-VS-hzt_10_2h.GeneDiffEx'!$1:$1048576,14,0)</f>
        <v>GO:0016740//transferase activity</v>
      </c>
      <c r="O105" t="str">
        <f>VLOOKUP(A105,'[1]shui_2h-VS-hzt_10_2h.GeneDiffEx'!$1:$1048576,15,0)</f>
        <v>-</v>
      </c>
      <c r="P105" t="str">
        <f>VLOOKUP(A105,'[1]shui_2h-VS-hzt_10_2h.GeneDiffEx'!$1:$1048576,16,0)</f>
        <v>gi|697181257|ref|XP_009599613.1|/0/PREDICTED: galactinol synthase 1-like [Nicotiana tomentosiformis]</v>
      </c>
    </row>
    <row r="106" spans="1:16" x14ac:dyDescent="0.2">
      <c r="A106" s="1" t="s">
        <v>236</v>
      </c>
      <c r="B106">
        <f>VLOOKUP(A106,'[1]shui_2h-VS-hzt_10_2h.GeneDiffEx'!$1:$1048576,2,0)</f>
        <v>2025</v>
      </c>
      <c r="C106">
        <f>VLOOKUP(A106,'[1]shui_2h-VS-hzt_10_2h.GeneDiffEx'!$1:$1048576,3,0)</f>
        <v>2339</v>
      </c>
      <c r="D106">
        <f>VLOOKUP(A106,'[1]shui_2h-VS-hzt_10_2h.GeneDiffEx'!$1:$1048576,4,0)</f>
        <v>4528</v>
      </c>
      <c r="E106">
        <f>VLOOKUP(A106,'[1]shui_2h-VS-hzt_10_2h.GeneDiffEx'!$1:$1048576,5,0)</f>
        <v>10732</v>
      </c>
      <c r="F106">
        <f>VLOOKUP(A106,'[1]shui_2h-VS-hzt_10_2h.GeneDiffEx'!$1:$1048576,6,0)</f>
        <v>14325</v>
      </c>
      <c r="G106">
        <f>VLOOKUP(A106,'[1]shui_2h-VS-hzt_10_2h.GeneDiffEx'!$1:$1048576,7,0)</f>
        <v>8.6138361890643207</v>
      </c>
      <c r="H106">
        <f>VLOOKUP(A106,'[1]shui_2h-VS-hzt_10_2h.GeneDiffEx'!$1:$1048576,8,0)</f>
        <v>2.1659542216386498</v>
      </c>
      <c r="I106" t="str">
        <f>VLOOKUP(A106,'[1]shui_2h-VS-hzt_10_2h.GeneDiffEx'!$1:$1048576,9,0)</f>
        <v>up</v>
      </c>
      <c r="J106">
        <f>VLOOKUP(A106,'[1]shui_2h-VS-hzt_10_2h.GeneDiffEx'!$1:$1048576,10,0)</f>
        <v>8.8818157026533097E-11</v>
      </c>
      <c r="K106">
        <f>VLOOKUP(A106,'[1]shui_2h-VS-hzt_10_2h.GeneDiffEx'!$1:$1048576,11,0)</f>
        <v>1.7594876906956199E-7</v>
      </c>
      <c r="L106" t="str">
        <f>VLOOKUP(A106,'[1]shui_2h-VS-hzt_10_2h.GeneDiffEx'!$1:$1048576,12,0)</f>
        <v>-</v>
      </c>
      <c r="M106" t="str">
        <f>VLOOKUP(A106,'[1]shui_2h-VS-hzt_10_2h.GeneDiffEx'!$1:$1048576,13,0)</f>
        <v>GO:0044464</v>
      </c>
      <c r="N106" t="str">
        <f>VLOOKUP(A106,'[1]shui_2h-VS-hzt_10_2h.GeneDiffEx'!$1:$1048576,14,0)</f>
        <v>GO:0004175//endopeptidase activity;GO:0016462//pyrophosphatase activity;GO:0032550</v>
      </c>
      <c r="O106" t="str">
        <f>VLOOKUP(A106,'[1]shui_2h-VS-hzt_10_2h.GeneDiffEx'!$1:$1048576,15,0)</f>
        <v>GO:0016485//protein processing;GO:0006915//apoptotic process</v>
      </c>
      <c r="P106" t="str">
        <f>VLOOKUP(A106,'[1]shui_2h-VS-hzt_10_2h.GeneDiffEx'!$1:$1048576,16,0)</f>
        <v>gi|697122036|ref|XP_009615004.1|/0/PREDICTED: ATP-dependent zinc metalloprotease FTSH 6, chloroplastic [Nicotiana tomentosiformis]</v>
      </c>
    </row>
    <row r="107" spans="1:16" x14ac:dyDescent="0.2">
      <c r="A107" s="1" t="s">
        <v>237</v>
      </c>
      <c r="B107">
        <f>VLOOKUP(A107,'[1]shui_2h-VS-hzt_10_2h.GeneDiffEx'!$1:$1048576,2,0)</f>
        <v>2025</v>
      </c>
      <c r="C107">
        <f>VLOOKUP(A107,'[1]shui_2h-VS-hzt_10_2h.GeneDiffEx'!$1:$1048576,3,0)</f>
        <v>1173</v>
      </c>
      <c r="D107">
        <f>VLOOKUP(A107,'[1]shui_2h-VS-hzt_10_2h.GeneDiffEx'!$1:$1048576,4,0)</f>
        <v>2443</v>
      </c>
      <c r="E107">
        <f>VLOOKUP(A107,'[1]shui_2h-VS-hzt_10_2h.GeneDiffEx'!$1:$1048576,5,0)</f>
        <v>5739</v>
      </c>
      <c r="F107">
        <f>VLOOKUP(A107,'[1]shui_2h-VS-hzt_10_2h.GeneDiffEx'!$1:$1048576,6,0)</f>
        <v>8688</v>
      </c>
      <c r="G107">
        <f>VLOOKUP(A107,'[1]shui_2h-VS-hzt_10_2h.GeneDiffEx'!$1:$1048576,7,0)</f>
        <v>7.7975537112998099</v>
      </c>
      <c r="H107">
        <f>VLOOKUP(A107,'[1]shui_2h-VS-hzt_10_2h.GeneDiffEx'!$1:$1048576,8,0)</f>
        <v>2.30016861412164</v>
      </c>
      <c r="I107" t="str">
        <f>VLOOKUP(A107,'[1]shui_2h-VS-hzt_10_2h.GeneDiffEx'!$1:$1048576,9,0)</f>
        <v>up</v>
      </c>
      <c r="J107">
        <f>VLOOKUP(A107,'[1]shui_2h-VS-hzt_10_2h.GeneDiffEx'!$1:$1048576,10,0)</f>
        <v>2.3501115598672899E-10</v>
      </c>
      <c r="K107">
        <f>VLOOKUP(A107,'[1]shui_2h-VS-hzt_10_2h.GeneDiffEx'!$1:$1048576,11,0)</f>
        <v>3.5471017143596899E-7</v>
      </c>
      <c r="L107" t="str">
        <f>VLOOKUP(A107,'[1]shui_2h-VS-hzt_10_2h.GeneDiffEx'!$1:$1048576,12,0)</f>
        <v>-</v>
      </c>
      <c r="M107" t="str">
        <f>VLOOKUP(A107,'[1]shui_2h-VS-hzt_10_2h.GeneDiffEx'!$1:$1048576,13,0)</f>
        <v>GO:0044464;GO:0031224//intrinsic component of membrane</v>
      </c>
      <c r="N107" t="str">
        <f>VLOOKUP(A107,'[1]shui_2h-VS-hzt_10_2h.GeneDiffEx'!$1:$1048576,14,0)</f>
        <v>GO:0004175//endopeptidase activity;GO:0016462//pyrophosphatase activity;GO:0032550;GO:0046914//transition metal ion binding</v>
      </c>
      <c r="O107" t="str">
        <f>VLOOKUP(A107,'[1]shui_2h-VS-hzt_10_2h.GeneDiffEx'!$1:$1048576,15,0)</f>
        <v>GO:0016485//protein processing;GO:0006915//apoptotic process</v>
      </c>
      <c r="P107" t="str">
        <f>VLOOKUP(A107,'[1]shui_2h-VS-hzt_10_2h.GeneDiffEx'!$1:$1048576,16,0)</f>
        <v>gi|698496042|ref|XP_009794094.1|/1.40608e-71/PREDICTED: ATP-dependent zinc metalloprotease FTSH 6, chloroplastic [Nicotiana sylvestris]</v>
      </c>
    </row>
    <row r="108" spans="1:16" x14ac:dyDescent="0.2">
      <c r="A108" s="1" t="s">
        <v>238</v>
      </c>
      <c r="B108">
        <f>VLOOKUP(A108,'[1]shui_2h-VS-hzt_10_2h.GeneDiffEx'!$1:$1048576,2,0)</f>
        <v>2736</v>
      </c>
      <c r="C108">
        <f>VLOOKUP(A108,'[1]shui_2h-VS-hzt_10_2h.GeneDiffEx'!$1:$1048576,3,0)</f>
        <v>3164</v>
      </c>
      <c r="D108">
        <f>VLOOKUP(A108,'[1]shui_2h-VS-hzt_10_2h.GeneDiffEx'!$1:$1048576,4,0)</f>
        <v>4000</v>
      </c>
      <c r="E108">
        <f>VLOOKUP(A108,'[1]shui_2h-VS-hzt_10_2h.GeneDiffEx'!$1:$1048576,5,0)</f>
        <v>7704</v>
      </c>
      <c r="F108">
        <f>VLOOKUP(A108,'[1]shui_2h-VS-hzt_10_2h.GeneDiffEx'!$1:$1048576,6,0)</f>
        <v>8256</v>
      </c>
      <c r="G108">
        <f>VLOOKUP(A108,'[1]shui_2h-VS-hzt_10_2h.GeneDiffEx'!$1:$1048576,7,0)</f>
        <v>8.1201994110468405</v>
      </c>
      <c r="H108">
        <f>VLOOKUP(A108,'[1]shui_2h-VS-hzt_10_2h.GeneDiffEx'!$1:$1048576,8,0)</f>
        <v>1.43609278325295</v>
      </c>
      <c r="I108" t="str">
        <f>VLOOKUP(A108,'[1]shui_2h-VS-hzt_10_2h.GeneDiffEx'!$1:$1048576,9,0)</f>
        <v>up</v>
      </c>
      <c r="J108">
        <f>VLOOKUP(A108,'[1]shui_2h-VS-hzt_10_2h.GeneDiffEx'!$1:$1048576,10,0)</f>
        <v>4.7247506866288999E-8</v>
      </c>
      <c r="K108">
        <f>VLOOKUP(A108,'[1]shui_2h-VS-hzt_10_2h.GeneDiffEx'!$1:$1048576,11,0)</f>
        <v>4.0474512909024198E-5</v>
      </c>
      <c r="L108" t="str">
        <f>VLOOKUP(A108,'[1]shui_2h-VS-hzt_10_2h.GeneDiffEx'!$1:$1048576,12,0)</f>
        <v>-</v>
      </c>
      <c r="M108" t="str">
        <f>VLOOKUP(A108,'[1]shui_2h-VS-hzt_10_2h.GeneDiffEx'!$1:$1048576,13,0)</f>
        <v>GO:0009532//plastid stroma;GO:0009526//plastid envelope</v>
      </c>
      <c r="N108" t="str">
        <f>VLOOKUP(A108,'[1]shui_2h-VS-hzt_10_2h.GeneDiffEx'!$1:$1048576,14,0)</f>
        <v>GO:0032550;GO:0016462//pyrophosphatase activity</v>
      </c>
      <c r="O108" t="str">
        <f>VLOOKUP(A108,'[1]shui_2h-VS-hzt_10_2h.GeneDiffEx'!$1:$1048576,15,0)</f>
        <v>GO:0009642//response to light intensity;GO:0006412//translation;GO:0000302//response to reactive oxygen species</v>
      </c>
      <c r="P108" t="str">
        <f>VLOOKUP(A108,'[1]shui_2h-VS-hzt_10_2h.GeneDiffEx'!$1:$1048576,16,0)</f>
        <v>gi|698483248|ref|XP_009788495.1|/0/PREDICTED: chaperone protein ClpB1 [Nicotiana sylvestris]</v>
      </c>
    </row>
    <row r="109" spans="1:16" x14ac:dyDescent="0.2">
      <c r="A109" s="1" t="s">
        <v>239</v>
      </c>
      <c r="B109">
        <f>VLOOKUP(A109,'[1]shui_2h-VS-hzt_10_2h.GeneDiffEx'!$1:$1048576,2,0)</f>
        <v>1026</v>
      </c>
      <c r="C109">
        <f>VLOOKUP(A109,'[1]shui_2h-VS-hzt_10_2h.GeneDiffEx'!$1:$1048576,3,0)</f>
        <v>1649</v>
      </c>
      <c r="D109">
        <f>VLOOKUP(A109,'[1]shui_2h-VS-hzt_10_2h.GeneDiffEx'!$1:$1048576,4,0)</f>
        <v>2031</v>
      </c>
      <c r="E109">
        <f>VLOOKUP(A109,'[1]shui_2h-VS-hzt_10_2h.GeneDiffEx'!$1:$1048576,5,0)</f>
        <v>3545</v>
      </c>
      <c r="F109">
        <f>VLOOKUP(A109,'[1]shui_2h-VS-hzt_10_2h.GeneDiffEx'!$1:$1048576,6,0)</f>
        <v>3337</v>
      </c>
      <c r="G109">
        <f>VLOOKUP(A109,'[1]shui_2h-VS-hzt_10_2h.GeneDiffEx'!$1:$1048576,7,0)</f>
        <v>6.9771887816639699</v>
      </c>
      <c r="H109">
        <f>VLOOKUP(A109,'[1]shui_2h-VS-hzt_10_2h.GeneDiffEx'!$1:$1048576,8,0)</f>
        <v>1.1789181200435199</v>
      </c>
      <c r="I109" t="str">
        <f>VLOOKUP(A109,'[1]shui_2h-VS-hzt_10_2h.GeneDiffEx'!$1:$1048576,9,0)</f>
        <v>up</v>
      </c>
      <c r="J109">
        <f>VLOOKUP(A109,'[1]shui_2h-VS-hzt_10_2h.GeneDiffEx'!$1:$1048576,10,0)</f>
        <v>4.07216078914042E-6</v>
      </c>
      <c r="K109">
        <f>VLOOKUP(A109,'[1]shui_2h-VS-hzt_10_2h.GeneDiffEx'!$1:$1048576,11,0)</f>
        <v>1.49832312295836E-3</v>
      </c>
      <c r="L109" t="str">
        <f>VLOOKUP(A109,'[1]shui_2h-VS-hzt_10_2h.GeneDiffEx'!$1:$1048576,12,0)</f>
        <v>-</v>
      </c>
      <c r="M109" t="str">
        <f>VLOOKUP(A109,'[1]shui_2h-VS-hzt_10_2h.GeneDiffEx'!$1:$1048576,13,0)</f>
        <v>-</v>
      </c>
      <c r="N109" t="str">
        <f>VLOOKUP(A109,'[1]shui_2h-VS-hzt_10_2h.GeneDiffEx'!$1:$1048576,14,0)</f>
        <v>-</v>
      </c>
      <c r="O109" t="str">
        <f>VLOOKUP(A109,'[1]shui_2h-VS-hzt_10_2h.GeneDiffEx'!$1:$1048576,15,0)</f>
        <v>-</v>
      </c>
      <c r="P109" t="str">
        <f>VLOOKUP(A109,'[1]shui_2h-VS-hzt_10_2h.GeneDiffEx'!$1:$1048576,16,0)</f>
        <v>gi|697119032|ref|XP_009613462.1|/0/PREDICTED: dnaJ homolog subfamily B member 1-like [Nicotiana tomentosiformis]</v>
      </c>
    </row>
    <row r="110" spans="1:16" x14ac:dyDescent="0.2">
      <c r="A110" s="1" t="s">
        <v>240</v>
      </c>
      <c r="B110">
        <f>VLOOKUP(A110,'[1]shui_2h-VS-hzt_10_2h.GeneDiffEx'!$1:$1048576,2,0)</f>
        <v>1722</v>
      </c>
      <c r="C110">
        <f>VLOOKUP(A110,'[1]shui_2h-VS-hzt_10_2h.GeneDiffEx'!$1:$1048576,3,0)</f>
        <v>711</v>
      </c>
      <c r="D110">
        <f>VLOOKUP(A110,'[1]shui_2h-VS-hzt_10_2h.GeneDiffEx'!$1:$1048576,4,0)</f>
        <v>1230</v>
      </c>
      <c r="E110">
        <f>VLOOKUP(A110,'[1]shui_2h-VS-hzt_10_2h.GeneDiffEx'!$1:$1048576,5,0)</f>
        <v>1932</v>
      </c>
      <c r="F110">
        <f>VLOOKUP(A110,'[1]shui_2h-VS-hzt_10_2h.GeneDiffEx'!$1:$1048576,6,0)</f>
        <v>2051</v>
      </c>
      <c r="G110">
        <f>VLOOKUP(A110,'[1]shui_2h-VS-hzt_10_2h.GeneDiffEx'!$1:$1048576,7,0)</f>
        <v>6.1488828725835702</v>
      </c>
      <c r="H110">
        <f>VLOOKUP(A110,'[1]shui_2h-VS-hzt_10_2h.GeneDiffEx'!$1:$1048576,8,0)</f>
        <v>1.3254300734284801</v>
      </c>
      <c r="I110" t="str">
        <f>VLOOKUP(A110,'[1]shui_2h-VS-hzt_10_2h.GeneDiffEx'!$1:$1048576,9,0)</f>
        <v>up</v>
      </c>
      <c r="J110">
        <f>VLOOKUP(A110,'[1]shui_2h-VS-hzt_10_2h.GeneDiffEx'!$1:$1048576,10,0)</f>
        <v>5.2657834400162602E-6</v>
      </c>
      <c r="K110">
        <f>VLOOKUP(A110,'[1]shui_2h-VS-hzt_10_2h.GeneDiffEx'!$1:$1048576,11,0)</f>
        <v>1.7946695904812399E-3</v>
      </c>
      <c r="L110" t="str">
        <f>VLOOKUP(A110,'[1]shui_2h-VS-hzt_10_2h.GeneDiffEx'!$1:$1048576,12,0)</f>
        <v>ko04144//Endocytosis;ko04141//Protein processing in endoplasmic reticulum;ko03040//Spliceosome</v>
      </c>
      <c r="M110" t="str">
        <f>VLOOKUP(A110,'[1]shui_2h-VS-hzt_10_2h.GeneDiffEx'!$1:$1048576,13,0)</f>
        <v>-</v>
      </c>
      <c r="N110" t="str">
        <f>VLOOKUP(A110,'[1]shui_2h-VS-hzt_10_2h.GeneDiffEx'!$1:$1048576,14,0)</f>
        <v>GO:0032550</v>
      </c>
      <c r="O110" t="str">
        <f>VLOOKUP(A110,'[1]shui_2h-VS-hzt_10_2h.GeneDiffEx'!$1:$1048576,15,0)</f>
        <v>GO:0009642//response to light intensity;GO:0000302//response to reactive oxygen species</v>
      </c>
      <c r="P110" t="str">
        <f>VLOOKUP(A110,'[1]shui_2h-VS-hzt_10_2h.GeneDiffEx'!$1:$1048576,16,0)</f>
        <v>gi|697163939|ref|XP_009590791.1|/0/PREDICTED: heat shock 70 kDa protein 8 [Nicotiana tomentosiformis]</v>
      </c>
    </row>
    <row r="111" spans="1:16" x14ac:dyDescent="0.2">
      <c r="A111" s="1" t="s">
        <v>241</v>
      </c>
      <c r="B111">
        <f>VLOOKUP(A111,'[1]shui_2h-VS-hzt_10_2h.GeneDiffEx'!$1:$1048576,2,0)</f>
        <v>456</v>
      </c>
      <c r="C111">
        <f>VLOOKUP(A111,'[1]shui_2h-VS-hzt_10_2h.GeneDiffEx'!$1:$1048576,3,0)</f>
        <v>26</v>
      </c>
      <c r="D111">
        <f>VLOOKUP(A111,'[1]shui_2h-VS-hzt_10_2h.GeneDiffEx'!$1:$1048576,4,0)</f>
        <v>41</v>
      </c>
      <c r="E111">
        <f>VLOOKUP(A111,'[1]shui_2h-VS-hzt_10_2h.GeneDiffEx'!$1:$1048576,5,0)</f>
        <v>109</v>
      </c>
      <c r="F111">
        <f>VLOOKUP(A111,'[1]shui_2h-VS-hzt_10_2h.GeneDiffEx'!$1:$1048576,6,0)</f>
        <v>117</v>
      </c>
      <c r="G111">
        <f>VLOOKUP(A111,'[1]shui_2h-VS-hzt_10_2h.GeneDiffEx'!$1:$1048576,7,0)</f>
        <v>1.85941605443891</v>
      </c>
      <c r="H111">
        <f>VLOOKUP(A111,'[1]shui_2h-VS-hzt_10_2h.GeneDiffEx'!$1:$1048576,8,0)</f>
        <v>2.0329943837337798</v>
      </c>
      <c r="I111" t="str">
        <f>VLOOKUP(A111,'[1]shui_2h-VS-hzt_10_2h.GeneDiffEx'!$1:$1048576,9,0)</f>
        <v>up</v>
      </c>
      <c r="J111">
        <f>VLOOKUP(A111,'[1]shui_2h-VS-hzt_10_2h.GeneDiffEx'!$1:$1048576,10,0)</f>
        <v>1.23043146286263E-5</v>
      </c>
      <c r="K111">
        <f>VLOOKUP(A111,'[1]shui_2h-VS-hzt_10_2h.GeneDiffEx'!$1:$1048576,11,0)</f>
        <v>3.52575189354322E-3</v>
      </c>
      <c r="L111" t="str">
        <f>VLOOKUP(A111,'[1]shui_2h-VS-hzt_10_2h.GeneDiffEx'!$1:$1048576,12,0)</f>
        <v>ko04141//Protein processing in endoplasmic reticulum</v>
      </c>
      <c r="M111" t="str">
        <f>VLOOKUP(A111,'[1]shui_2h-VS-hzt_10_2h.GeneDiffEx'!$1:$1048576,13,0)</f>
        <v>GO:0009536//plastid</v>
      </c>
      <c r="N111" t="str">
        <f>VLOOKUP(A111,'[1]shui_2h-VS-hzt_10_2h.GeneDiffEx'!$1:$1048576,14,0)</f>
        <v>-</v>
      </c>
      <c r="O111" t="str">
        <f>VLOOKUP(A111,'[1]shui_2h-VS-hzt_10_2h.GeneDiffEx'!$1:$1048576,15,0)</f>
        <v>GO:0000302//response to reactive oxygen species;GO:0009642//response to light intensity</v>
      </c>
      <c r="P111" t="str">
        <f>VLOOKUP(A111,'[1]shui_2h-VS-hzt_10_2h.GeneDiffEx'!$1:$1048576,16,0)</f>
        <v>gi|698490603|ref|XP_009791785.1|/2.38075e-95/PREDICTED: small heat shock protein, chloroplastic [Nicotiana sylvestris]</v>
      </c>
    </row>
    <row r="112" spans="1:16" x14ac:dyDescent="0.2">
      <c r="A112" s="1" t="s">
        <v>62</v>
      </c>
      <c r="B112">
        <f>VLOOKUP(A112,'[1]shui_2h-VS-hzt_10_2h.GeneDiffEx'!$1:$1048576,2,0)</f>
        <v>903</v>
      </c>
      <c r="C112">
        <f>VLOOKUP(A112,'[1]shui_2h-VS-hzt_10_2h.GeneDiffEx'!$1:$1048576,3,0)</f>
        <v>655</v>
      </c>
      <c r="D112">
        <f>VLOOKUP(A112,'[1]shui_2h-VS-hzt_10_2h.GeneDiffEx'!$1:$1048576,4,0)</f>
        <v>369</v>
      </c>
      <c r="E112">
        <f>VLOOKUP(A112,'[1]shui_2h-VS-hzt_10_2h.GeneDiffEx'!$1:$1048576,5,0)</f>
        <v>69</v>
      </c>
      <c r="F112">
        <f>VLOOKUP(A112,'[1]shui_2h-VS-hzt_10_2h.GeneDiffEx'!$1:$1048576,6,0)</f>
        <v>68</v>
      </c>
      <c r="G112">
        <f>VLOOKUP(A112,'[1]shui_2h-VS-hzt_10_2h.GeneDiffEx'!$1:$1048576,7,0)</f>
        <v>3.67517760047543</v>
      </c>
      <c r="H112">
        <f>VLOOKUP(A112,'[1]shui_2h-VS-hzt_10_2h.GeneDiffEx'!$1:$1048576,8,0)</f>
        <v>-2.64414610907308</v>
      </c>
      <c r="I112" t="str">
        <f>VLOOKUP(A112,'[1]shui_2h-VS-hzt_10_2h.GeneDiffEx'!$1:$1048576,9,0)</f>
        <v>down</v>
      </c>
      <c r="J112">
        <f>VLOOKUP(A112,'[1]shui_2h-VS-hzt_10_2h.GeneDiffEx'!$1:$1048576,10,0)</f>
        <v>1.0552962829131501E-12</v>
      </c>
      <c r="K112">
        <f>VLOOKUP(A112,'[1]shui_2h-VS-hzt_10_2h.GeneDiffEx'!$1:$1048576,11,0)</f>
        <v>4.1810838729018897E-9</v>
      </c>
      <c r="L112" t="str">
        <f>VLOOKUP(A112,'[1]shui_2h-VS-hzt_10_2h.GeneDiffEx'!$1:$1048576,12,0)</f>
        <v>ko04626//Plant-pathogen interaction</v>
      </c>
      <c r="M112" t="str">
        <f>VLOOKUP(A112,'[1]shui_2h-VS-hzt_10_2h.GeneDiffEx'!$1:$1048576,13,0)</f>
        <v>-</v>
      </c>
      <c r="N112" t="str">
        <f>VLOOKUP(A112,'[1]shui_2h-VS-hzt_10_2h.GeneDiffEx'!$1:$1048576,14,0)</f>
        <v>-</v>
      </c>
      <c r="O112" t="str">
        <f>VLOOKUP(A112,'[1]shui_2h-VS-hzt_10_2h.GeneDiffEx'!$1:$1048576,15,0)</f>
        <v>-</v>
      </c>
      <c r="P112" t="str">
        <f>VLOOKUP(A112,'[1]shui_2h-VS-hzt_10_2h.GeneDiffEx'!$1:$1048576,16,0)</f>
        <v>gi|7406995|gb|AAF61863.1|AF193770_1/0/DNA-binding protein 3 [Nicotiana tabacum]</v>
      </c>
    </row>
    <row r="113" spans="1:16" x14ac:dyDescent="0.2">
      <c r="A113" s="1" t="s">
        <v>63</v>
      </c>
      <c r="B113">
        <f>VLOOKUP(A113,'[1]shui_2h-VS-hzt_10_2h.GeneDiffEx'!$1:$1048576,2,0)</f>
        <v>2166</v>
      </c>
      <c r="C113">
        <f>VLOOKUP(A113,'[1]shui_2h-VS-hzt_10_2h.GeneDiffEx'!$1:$1048576,3,0)</f>
        <v>2026</v>
      </c>
      <c r="D113">
        <f>VLOOKUP(A113,'[1]shui_2h-VS-hzt_10_2h.GeneDiffEx'!$1:$1048576,4,0)</f>
        <v>1127</v>
      </c>
      <c r="E113">
        <f>VLOOKUP(A113,'[1]shui_2h-VS-hzt_10_2h.GeneDiffEx'!$1:$1048576,5,0)</f>
        <v>341</v>
      </c>
      <c r="F113">
        <f>VLOOKUP(A113,'[1]shui_2h-VS-hzt_10_2h.GeneDiffEx'!$1:$1048576,6,0)</f>
        <v>249</v>
      </c>
      <c r="G113">
        <f>VLOOKUP(A113,'[1]shui_2h-VS-hzt_10_2h.GeneDiffEx'!$1:$1048576,7,0)</f>
        <v>5.3626181591507098</v>
      </c>
      <c r="H113">
        <f>VLOOKUP(A113,'[1]shui_2h-VS-hzt_10_2h.GeneDiffEx'!$1:$1048576,8,0)</f>
        <v>-2.1704856959068102</v>
      </c>
      <c r="I113" t="str">
        <f>VLOOKUP(A113,'[1]shui_2h-VS-hzt_10_2h.GeneDiffEx'!$1:$1048576,9,0)</f>
        <v>down</v>
      </c>
      <c r="J113">
        <f>VLOOKUP(A113,'[1]shui_2h-VS-hzt_10_2h.GeneDiffEx'!$1:$1048576,10,0)</f>
        <v>1.5342855451317999E-10</v>
      </c>
      <c r="K113">
        <f>VLOOKUP(A113,'[1]shui_2h-VS-hzt_10_2h.GeneDiffEx'!$1:$1048576,11,0)</f>
        <v>2.6405751558930299E-7</v>
      </c>
      <c r="L113" t="str">
        <f>VLOOKUP(A113,'[1]shui_2h-VS-hzt_10_2h.GeneDiffEx'!$1:$1048576,12,0)</f>
        <v>ko01100//Metabolic pathways;ko00330//Arginine and proline metabolism</v>
      </c>
      <c r="M113" t="str">
        <f>VLOOKUP(A113,'[1]shui_2h-VS-hzt_10_2h.GeneDiffEx'!$1:$1048576,13,0)</f>
        <v>-</v>
      </c>
      <c r="N113" t="str">
        <f>VLOOKUP(A113,'[1]shui_2h-VS-hzt_10_2h.GeneDiffEx'!$1:$1048576,14,0)</f>
        <v>GO:0016831//carboxy-lyase activity</v>
      </c>
      <c r="O113" t="str">
        <f>VLOOKUP(A113,'[1]shui_2h-VS-hzt_10_2h.GeneDiffEx'!$1:$1048576,15,0)</f>
        <v>GO:0001101//response to acid chemical;GO:0006970//response to osmotic stress;GO:0009791//post-embryonic development;GO:0006596//polyamine biosynthetic process;GO:0006525//arginine metabolic process</v>
      </c>
      <c r="P113" t="str">
        <f>VLOOKUP(A113,'[1]shui_2h-VS-hzt_10_2h.GeneDiffEx'!$1:$1048576,16,0)</f>
        <v>gi|698519520|ref|XP_009804627.1|/0/PREDICTED: arginine decarboxylase [Nicotiana sylvestris]</v>
      </c>
    </row>
    <row r="114" spans="1:16" x14ac:dyDescent="0.2">
      <c r="A114" s="1" t="s">
        <v>64</v>
      </c>
      <c r="B114">
        <f>VLOOKUP(A114,'[1]shui_2h-VS-hzt_10_2h.GeneDiffEx'!$1:$1048576,2,0)</f>
        <v>2163</v>
      </c>
      <c r="C114">
        <f>VLOOKUP(A114,'[1]shui_2h-VS-hzt_10_2h.GeneDiffEx'!$1:$1048576,3,0)</f>
        <v>3852</v>
      </c>
      <c r="D114">
        <f>VLOOKUP(A114,'[1]shui_2h-VS-hzt_10_2h.GeneDiffEx'!$1:$1048576,4,0)</f>
        <v>1880</v>
      </c>
      <c r="E114">
        <f>VLOOKUP(A114,'[1]shui_2h-VS-hzt_10_2h.GeneDiffEx'!$1:$1048576,5,0)</f>
        <v>573</v>
      </c>
      <c r="F114">
        <f>VLOOKUP(A114,'[1]shui_2h-VS-hzt_10_2h.GeneDiffEx'!$1:$1048576,6,0)</f>
        <v>442</v>
      </c>
      <c r="G114">
        <f>VLOOKUP(A114,'[1]shui_2h-VS-hzt_10_2h.GeneDiffEx'!$1:$1048576,7,0)</f>
        <v>6.2117178025949897</v>
      </c>
      <c r="H114">
        <f>VLOOKUP(A114,'[1]shui_2h-VS-hzt_10_2h.GeneDiffEx'!$1:$1048576,8,0)</f>
        <v>-2.25233045600375</v>
      </c>
      <c r="I114" t="str">
        <f>VLOOKUP(A114,'[1]shui_2h-VS-hzt_10_2h.GeneDiffEx'!$1:$1048576,9,0)</f>
        <v>down</v>
      </c>
      <c r="J114">
        <f>VLOOKUP(A114,'[1]shui_2h-VS-hzt_10_2h.GeneDiffEx'!$1:$1048576,10,0)</f>
        <v>3.8560186737673901E-10</v>
      </c>
      <c r="K114">
        <f>VLOOKUP(A114,'[1]shui_2h-VS-hzt_10_2h.GeneDiffEx'!$1:$1048576,11,0)</f>
        <v>5.5554712674423202E-7</v>
      </c>
      <c r="L114" t="str">
        <f>VLOOKUP(A114,'[1]shui_2h-VS-hzt_10_2h.GeneDiffEx'!$1:$1048576,12,0)</f>
        <v>ko01100//Metabolic pathways;ko00330//Arginine and proline metabolism</v>
      </c>
      <c r="M114" t="str">
        <f>VLOOKUP(A114,'[1]shui_2h-VS-hzt_10_2h.GeneDiffEx'!$1:$1048576,13,0)</f>
        <v>-</v>
      </c>
      <c r="N114" t="str">
        <f>VLOOKUP(A114,'[1]shui_2h-VS-hzt_10_2h.GeneDiffEx'!$1:$1048576,14,0)</f>
        <v>GO:0016831//carboxy-lyase activity</v>
      </c>
      <c r="O114" t="str">
        <f>VLOOKUP(A114,'[1]shui_2h-VS-hzt_10_2h.GeneDiffEx'!$1:$1048576,15,0)</f>
        <v>GO:0001101//response to acid chemical;GO:0006970//response to osmotic stress;GO:0009791//post-embryonic development;GO:0006596//polyamine biosynthetic process;GO:0006525//arginine metabolic process</v>
      </c>
      <c r="P114" t="str">
        <f>VLOOKUP(A114,'[1]shui_2h-VS-hzt_10_2h.GeneDiffEx'!$1:$1048576,16,0)</f>
        <v>gi|697127280|ref|XP_009617683.1|/0/PREDICTED: arginine decarboxylase [Nicotiana tomentosiformis]</v>
      </c>
    </row>
    <row r="115" spans="1:16" x14ac:dyDescent="0.2">
      <c r="A115" s="1" t="s">
        <v>65</v>
      </c>
      <c r="B115">
        <f>VLOOKUP(A115,'[1]shui_2h-VS-hzt_10_2h.GeneDiffEx'!$1:$1048576,2,0)</f>
        <v>1542</v>
      </c>
      <c r="C115">
        <f>VLOOKUP(A115,'[1]shui_2h-VS-hzt_10_2h.GeneDiffEx'!$1:$1048576,3,0)</f>
        <v>1968</v>
      </c>
      <c r="D115">
        <f>VLOOKUP(A115,'[1]shui_2h-VS-hzt_10_2h.GeneDiffEx'!$1:$1048576,4,0)</f>
        <v>515</v>
      </c>
      <c r="E115">
        <f>VLOOKUP(A115,'[1]shui_2h-VS-hzt_10_2h.GeneDiffEx'!$1:$1048576,5,0)</f>
        <v>96</v>
      </c>
      <c r="F115">
        <f>VLOOKUP(A115,'[1]shui_2h-VS-hzt_10_2h.GeneDiffEx'!$1:$1048576,6,0)</f>
        <v>125</v>
      </c>
      <c r="G115">
        <f>VLOOKUP(A115,'[1]shui_2h-VS-hzt_10_2h.GeneDiffEx'!$1:$1048576,7,0)</f>
        <v>4.89232443474625</v>
      </c>
      <c r="H115">
        <f>VLOOKUP(A115,'[1]shui_2h-VS-hzt_10_2h.GeneDiffEx'!$1:$1048576,8,0)</f>
        <v>-3.2423240464413898</v>
      </c>
      <c r="I115" t="str">
        <f>VLOOKUP(A115,'[1]shui_2h-VS-hzt_10_2h.GeneDiffEx'!$1:$1048576,9,0)</f>
        <v>down</v>
      </c>
      <c r="J115">
        <f>VLOOKUP(A115,'[1]shui_2h-VS-hzt_10_2h.GeneDiffEx'!$1:$1048576,10,0)</f>
        <v>8.2209118735117198E-10</v>
      </c>
      <c r="K115">
        <f>VLOOKUP(A115,'[1]shui_2h-VS-hzt_10_2h.GeneDiffEx'!$1:$1048576,11,0)</f>
        <v>1.0021923951647199E-6</v>
      </c>
      <c r="L115" t="str">
        <f>VLOOKUP(A115,'[1]shui_2h-VS-hzt_10_2h.GeneDiffEx'!$1:$1048576,12,0)</f>
        <v>-</v>
      </c>
      <c r="M115" t="str">
        <f>VLOOKUP(A115,'[1]shui_2h-VS-hzt_10_2h.GeneDiffEx'!$1:$1048576,13,0)</f>
        <v>GO:0043231//intracellular membrane-bounded organelle;GO:0031225//anchored component of membrane</v>
      </c>
      <c r="N115" t="str">
        <f>VLOOKUP(A115,'[1]shui_2h-VS-hzt_10_2h.GeneDiffEx'!$1:$1048576,14,0)</f>
        <v>-</v>
      </c>
      <c r="O115" t="str">
        <f>VLOOKUP(A115,'[1]shui_2h-VS-hzt_10_2h.GeneDiffEx'!$1:$1048576,15,0)</f>
        <v>GO:0016049//cell growth;GO:0010053//root epidermal cell differentiation;GO:0030198//extracellular matrix organization</v>
      </c>
      <c r="P115" t="str">
        <f>VLOOKUP(A115,'[1]shui_2h-VS-hzt_10_2h.GeneDiffEx'!$1:$1048576,16,0)</f>
        <v>gi|697165782|ref|XP_009591697.1|/0/PREDICTED: COBRA-like protein 7 [Nicotiana tomentosiformis]</v>
      </c>
    </row>
    <row r="116" spans="1:16" x14ac:dyDescent="0.2">
      <c r="A116" s="1" t="s">
        <v>66</v>
      </c>
      <c r="B116">
        <f>VLOOKUP(A116,'[1]shui_2h-VS-hzt_10_2h.GeneDiffEx'!$1:$1048576,2,0)</f>
        <v>1584</v>
      </c>
      <c r="C116">
        <f>VLOOKUP(A116,'[1]shui_2h-VS-hzt_10_2h.GeneDiffEx'!$1:$1048576,3,0)</f>
        <v>367</v>
      </c>
      <c r="D116">
        <f>VLOOKUP(A116,'[1]shui_2h-VS-hzt_10_2h.GeneDiffEx'!$1:$1048576,4,0)</f>
        <v>297</v>
      </c>
      <c r="E116">
        <f>VLOOKUP(A116,'[1]shui_2h-VS-hzt_10_2h.GeneDiffEx'!$1:$1048576,5,0)</f>
        <v>70</v>
      </c>
      <c r="F116">
        <f>VLOOKUP(A116,'[1]shui_2h-VS-hzt_10_2h.GeneDiffEx'!$1:$1048576,6,0)</f>
        <v>59</v>
      </c>
      <c r="G116">
        <f>VLOOKUP(A116,'[1]shui_2h-VS-hzt_10_2h.GeneDiffEx'!$1:$1048576,7,0)</f>
        <v>3.13496592219296</v>
      </c>
      <c r="H116">
        <f>VLOOKUP(A116,'[1]shui_2h-VS-hzt_10_2h.GeneDiffEx'!$1:$1048576,8,0)</f>
        <v>-2.0999531139218202</v>
      </c>
      <c r="I116" t="str">
        <f>VLOOKUP(A116,'[1]shui_2h-VS-hzt_10_2h.GeneDiffEx'!$1:$1048576,9,0)</f>
        <v>down</v>
      </c>
      <c r="J116">
        <f>VLOOKUP(A116,'[1]shui_2h-VS-hzt_10_2h.GeneDiffEx'!$1:$1048576,10,0)</f>
        <v>1.0798785852919501E-9</v>
      </c>
      <c r="K116">
        <f>VLOOKUP(A116,'[1]shui_2h-VS-hzt_10_2h.GeneDiffEx'!$1:$1048576,11,0)</f>
        <v>1.2676974681264299E-6</v>
      </c>
      <c r="L116" t="str">
        <f>VLOOKUP(A116,'[1]shui_2h-VS-hzt_10_2h.GeneDiffEx'!$1:$1048576,12,0)</f>
        <v>ko00908//Zeatin biosynthesis</v>
      </c>
      <c r="M116" t="str">
        <f>VLOOKUP(A116,'[1]shui_2h-VS-hzt_10_2h.GeneDiffEx'!$1:$1048576,13,0)</f>
        <v>-</v>
      </c>
      <c r="N116" t="str">
        <f>VLOOKUP(A116,'[1]shui_2h-VS-hzt_10_2h.GeneDiffEx'!$1:$1048576,14,0)</f>
        <v>GO:0016645//oxidoreductase activity, acting on the CH-NH group of donors;GO:0016616//oxidoreductase activity, acting on the CH-OH group of donors, NAD or NADP as acceptor;GO:0000166//nucleotide binding</v>
      </c>
      <c r="O116" t="str">
        <f>VLOOKUP(A116,'[1]shui_2h-VS-hzt_10_2h.GeneDiffEx'!$1:$1048576,15,0)</f>
        <v>GO:0006725//cellular aromatic compound metabolic process;GO:0044710</v>
      </c>
      <c r="P116" t="str">
        <f>VLOOKUP(A116,'[1]shui_2h-VS-hzt_10_2h.GeneDiffEx'!$1:$1048576,16,0)</f>
        <v>gi|697111565|ref|XP_009609662.1|/0/PREDICTED: cytokinin dehydrogenase 5 [Nicotiana tomentosiformis]</v>
      </c>
    </row>
    <row r="117" spans="1:16" x14ac:dyDescent="0.2">
      <c r="A117" s="1" t="s">
        <v>67</v>
      </c>
      <c r="B117">
        <f>VLOOKUP(A117,'[1]shui_2h-VS-hzt_10_2h.GeneDiffEx'!$1:$1048576,2,0)</f>
        <v>1326</v>
      </c>
      <c r="C117">
        <f>VLOOKUP(A117,'[1]shui_2h-VS-hzt_10_2h.GeneDiffEx'!$1:$1048576,3,0)</f>
        <v>421</v>
      </c>
      <c r="D117">
        <f>VLOOKUP(A117,'[1]shui_2h-VS-hzt_10_2h.GeneDiffEx'!$1:$1048576,4,0)</f>
        <v>499</v>
      </c>
      <c r="E117">
        <f>VLOOKUP(A117,'[1]shui_2h-VS-hzt_10_2h.GeneDiffEx'!$1:$1048576,5,0)</f>
        <v>96</v>
      </c>
      <c r="F117">
        <f>VLOOKUP(A117,'[1]shui_2h-VS-hzt_10_2h.GeneDiffEx'!$1:$1048576,6,0)</f>
        <v>121</v>
      </c>
      <c r="G117">
        <f>VLOOKUP(A117,'[1]shui_2h-VS-hzt_10_2h.GeneDiffEx'!$1:$1048576,7,0)</f>
        <v>3.65012892584144</v>
      </c>
      <c r="H117">
        <f>VLOOKUP(A117,'[1]shui_2h-VS-hzt_10_2h.GeneDiffEx'!$1:$1048576,8,0)</f>
        <v>-1.8012818321119</v>
      </c>
      <c r="I117" t="str">
        <f>VLOOKUP(A117,'[1]shui_2h-VS-hzt_10_2h.GeneDiffEx'!$1:$1048576,9,0)</f>
        <v>down</v>
      </c>
      <c r="J117">
        <f>VLOOKUP(A117,'[1]shui_2h-VS-hzt_10_2h.GeneDiffEx'!$1:$1048576,10,0)</f>
        <v>4.3616445597042204E-9</v>
      </c>
      <c r="K117">
        <f>VLOOKUP(A117,'[1]shui_2h-VS-hzt_10_2h.GeneDiffEx'!$1:$1048576,11,0)</f>
        <v>4.76712710222017E-6</v>
      </c>
      <c r="L117" t="str">
        <f>VLOOKUP(A117,'[1]shui_2h-VS-hzt_10_2h.GeneDiffEx'!$1:$1048576,12,0)</f>
        <v>ko04140//Regulation of autophagy</v>
      </c>
      <c r="M117" t="str">
        <f>VLOOKUP(A117,'[1]shui_2h-VS-hzt_10_2h.GeneDiffEx'!$1:$1048576,13,0)</f>
        <v>-</v>
      </c>
      <c r="N117" t="str">
        <f>VLOOKUP(A117,'[1]shui_2h-VS-hzt_10_2h.GeneDiffEx'!$1:$1048576,14,0)</f>
        <v>GO:0036094//small molecule binding;GO:1901363;GO:0097159//organic cyclic compound binding;GO:0004674//protein serine/threonine kinase activity</v>
      </c>
      <c r="O117" t="str">
        <f>VLOOKUP(A117,'[1]shui_2h-VS-hzt_10_2h.GeneDiffEx'!$1:$1048576,15,0)</f>
        <v>GO:0050896//response to stimulus;GO:0006796//phosphate-containing compound metabolic process</v>
      </c>
      <c r="P117" t="str">
        <f>VLOOKUP(A117,'[1]shui_2h-VS-hzt_10_2h.GeneDiffEx'!$1:$1048576,16,0)</f>
        <v>gi|698458916|ref|XP_009781175.1|/0/PREDICTED: CBL-interacting serine/threonine-protein kinase 11-like [Nicotiana sylvestris]</v>
      </c>
    </row>
    <row r="118" spans="1:16" x14ac:dyDescent="0.2">
      <c r="A118" s="1" t="s">
        <v>68</v>
      </c>
      <c r="B118">
        <f>VLOOKUP(A118,'[1]shui_2h-VS-hzt_10_2h.GeneDiffEx'!$1:$1048576,2,0)</f>
        <v>903</v>
      </c>
      <c r="C118">
        <f>VLOOKUP(A118,'[1]shui_2h-VS-hzt_10_2h.GeneDiffEx'!$1:$1048576,3,0)</f>
        <v>375</v>
      </c>
      <c r="D118">
        <f>VLOOKUP(A118,'[1]shui_2h-VS-hzt_10_2h.GeneDiffEx'!$1:$1048576,4,0)</f>
        <v>168</v>
      </c>
      <c r="E118">
        <f>VLOOKUP(A118,'[1]shui_2h-VS-hzt_10_2h.GeneDiffEx'!$1:$1048576,5,0)</f>
        <v>25</v>
      </c>
      <c r="F118">
        <f>VLOOKUP(A118,'[1]shui_2h-VS-hzt_10_2h.GeneDiffEx'!$1:$1048576,6,0)</f>
        <v>42</v>
      </c>
      <c r="G118">
        <f>VLOOKUP(A118,'[1]shui_2h-VS-hzt_10_2h.GeneDiffEx'!$1:$1048576,7,0)</f>
        <v>2.7641574991734399</v>
      </c>
      <c r="H118">
        <f>VLOOKUP(A118,'[1]shui_2h-VS-hzt_10_2h.GeneDiffEx'!$1:$1048576,8,0)</f>
        <v>-2.7524606315024598</v>
      </c>
      <c r="I118" t="str">
        <f>VLOOKUP(A118,'[1]shui_2h-VS-hzt_10_2h.GeneDiffEx'!$1:$1048576,9,0)</f>
        <v>down</v>
      </c>
      <c r="J118">
        <f>VLOOKUP(A118,'[1]shui_2h-VS-hzt_10_2h.GeneDiffEx'!$1:$1048576,10,0)</f>
        <v>3.2091657344397601E-8</v>
      </c>
      <c r="K118">
        <f>VLOOKUP(A118,'[1]shui_2h-VS-hzt_10_2h.GeneDiffEx'!$1:$1048576,11,0)</f>
        <v>2.9062204891086499E-5</v>
      </c>
      <c r="L118" t="str">
        <f>VLOOKUP(A118,'[1]shui_2h-VS-hzt_10_2h.GeneDiffEx'!$1:$1048576,12,0)</f>
        <v>ko04075//Plant hormone signal transduction</v>
      </c>
      <c r="M118" t="str">
        <f>VLOOKUP(A118,'[1]shui_2h-VS-hzt_10_2h.GeneDiffEx'!$1:$1048576,13,0)</f>
        <v>GO:0005576//extracellular region;GO:0030312//external encapsulating structure</v>
      </c>
      <c r="N118" t="str">
        <f>VLOOKUP(A118,'[1]shui_2h-VS-hzt_10_2h.GeneDiffEx'!$1:$1048576,14,0)</f>
        <v>GO:0016798//hydrolase activity, acting on glycosyl bonds;GO:0016758//transferase activity, transferring hexosyl groups</v>
      </c>
      <c r="O118" t="str">
        <f>VLOOKUP(A118,'[1]shui_2h-VS-hzt_10_2h.GeneDiffEx'!$1:$1048576,15,0)</f>
        <v>GO:0044042//glucan metabolic process</v>
      </c>
      <c r="P118" t="str">
        <f>VLOOKUP(A118,'[1]shui_2h-VS-hzt_10_2h.GeneDiffEx'!$1:$1048576,16,0)</f>
        <v>gi|697176157|ref|XP_009597028.1|/0/PREDICTED: brassinosteroid-regulated protein BRU1-like [Nicotiana tomentosiformis]</v>
      </c>
    </row>
    <row r="119" spans="1:16" x14ac:dyDescent="0.2">
      <c r="A119" s="1" t="s">
        <v>69</v>
      </c>
      <c r="B119">
        <f>VLOOKUP(A119,'[1]shui_2h-VS-hzt_10_2h.GeneDiffEx'!$1:$1048576,2,0)</f>
        <v>837</v>
      </c>
      <c r="C119">
        <f>VLOOKUP(A119,'[1]shui_2h-VS-hzt_10_2h.GeneDiffEx'!$1:$1048576,3,0)</f>
        <v>1308</v>
      </c>
      <c r="D119">
        <f>VLOOKUP(A119,'[1]shui_2h-VS-hzt_10_2h.GeneDiffEx'!$1:$1048576,4,0)</f>
        <v>581</v>
      </c>
      <c r="E119">
        <f>VLOOKUP(A119,'[1]shui_2h-VS-hzt_10_2h.GeneDiffEx'!$1:$1048576,5,0)</f>
        <v>150</v>
      </c>
      <c r="F119">
        <f>VLOOKUP(A119,'[1]shui_2h-VS-hzt_10_2h.GeneDiffEx'!$1:$1048576,6,0)</f>
        <v>205</v>
      </c>
      <c r="G119">
        <f>VLOOKUP(A119,'[1]shui_2h-VS-hzt_10_2h.GeneDiffEx'!$1:$1048576,7,0)</f>
        <v>4.6354073420644903</v>
      </c>
      <c r="H119">
        <f>VLOOKUP(A119,'[1]shui_2h-VS-hzt_10_2h.GeneDiffEx'!$1:$1048576,8,0)</f>
        <v>-2.1521230448985502</v>
      </c>
      <c r="I119" t="str">
        <f>VLOOKUP(A119,'[1]shui_2h-VS-hzt_10_2h.GeneDiffEx'!$1:$1048576,9,0)</f>
        <v>down</v>
      </c>
      <c r="J119">
        <f>VLOOKUP(A119,'[1]shui_2h-VS-hzt_10_2h.GeneDiffEx'!$1:$1048576,10,0)</f>
        <v>5.8966690198979701E-8</v>
      </c>
      <c r="K119">
        <f>VLOOKUP(A119,'[1]shui_2h-VS-hzt_10_2h.GeneDiffEx'!$1:$1048576,11,0)</f>
        <v>4.918442664597E-5</v>
      </c>
      <c r="L119" t="str">
        <f>VLOOKUP(A119,'[1]shui_2h-VS-hzt_10_2h.GeneDiffEx'!$1:$1048576,12,0)</f>
        <v>-</v>
      </c>
      <c r="M119" t="str">
        <f>VLOOKUP(A119,'[1]shui_2h-VS-hzt_10_2h.GeneDiffEx'!$1:$1048576,13,0)</f>
        <v>-</v>
      </c>
      <c r="N119" t="str">
        <f>VLOOKUP(A119,'[1]shui_2h-VS-hzt_10_2h.GeneDiffEx'!$1:$1048576,14,0)</f>
        <v>-</v>
      </c>
      <c r="O119" t="str">
        <f>VLOOKUP(A119,'[1]shui_2h-VS-hzt_10_2h.GeneDiffEx'!$1:$1048576,15,0)</f>
        <v>-</v>
      </c>
      <c r="P119" t="str">
        <f>VLOOKUP(A119,'[1]shui_2h-VS-hzt_10_2h.GeneDiffEx'!$1:$1048576,16,0)</f>
        <v>gi|697118747|ref|XP_009613311.1|/1.62567e-75/PREDICTED: pollen-specific leucine-rich repeat extensin-like protein 2 [Nicotiana tomentosiformis]</v>
      </c>
    </row>
    <row r="120" spans="1:16" x14ac:dyDescent="0.2">
      <c r="A120" s="1" t="s">
        <v>70</v>
      </c>
      <c r="B120">
        <f>VLOOKUP(A120,'[1]shui_2h-VS-hzt_10_2h.GeneDiffEx'!$1:$1048576,2,0)</f>
        <v>420</v>
      </c>
      <c r="C120">
        <f>VLOOKUP(A120,'[1]shui_2h-VS-hzt_10_2h.GeneDiffEx'!$1:$1048576,3,0)</f>
        <v>100</v>
      </c>
      <c r="D120">
        <f>VLOOKUP(A120,'[1]shui_2h-VS-hzt_10_2h.GeneDiffEx'!$1:$1048576,4,0)</f>
        <v>124</v>
      </c>
      <c r="E120">
        <f>VLOOKUP(A120,'[1]shui_2h-VS-hzt_10_2h.GeneDiffEx'!$1:$1048576,5,0)</f>
        <v>16</v>
      </c>
      <c r="F120">
        <f>VLOOKUP(A120,'[1]shui_2h-VS-hzt_10_2h.GeneDiffEx'!$1:$1048576,6,0)</f>
        <v>6</v>
      </c>
      <c r="G120">
        <f>VLOOKUP(A120,'[1]shui_2h-VS-hzt_10_2h.GeneDiffEx'!$1:$1048576,7,0)</f>
        <v>1.4654707201536299</v>
      </c>
      <c r="H120">
        <f>VLOOKUP(A120,'[1]shui_2h-VS-hzt_10_2h.GeneDiffEx'!$1:$1048576,8,0)</f>
        <v>-3.0729651355607901</v>
      </c>
      <c r="I120" t="str">
        <f>VLOOKUP(A120,'[1]shui_2h-VS-hzt_10_2h.GeneDiffEx'!$1:$1048576,9,0)</f>
        <v>down</v>
      </c>
      <c r="J120">
        <f>VLOOKUP(A120,'[1]shui_2h-VS-hzt_10_2h.GeneDiffEx'!$1:$1048576,10,0)</f>
        <v>8.2999771528871694E-8</v>
      </c>
      <c r="K120">
        <f>VLOOKUP(A120,'[1]shui_2h-VS-hzt_10_2h.GeneDiffEx'!$1:$1048576,11,0)</f>
        <v>6.5014486949515701E-5</v>
      </c>
      <c r="L120" t="str">
        <f>VLOOKUP(A120,'[1]shui_2h-VS-hzt_10_2h.GeneDiffEx'!$1:$1048576,12,0)</f>
        <v>-</v>
      </c>
      <c r="M120" t="str">
        <f>VLOOKUP(A120,'[1]shui_2h-VS-hzt_10_2h.GeneDiffEx'!$1:$1048576,13,0)</f>
        <v>-</v>
      </c>
      <c r="N120" t="str">
        <f>VLOOKUP(A120,'[1]shui_2h-VS-hzt_10_2h.GeneDiffEx'!$1:$1048576,14,0)</f>
        <v>-</v>
      </c>
      <c r="O120" t="str">
        <f>VLOOKUP(A120,'[1]shui_2h-VS-hzt_10_2h.GeneDiffEx'!$1:$1048576,15,0)</f>
        <v>-</v>
      </c>
      <c r="P120" t="str">
        <f>VLOOKUP(A120,'[1]shui_2h-VS-hzt_10_2h.GeneDiffEx'!$1:$1048576,16,0)</f>
        <v>gi|697110341|ref|XP_009609040.1|;gi|697119641|ref|XP_009613777.1|/7.48846e-16;1.87199e-28/PREDICTED: F-box protein At5g03100-like [Nicotiana tomentosiformis];PREDICTED: F-box protein At5g03100-like isoform X1 [Nicotiana tomentosiformis]</v>
      </c>
    </row>
    <row r="121" spans="1:16" x14ac:dyDescent="0.2">
      <c r="A121" s="1" t="s">
        <v>71</v>
      </c>
      <c r="B121">
        <f>VLOOKUP(A121,'[1]shui_2h-VS-hzt_10_2h.GeneDiffEx'!$1:$1048576,2,0)</f>
        <v>1395</v>
      </c>
      <c r="C121">
        <f>VLOOKUP(A121,'[1]shui_2h-VS-hzt_10_2h.GeneDiffEx'!$1:$1048576,3,0)</f>
        <v>27</v>
      </c>
      <c r="D121">
        <f>VLOOKUP(A121,'[1]shui_2h-VS-hzt_10_2h.GeneDiffEx'!$1:$1048576,4,0)</f>
        <v>36</v>
      </c>
      <c r="E121">
        <f>VLOOKUP(A121,'[1]shui_2h-VS-hzt_10_2h.GeneDiffEx'!$1:$1048576,5,0)</f>
        <v>1</v>
      </c>
      <c r="F121">
        <f>VLOOKUP(A121,'[1]shui_2h-VS-hzt_10_2h.GeneDiffEx'!$1:$1048576,6,0)</f>
        <v>0</v>
      </c>
      <c r="G121">
        <f>VLOOKUP(A121,'[1]shui_2h-VS-hzt_10_2h.GeneDiffEx'!$1:$1048576,7,0)</f>
        <v>-0.32894409211445602</v>
      </c>
      <c r="H121">
        <f>VLOOKUP(A121,'[1]shui_2h-VS-hzt_10_2h.GeneDiffEx'!$1:$1048576,8,0)</f>
        <v>-5.4163848448458296</v>
      </c>
      <c r="I121" t="str">
        <f>VLOOKUP(A121,'[1]shui_2h-VS-hzt_10_2h.GeneDiffEx'!$1:$1048576,9,0)</f>
        <v>down</v>
      </c>
      <c r="J121">
        <f>VLOOKUP(A121,'[1]shui_2h-VS-hzt_10_2h.GeneDiffEx'!$1:$1048576,10,0)</f>
        <v>1.2318558695832199E-7</v>
      </c>
      <c r="K121">
        <f>VLOOKUP(A121,'[1]shui_2h-VS-hzt_10_2h.GeneDiffEx'!$1:$1048576,11,0)</f>
        <v>8.8738417368885604E-5</v>
      </c>
      <c r="L121" t="str">
        <f>VLOOKUP(A121,'[1]shui_2h-VS-hzt_10_2h.GeneDiffEx'!$1:$1048576,12,0)</f>
        <v>ko01100//Metabolic pathways;ko00040//Pentose and glucuronate interconversions;ko00500//Starch and sucrose metabolism</v>
      </c>
      <c r="M121" t="str">
        <f>VLOOKUP(A121,'[1]shui_2h-VS-hzt_10_2h.GeneDiffEx'!$1:$1048576,13,0)</f>
        <v>-</v>
      </c>
      <c r="N121" t="str">
        <f>VLOOKUP(A121,'[1]shui_2h-VS-hzt_10_2h.GeneDiffEx'!$1:$1048576,14,0)</f>
        <v>GO:0004553//hydrolase activity, hydrolyzing O-glycosyl compounds</v>
      </c>
      <c r="O121" t="str">
        <f>VLOOKUP(A121,'[1]shui_2h-VS-hzt_10_2h.GeneDiffEx'!$1:$1048576,15,0)</f>
        <v>GO:0044238//primary metabolic process</v>
      </c>
      <c r="P121" t="str">
        <f>VLOOKUP(A121,'[1]shui_2h-VS-hzt_10_2h.GeneDiffEx'!$1:$1048576,16,0)</f>
        <v>gi|698527631|ref|XP_009760660.1|/0/PREDICTED: polygalacturonase At1g48100-like [Nicotiana sylvestris]</v>
      </c>
    </row>
    <row r="122" spans="1:16" x14ac:dyDescent="0.2">
      <c r="A122" s="1" t="s">
        <v>72</v>
      </c>
      <c r="B122">
        <f>VLOOKUP(A122,'[1]shui_2h-VS-hzt_10_2h.GeneDiffEx'!$1:$1048576,2,0)</f>
        <v>1158</v>
      </c>
      <c r="C122">
        <f>VLOOKUP(A122,'[1]shui_2h-VS-hzt_10_2h.GeneDiffEx'!$1:$1048576,3,0)</f>
        <v>956</v>
      </c>
      <c r="D122">
        <f>VLOOKUP(A122,'[1]shui_2h-VS-hzt_10_2h.GeneDiffEx'!$1:$1048576,4,0)</f>
        <v>1107</v>
      </c>
      <c r="E122">
        <f>VLOOKUP(A122,'[1]shui_2h-VS-hzt_10_2h.GeneDiffEx'!$1:$1048576,5,0)</f>
        <v>341</v>
      </c>
      <c r="F122">
        <f>VLOOKUP(A122,'[1]shui_2h-VS-hzt_10_2h.GeneDiffEx'!$1:$1048576,6,0)</f>
        <v>333</v>
      </c>
      <c r="G122">
        <f>VLOOKUP(A122,'[1]shui_2h-VS-hzt_10_2h.GeneDiffEx'!$1:$1048576,7,0)</f>
        <v>4.9231200350280497</v>
      </c>
      <c r="H122">
        <f>VLOOKUP(A122,'[1]shui_2h-VS-hzt_10_2h.GeneDiffEx'!$1:$1048576,8,0)</f>
        <v>-1.3385764875386701</v>
      </c>
      <c r="I122" t="str">
        <f>VLOOKUP(A122,'[1]shui_2h-VS-hzt_10_2h.GeneDiffEx'!$1:$1048576,9,0)</f>
        <v>down</v>
      </c>
      <c r="J122">
        <f>VLOOKUP(A122,'[1]shui_2h-VS-hzt_10_2h.GeneDiffEx'!$1:$1048576,10,0)</f>
        <v>1.4636693802059401E-7</v>
      </c>
      <c r="K122">
        <f>VLOOKUP(A122,'[1]shui_2h-VS-hzt_10_2h.GeneDiffEx'!$1:$1048576,11,0)</f>
        <v>1.00736625557049E-4</v>
      </c>
      <c r="L122" t="str">
        <f>VLOOKUP(A122,'[1]shui_2h-VS-hzt_10_2h.GeneDiffEx'!$1:$1048576,12,0)</f>
        <v>-</v>
      </c>
      <c r="M122" t="str">
        <f>VLOOKUP(A122,'[1]shui_2h-VS-hzt_10_2h.GeneDiffEx'!$1:$1048576,13,0)</f>
        <v>-</v>
      </c>
      <c r="N122" t="str">
        <f>VLOOKUP(A122,'[1]shui_2h-VS-hzt_10_2h.GeneDiffEx'!$1:$1048576,14,0)</f>
        <v>-</v>
      </c>
      <c r="O122" t="str">
        <f>VLOOKUP(A122,'[1]shui_2h-VS-hzt_10_2h.GeneDiffEx'!$1:$1048576,15,0)</f>
        <v>-</v>
      </c>
      <c r="P122" t="str">
        <f>VLOOKUP(A122,'[1]shui_2h-VS-hzt_10_2h.GeneDiffEx'!$1:$1048576,16,0)</f>
        <v>gi|697114758|ref|XP_009611297.1|/0/PREDICTED: protein WALLS ARE THIN 1-like [Nicotiana tomentosiformis]</v>
      </c>
    </row>
    <row r="123" spans="1:16" x14ac:dyDescent="0.2">
      <c r="A123" s="1" t="s">
        <v>73</v>
      </c>
      <c r="B123">
        <f>VLOOKUP(A123,'[1]shui_2h-VS-hzt_10_2h.GeneDiffEx'!$1:$1048576,2,0)</f>
        <v>1863</v>
      </c>
      <c r="C123">
        <f>VLOOKUP(A123,'[1]shui_2h-VS-hzt_10_2h.GeneDiffEx'!$1:$1048576,3,0)</f>
        <v>320</v>
      </c>
      <c r="D123">
        <f>VLOOKUP(A123,'[1]shui_2h-VS-hzt_10_2h.GeneDiffEx'!$1:$1048576,4,0)</f>
        <v>52</v>
      </c>
      <c r="E123">
        <f>VLOOKUP(A123,'[1]shui_2h-VS-hzt_10_2h.GeneDiffEx'!$1:$1048576,5,0)</f>
        <v>10</v>
      </c>
      <c r="F123">
        <f>VLOOKUP(A123,'[1]shui_2h-VS-hzt_10_2h.GeneDiffEx'!$1:$1048576,6,0)</f>
        <v>7</v>
      </c>
      <c r="G123">
        <f>VLOOKUP(A123,'[1]shui_2h-VS-hzt_10_2h.GeneDiffEx'!$1:$1048576,7,0)</f>
        <v>2.1285823000961899</v>
      </c>
      <c r="H123">
        <f>VLOOKUP(A123,'[1]shui_2h-VS-hzt_10_2h.GeneDiffEx'!$1:$1048576,8,0)</f>
        <v>-4.2086573748107199</v>
      </c>
      <c r="I123" t="str">
        <f>VLOOKUP(A123,'[1]shui_2h-VS-hzt_10_2h.GeneDiffEx'!$1:$1048576,9,0)</f>
        <v>down</v>
      </c>
      <c r="J123">
        <f>VLOOKUP(A123,'[1]shui_2h-VS-hzt_10_2h.GeneDiffEx'!$1:$1048576,10,0)</f>
        <v>1.5255420326660701E-7</v>
      </c>
      <c r="K123">
        <f>VLOOKUP(A123,'[1]shui_2h-VS-hzt_10_2h.GeneDiffEx'!$1:$1048576,11,0)</f>
        <v>1.00736625557049E-4</v>
      </c>
      <c r="L123" t="str">
        <f>VLOOKUP(A123,'[1]shui_2h-VS-hzt_10_2h.GeneDiffEx'!$1:$1048576,12,0)</f>
        <v>ko01100//Metabolic pathways;ko00040//Pentose and glucuronate interconversions;ko00500//Starch and sucrose metabolism</v>
      </c>
      <c r="M123" t="str">
        <f>VLOOKUP(A123,'[1]shui_2h-VS-hzt_10_2h.GeneDiffEx'!$1:$1048576,13,0)</f>
        <v>GO:0043231//intracellular membrane-bounded organelle;GO:0044444;GO:0016020//membrane;GO:0071944//cell periphery;GO:0005911//cell-cell junction;GO:0030312//external encapsulating structure;GO:0044437</v>
      </c>
      <c r="N123" t="str">
        <f>VLOOKUP(A123,'[1]shui_2h-VS-hzt_10_2h.GeneDiffEx'!$1:$1048576,14,0)</f>
        <v>GO:0016788//hydrolase activity, acting on ester bonds;GO:0030234//enzyme regulator activity;GO:0052689//carboxylic ester hydrolase activity</v>
      </c>
      <c r="O123" t="str">
        <f>VLOOKUP(A123,'[1]shui_2h-VS-hzt_10_2h.GeneDiffEx'!$1:$1048576,15,0)</f>
        <v>GO:0008152//metabolic process;GO:0071555//cell wall organization;GO:0000272//polysaccharide catabolic process;GO:0044092//negative regulation of molecular function</v>
      </c>
      <c r="P123" t="str">
        <f>VLOOKUP(A123,'[1]shui_2h-VS-hzt_10_2h.GeneDiffEx'!$1:$1048576,16,0)</f>
        <v>gi|697105472|ref|XP_009606551.1|/0/PREDICTED: pectinesterase 3 [Nicotiana tomentosiformis]</v>
      </c>
    </row>
    <row r="124" spans="1:16" x14ac:dyDescent="0.2">
      <c r="A124" s="1" t="s">
        <v>74</v>
      </c>
      <c r="B124">
        <f>VLOOKUP(A124,'[1]shui_2h-VS-hzt_10_2h.GeneDiffEx'!$1:$1048576,2,0)</f>
        <v>1050</v>
      </c>
      <c r="C124">
        <f>VLOOKUP(A124,'[1]shui_2h-VS-hzt_10_2h.GeneDiffEx'!$1:$1048576,3,0)</f>
        <v>709</v>
      </c>
      <c r="D124">
        <f>VLOOKUP(A124,'[1]shui_2h-VS-hzt_10_2h.GeneDiffEx'!$1:$1048576,4,0)</f>
        <v>234</v>
      </c>
      <c r="E124">
        <f>VLOOKUP(A124,'[1]shui_2h-VS-hzt_10_2h.GeneDiffEx'!$1:$1048576,5,0)</f>
        <v>76</v>
      </c>
      <c r="F124">
        <f>VLOOKUP(A124,'[1]shui_2h-VS-hzt_10_2h.GeneDiffEx'!$1:$1048576,6,0)</f>
        <v>75</v>
      </c>
      <c r="G124">
        <f>VLOOKUP(A124,'[1]shui_2h-VS-hzt_10_2h.GeneDiffEx'!$1:$1048576,7,0)</f>
        <v>3.6052339566010998</v>
      </c>
      <c r="H124">
        <f>VLOOKUP(A124,'[1]shui_2h-VS-hzt_10_2h.GeneDiffEx'!$1:$1048576,8,0)</f>
        <v>-2.3974189375735699</v>
      </c>
      <c r="I124" t="str">
        <f>VLOOKUP(A124,'[1]shui_2h-VS-hzt_10_2h.GeneDiffEx'!$1:$1048576,9,0)</f>
        <v>down</v>
      </c>
      <c r="J124">
        <f>VLOOKUP(A124,'[1]shui_2h-VS-hzt_10_2h.GeneDiffEx'!$1:$1048576,10,0)</f>
        <v>4.4218783236923203E-7</v>
      </c>
      <c r="K124">
        <f>VLOOKUP(A124,'[1]shui_2h-VS-hzt_10_2h.GeneDiffEx'!$1:$1048576,11,0)</f>
        <v>2.5954788027361398E-4</v>
      </c>
      <c r="L124" t="str">
        <f>VLOOKUP(A124,'[1]shui_2h-VS-hzt_10_2h.GeneDiffEx'!$1:$1048576,12,0)</f>
        <v>-</v>
      </c>
      <c r="M124" t="str">
        <f>VLOOKUP(A124,'[1]shui_2h-VS-hzt_10_2h.GeneDiffEx'!$1:$1048576,13,0)</f>
        <v>-</v>
      </c>
      <c r="N124" t="str">
        <f>VLOOKUP(A124,'[1]shui_2h-VS-hzt_10_2h.GeneDiffEx'!$1:$1048576,14,0)</f>
        <v>GO:0016759//cellulose synthase activity</v>
      </c>
      <c r="O124" t="str">
        <f>VLOOKUP(A124,'[1]shui_2h-VS-hzt_10_2h.GeneDiffEx'!$1:$1048576,15,0)</f>
        <v>-</v>
      </c>
      <c r="P124" t="str">
        <f>VLOOKUP(A124,'[1]shui_2h-VS-hzt_10_2h.GeneDiffEx'!$1:$1048576,16,0)</f>
        <v>gi|698479408|ref|XP_009786792.1|/0/PREDICTED: xyloglucan glycosyltransferase 4 [Nicotiana sylvestris]</v>
      </c>
    </row>
    <row r="125" spans="1:16" x14ac:dyDescent="0.2">
      <c r="A125" s="1" t="s">
        <v>75</v>
      </c>
      <c r="B125">
        <f>VLOOKUP(A125,'[1]shui_2h-VS-hzt_10_2h.GeneDiffEx'!$1:$1048576,2,0)</f>
        <v>1533</v>
      </c>
      <c r="C125">
        <f>VLOOKUP(A125,'[1]shui_2h-VS-hzt_10_2h.GeneDiffEx'!$1:$1048576,3,0)</f>
        <v>1747</v>
      </c>
      <c r="D125">
        <f>VLOOKUP(A125,'[1]shui_2h-VS-hzt_10_2h.GeneDiffEx'!$1:$1048576,4,0)</f>
        <v>455</v>
      </c>
      <c r="E125">
        <f>VLOOKUP(A125,'[1]shui_2h-VS-hzt_10_2h.GeneDiffEx'!$1:$1048576,5,0)</f>
        <v>175</v>
      </c>
      <c r="F125">
        <f>VLOOKUP(A125,'[1]shui_2h-VS-hzt_10_2h.GeneDiffEx'!$1:$1048576,6,0)</f>
        <v>153</v>
      </c>
      <c r="G125">
        <f>VLOOKUP(A125,'[1]shui_2h-VS-hzt_10_2h.GeneDiffEx'!$1:$1048576,7,0)</f>
        <v>4.8073762636701201</v>
      </c>
      <c r="H125">
        <f>VLOOKUP(A125,'[1]shui_2h-VS-hzt_10_2h.GeneDiffEx'!$1:$1048576,8,0)</f>
        <v>-2.5109729872037301</v>
      </c>
      <c r="I125" t="str">
        <f>VLOOKUP(A125,'[1]shui_2h-VS-hzt_10_2h.GeneDiffEx'!$1:$1048576,9,0)</f>
        <v>down</v>
      </c>
      <c r="J125">
        <f>VLOOKUP(A125,'[1]shui_2h-VS-hzt_10_2h.GeneDiffEx'!$1:$1048576,10,0)</f>
        <v>5.7024979744046102E-7</v>
      </c>
      <c r="K125">
        <f>VLOOKUP(A125,'[1]shui_2h-VS-hzt_10_2h.GeneDiffEx'!$1:$1048576,11,0)</f>
        <v>3.1709890490654101E-4</v>
      </c>
      <c r="L125" t="str">
        <f>VLOOKUP(A125,'[1]shui_2h-VS-hzt_10_2h.GeneDiffEx'!$1:$1048576,12,0)</f>
        <v>-</v>
      </c>
      <c r="M125" t="str">
        <f>VLOOKUP(A125,'[1]shui_2h-VS-hzt_10_2h.GeneDiffEx'!$1:$1048576,13,0)</f>
        <v>GO:0043231//intracellular membrane-bounded organelle;GO:0005911//cell-cell junction;GO:0031225//anchored component of membrane</v>
      </c>
      <c r="N125" t="str">
        <f>VLOOKUP(A125,'[1]shui_2h-VS-hzt_10_2h.GeneDiffEx'!$1:$1048576,14,0)</f>
        <v>-</v>
      </c>
      <c r="O125" t="str">
        <f>VLOOKUP(A125,'[1]shui_2h-VS-hzt_10_2h.GeneDiffEx'!$1:$1048576,15,0)</f>
        <v>GO:0010053//root epidermal cell differentiation;GO:0009826//unidimensional cell growth;GO:0030198//extracellular matrix organization</v>
      </c>
      <c r="P125" t="str">
        <f>VLOOKUP(A125,'[1]shui_2h-VS-hzt_10_2h.GeneDiffEx'!$1:$1048576,16,0)</f>
        <v>gi|698513208|ref|XP_009801564.1|/0/PREDICTED: COBRA-like protein 7 [Nicotiana sylvestris]</v>
      </c>
    </row>
    <row r="126" spans="1:16" x14ac:dyDescent="0.2">
      <c r="A126" s="1" t="s">
        <v>76</v>
      </c>
      <c r="B126">
        <f>VLOOKUP(A126,'[1]shui_2h-VS-hzt_10_2h.GeneDiffEx'!$1:$1048576,2,0)</f>
        <v>1389</v>
      </c>
      <c r="C126">
        <f>VLOOKUP(A126,'[1]shui_2h-VS-hzt_10_2h.GeneDiffEx'!$1:$1048576,3,0)</f>
        <v>718</v>
      </c>
      <c r="D126">
        <f>VLOOKUP(A126,'[1]shui_2h-VS-hzt_10_2h.GeneDiffEx'!$1:$1048576,4,0)</f>
        <v>309</v>
      </c>
      <c r="E126">
        <f>VLOOKUP(A126,'[1]shui_2h-VS-hzt_10_2h.GeneDiffEx'!$1:$1048576,5,0)</f>
        <v>111</v>
      </c>
      <c r="F126">
        <f>VLOOKUP(A126,'[1]shui_2h-VS-hzt_10_2h.GeneDiffEx'!$1:$1048576,6,0)</f>
        <v>106</v>
      </c>
      <c r="G126">
        <f>VLOOKUP(A126,'[1]shui_2h-VS-hzt_10_2h.GeneDiffEx'!$1:$1048576,7,0)</f>
        <v>3.79292125349644</v>
      </c>
      <c r="H126">
        <f>VLOOKUP(A126,'[1]shui_2h-VS-hzt_10_2h.GeneDiffEx'!$1:$1048576,8,0)</f>
        <v>-1.9929788598537701</v>
      </c>
      <c r="I126" t="str">
        <f>VLOOKUP(A126,'[1]shui_2h-VS-hzt_10_2h.GeneDiffEx'!$1:$1048576,9,0)</f>
        <v>down</v>
      </c>
      <c r="J126">
        <f>VLOOKUP(A126,'[1]shui_2h-VS-hzt_10_2h.GeneDiffEx'!$1:$1048576,10,0)</f>
        <v>7.9372280800302302E-7</v>
      </c>
      <c r="K126">
        <f>VLOOKUP(A126,'[1]shui_2h-VS-hzt_10_2h.GeneDiffEx'!$1:$1048576,11,0)</f>
        <v>4.2640403597396298E-4</v>
      </c>
      <c r="L126" t="str">
        <f>VLOOKUP(A126,'[1]shui_2h-VS-hzt_10_2h.GeneDiffEx'!$1:$1048576,12,0)</f>
        <v>ko01100//Metabolic pathways;ko00030//Pentose phosphate pathway;ko01110//Biosynthesis of secondary metabolites</v>
      </c>
      <c r="M126" t="str">
        <f>VLOOKUP(A126,'[1]shui_2h-VS-hzt_10_2h.GeneDiffEx'!$1:$1048576,13,0)</f>
        <v>-</v>
      </c>
      <c r="N126" t="str">
        <f>VLOOKUP(A126,'[1]shui_2h-VS-hzt_10_2h.GeneDiffEx'!$1:$1048576,14,0)</f>
        <v>GO:0052736//beta-glucanase activity</v>
      </c>
      <c r="O126" t="str">
        <f>VLOOKUP(A126,'[1]shui_2h-VS-hzt_10_2h.GeneDiffEx'!$1:$1048576,15,0)</f>
        <v>-</v>
      </c>
      <c r="P126" t="str">
        <f>VLOOKUP(A126,'[1]shui_2h-VS-hzt_10_2h.GeneDiffEx'!$1:$1048576,16,0)</f>
        <v>gi|697182186|ref|XP_009600096.1|/0/PREDICTED: endo-1,3(4)-beta-glucanase 1-like [Nicotiana tomentosiformis]</v>
      </c>
    </row>
    <row r="127" spans="1:16" x14ac:dyDescent="0.2">
      <c r="A127" s="1" t="s">
        <v>77</v>
      </c>
      <c r="B127">
        <f>VLOOKUP(A127,'[1]shui_2h-VS-hzt_10_2h.GeneDiffEx'!$1:$1048576,2,0)</f>
        <v>1107</v>
      </c>
      <c r="C127">
        <f>VLOOKUP(A127,'[1]shui_2h-VS-hzt_10_2h.GeneDiffEx'!$1:$1048576,3,0)</f>
        <v>1052</v>
      </c>
      <c r="D127">
        <f>VLOOKUP(A127,'[1]shui_2h-VS-hzt_10_2h.GeneDiffEx'!$1:$1048576,4,0)</f>
        <v>506</v>
      </c>
      <c r="E127">
        <f>VLOOKUP(A127,'[1]shui_2h-VS-hzt_10_2h.GeneDiffEx'!$1:$1048576,5,0)</f>
        <v>192</v>
      </c>
      <c r="F127">
        <f>VLOOKUP(A127,'[1]shui_2h-VS-hzt_10_2h.GeneDiffEx'!$1:$1048576,6,0)</f>
        <v>197</v>
      </c>
      <c r="G127">
        <f>VLOOKUP(A127,'[1]shui_2h-VS-hzt_10_2h.GeneDiffEx'!$1:$1048576,7,0)</f>
        <v>4.4393321663932204</v>
      </c>
      <c r="H127">
        <f>VLOOKUP(A127,'[1]shui_2h-VS-hzt_10_2h.GeneDiffEx'!$1:$1048576,8,0)</f>
        <v>-1.74820001495212</v>
      </c>
      <c r="I127" t="str">
        <f>VLOOKUP(A127,'[1]shui_2h-VS-hzt_10_2h.GeneDiffEx'!$1:$1048576,9,0)</f>
        <v>down</v>
      </c>
      <c r="J127">
        <f>VLOOKUP(A127,'[1]shui_2h-VS-hzt_10_2h.GeneDiffEx'!$1:$1048576,10,0)</f>
        <v>1.35659469225178E-6</v>
      </c>
      <c r="K127">
        <f>VLOOKUP(A127,'[1]shui_2h-VS-hzt_10_2h.GeneDiffEx'!$1:$1048576,11,0)</f>
        <v>6.5149432372139905E-4</v>
      </c>
      <c r="L127" t="str">
        <f>VLOOKUP(A127,'[1]shui_2h-VS-hzt_10_2h.GeneDiffEx'!$1:$1048576,12,0)</f>
        <v>ko04075//Plant hormone signal transduction</v>
      </c>
      <c r="M127" t="str">
        <f>VLOOKUP(A127,'[1]shui_2h-VS-hzt_10_2h.GeneDiffEx'!$1:$1048576,13,0)</f>
        <v>-</v>
      </c>
      <c r="N127" t="str">
        <f>VLOOKUP(A127,'[1]shui_2h-VS-hzt_10_2h.GeneDiffEx'!$1:$1048576,14,0)</f>
        <v>GO:0004721//phosphoprotein phosphatase activity;GO:0043169//cation binding</v>
      </c>
      <c r="O127" t="str">
        <f>VLOOKUP(A127,'[1]shui_2h-VS-hzt_10_2h.GeneDiffEx'!$1:$1048576,15,0)</f>
        <v>GO:0006464//cellular protein modification process</v>
      </c>
      <c r="P127" t="str">
        <f>VLOOKUP(A127,'[1]shui_2h-VS-hzt_10_2h.GeneDiffEx'!$1:$1048576,16,0)</f>
        <v>gi|698494219|ref|XP_009793316.1|/0/PREDICTED: probable protein phosphatase 2C 49 [Nicotiana sylvestris]</v>
      </c>
    </row>
    <row r="128" spans="1:16" x14ac:dyDescent="0.2">
      <c r="A128" s="1" t="s">
        <v>78</v>
      </c>
      <c r="B128">
        <f>VLOOKUP(A128,'[1]shui_2h-VS-hzt_10_2h.GeneDiffEx'!$1:$1048576,2,0)</f>
        <v>1140</v>
      </c>
      <c r="C128">
        <f>VLOOKUP(A128,'[1]shui_2h-VS-hzt_10_2h.GeneDiffEx'!$1:$1048576,3,0)</f>
        <v>353</v>
      </c>
      <c r="D128">
        <f>VLOOKUP(A128,'[1]shui_2h-VS-hzt_10_2h.GeneDiffEx'!$1:$1048576,4,0)</f>
        <v>673</v>
      </c>
      <c r="E128">
        <f>VLOOKUP(A128,'[1]shui_2h-VS-hzt_10_2h.GeneDiffEx'!$1:$1048576,5,0)</f>
        <v>158</v>
      </c>
      <c r="F128">
        <f>VLOOKUP(A128,'[1]shui_2h-VS-hzt_10_2h.GeneDiffEx'!$1:$1048576,6,0)</f>
        <v>123</v>
      </c>
      <c r="G128">
        <f>VLOOKUP(A128,'[1]shui_2h-VS-hzt_10_2h.GeneDiffEx'!$1:$1048576,7,0)</f>
        <v>3.8434579792366699</v>
      </c>
      <c r="H128">
        <f>VLOOKUP(A128,'[1]shui_2h-VS-hzt_10_2h.GeneDiffEx'!$1:$1048576,8,0)</f>
        <v>-1.58543583479907</v>
      </c>
      <c r="I128" t="str">
        <f>VLOOKUP(A128,'[1]shui_2h-VS-hzt_10_2h.GeneDiffEx'!$1:$1048576,9,0)</f>
        <v>down</v>
      </c>
      <c r="J128">
        <f>VLOOKUP(A128,'[1]shui_2h-VS-hzt_10_2h.GeneDiffEx'!$1:$1048576,10,0)</f>
        <v>2.0162873619060498E-6</v>
      </c>
      <c r="K128">
        <f>VLOOKUP(A128,'[1]shui_2h-VS-hzt_10_2h.GeneDiffEx'!$1:$1048576,11,0)</f>
        <v>8.5210992297299001E-4</v>
      </c>
      <c r="L128" t="str">
        <f>VLOOKUP(A128,'[1]shui_2h-VS-hzt_10_2h.GeneDiffEx'!$1:$1048576,12,0)</f>
        <v>-</v>
      </c>
      <c r="M128" t="str">
        <f>VLOOKUP(A128,'[1]shui_2h-VS-hzt_10_2h.GeneDiffEx'!$1:$1048576,13,0)</f>
        <v>GO:0043231//intracellular membrane-bounded organelle</v>
      </c>
      <c r="N128" t="str">
        <f>VLOOKUP(A128,'[1]shui_2h-VS-hzt_10_2h.GeneDiffEx'!$1:$1048576,14,0)</f>
        <v>GO:0008081//phosphoric diester hydrolase activity</v>
      </c>
      <c r="O128" t="str">
        <f>VLOOKUP(A128,'[1]shui_2h-VS-hzt_10_2h.GeneDiffEx'!$1:$1048576,15,0)</f>
        <v>GO:0019400;GO:0072502</v>
      </c>
      <c r="P128" t="str">
        <f>VLOOKUP(A128,'[1]shui_2h-VS-hzt_10_2h.GeneDiffEx'!$1:$1048576,16,0)</f>
        <v>gi|698423688|ref|XP_009782733.1|/2.91861e-60/PREDICTED: glycerophosphodiester phosphodiesterase GDE1-like [Nicotiana sylvestris]</v>
      </c>
    </row>
    <row r="129" spans="1:16" x14ac:dyDescent="0.2">
      <c r="A129" s="1" t="s">
        <v>79</v>
      </c>
      <c r="B129">
        <f>VLOOKUP(A129,'[1]shui_2h-VS-hzt_10_2h.GeneDiffEx'!$1:$1048576,2,0)</f>
        <v>687</v>
      </c>
      <c r="C129">
        <f>VLOOKUP(A129,'[1]shui_2h-VS-hzt_10_2h.GeneDiffEx'!$1:$1048576,3,0)</f>
        <v>52</v>
      </c>
      <c r="D129">
        <f>VLOOKUP(A129,'[1]shui_2h-VS-hzt_10_2h.GeneDiffEx'!$1:$1048576,4,0)</f>
        <v>27</v>
      </c>
      <c r="E129">
        <f>VLOOKUP(A129,'[1]shui_2h-VS-hzt_10_2h.GeneDiffEx'!$1:$1048576,5,0)</f>
        <v>1</v>
      </c>
      <c r="F129">
        <f>VLOOKUP(A129,'[1]shui_2h-VS-hzt_10_2h.GeneDiffEx'!$1:$1048576,6,0)</f>
        <v>2</v>
      </c>
      <c r="G129">
        <f>VLOOKUP(A129,'[1]shui_2h-VS-hzt_10_2h.GeneDiffEx'!$1:$1048576,7,0)</f>
        <v>1.6667778199012601E-3</v>
      </c>
      <c r="H129">
        <f>VLOOKUP(A129,'[1]shui_2h-VS-hzt_10_2h.GeneDiffEx'!$1:$1048576,8,0)</f>
        <v>-4.3602138722657404</v>
      </c>
      <c r="I129" t="str">
        <f>VLOOKUP(A129,'[1]shui_2h-VS-hzt_10_2h.GeneDiffEx'!$1:$1048576,9,0)</f>
        <v>down</v>
      </c>
      <c r="J129">
        <f>VLOOKUP(A129,'[1]shui_2h-VS-hzt_10_2h.GeneDiffEx'!$1:$1048576,10,0)</f>
        <v>2.4099572663169E-6</v>
      </c>
      <c r="K129">
        <f>VLOOKUP(A129,'[1]shui_2h-VS-hzt_10_2h.GeneDiffEx'!$1:$1048576,11,0)</f>
        <v>9.9870807932162008E-4</v>
      </c>
      <c r="L129" t="str">
        <f>VLOOKUP(A129,'[1]shui_2h-VS-hzt_10_2h.GeneDiffEx'!$1:$1048576,12,0)</f>
        <v>-</v>
      </c>
      <c r="M129" t="str">
        <f>VLOOKUP(A129,'[1]shui_2h-VS-hzt_10_2h.GeneDiffEx'!$1:$1048576,13,0)</f>
        <v>-</v>
      </c>
      <c r="N129" t="str">
        <f>VLOOKUP(A129,'[1]shui_2h-VS-hzt_10_2h.GeneDiffEx'!$1:$1048576,14,0)</f>
        <v>GO:0003676//nucleic acid binding</v>
      </c>
      <c r="O129" t="str">
        <f>VLOOKUP(A129,'[1]shui_2h-VS-hzt_10_2h.GeneDiffEx'!$1:$1048576,15,0)</f>
        <v>GO:0006351//transcription, DNA-templated</v>
      </c>
      <c r="P129" t="str">
        <f>VLOOKUP(A129,'[1]shui_2h-VS-hzt_10_2h.GeneDiffEx'!$1:$1048576,16,0)</f>
        <v>gi|698545304|ref|XP_009767338.1|/5.57056e-43/PREDICTED: NAC domain-containing protein 68-like isoform X2 [Nicotiana sylvestris]</v>
      </c>
    </row>
    <row r="130" spans="1:16" x14ac:dyDescent="0.2">
      <c r="A130" s="1" t="s">
        <v>80</v>
      </c>
      <c r="B130">
        <f>VLOOKUP(A130,'[1]shui_2h-VS-hzt_10_2h.GeneDiffEx'!$1:$1048576,2,0)</f>
        <v>507</v>
      </c>
      <c r="C130">
        <f>VLOOKUP(A130,'[1]shui_2h-VS-hzt_10_2h.GeneDiffEx'!$1:$1048576,3,0)</f>
        <v>336</v>
      </c>
      <c r="D130">
        <f>VLOOKUP(A130,'[1]shui_2h-VS-hzt_10_2h.GeneDiffEx'!$1:$1048576,4,0)</f>
        <v>239</v>
      </c>
      <c r="E130">
        <f>VLOOKUP(A130,'[1]shui_2h-VS-hzt_10_2h.GeneDiffEx'!$1:$1048576,5,0)</f>
        <v>37</v>
      </c>
      <c r="F130">
        <f>VLOOKUP(A130,'[1]shui_2h-VS-hzt_10_2h.GeneDiffEx'!$1:$1048576,6,0)</f>
        <v>78</v>
      </c>
      <c r="G130">
        <f>VLOOKUP(A130,'[1]shui_2h-VS-hzt_10_2h.GeneDiffEx'!$1:$1048576,7,0)</f>
        <v>2.9454018470026302</v>
      </c>
      <c r="H130">
        <f>VLOOKUP(A130,'[1]shui_2h-VS-hzt_10_2h.GeneDiffEx'!$1:$1048576,8,0)</f>
        <v>-2.0401508742066801</v>
      </c>
      <c r="I130" t="str">
        <f>VLOOKUP(A130,'[1]shui_2h-VS-hzt_10_2h.GeneDiffEx'!$1:$1048576,9,0)</f>
        <v>down</v>
      </c>
      <c r="J130">
        <f>VLOOKUP(A130,'[1]shui_2h-VS-hzt_10_2h.GeneDiffEx'!$1:$1048576,10,0)</f>
        <v>2.4261901220269002E-6</v>
      </c>
      <c r="K130">
        <f>VLOOKUP(A130,'[1]shui_2h-VS-hzt_10_2h.GeneDiffEx'!$1:$1048576,11,0)</f>
        <v>9.9870807932162008E-4</v>
      </c>
      <c r="L130" t="str">
        <f>VLOOKUP(A130,'[1]shui_2h-VS-hzt_10_2h.GeneDiffEx'!$1:$1048576,12,0)</f>
        <v>ko04626//Plant-pathogen interaction</v>
      </c>
      <c r="M130" t="str">
        <f>VLOOKUP(A130,'[1]shui_2h-VS-hzt_10_2h.GeneDiffEx'!$1:$1048576,13,0)</f>
        <v>-</v>
      </c>
      <c r="N130" t="str">
        <f>VLOOKUP(A130,'[1]shui_2h-VS-hzt_10_2h.GeneDiffEx'!$1:$1048576,14,0)</f>
        <v>-</v>
      </c>
      <c r="O130" t="str">
        <f>VLOOKUP(A130,'[1]shui_2h-VS-hzt_10_2h.GeneDiffEx'!$1:$1048576,15,0)</f>
        <v>-</v>
      </c>
      <c r="P130" t="str">
        <f>VLOOKUP(A130,'[1]shui_2h-VS-hzt_10_2h.GeneDiffEx'!$1:$1048576,16,0)</f>
        <v>gi|697185663|ref|XP_009601871.1|/1.09354e-103/PREDICTED: probable WRKY transcription factor 70 [Nicotiana tomentosiformis]</v>
      </c>
    </row>
    <row r="131" spans="1:16" x14ac:dyDescent="0.2">
      <c r="A131" s="1" t="s">
        <v>81</v>
      </c>
      <c r="B131">
        <f>VLOOKUP(A131,'[1]shui_2h-VS-hzt_10_2h.GeneDiffEx'!$1:$1048576,2,0)</f>
        <v>876</v>
      </c>
      <c r="C131">
        <f>VLOOKUP(A131,'[1]shui_2h-VS-hzt_10_2h.GeneDiffEx'!$1:$1048576,3,0)</f>
        <v>625</v>
      </c>
      <c r="D131">
        <f>VLOOKUP(A131,'[1]shui_2h-VS-hzt_10_2h.GeneDiffEx'!$1:$1048576,4,0)</f>
        <v>1332</v>
      </c>
      <c r="E131">
        <f>VLOOKUP(A131,'[1]shui_2h-VS-hzt_10_2h.GeneDiffEx'!$1:$1048576,5,0)</f>
        <v>314</v>
      </c>
      <c r="F131">
        <f>VLOOKUP(A131,'[1]shui_2h-VS-hzt_10_2h.GeneDiffEx'!$1:$1048576,6,0)</f>
        <v>225</v>
      </c>
      <c r="G131">
        <f>VLOOKUP(A131,'[1]shui_2h-VS-hzt_10_2h.GeneDiffEx'!$1:$1048576,7,0)</f>
        <v>4.7680356280033802</v>
      </c>
      <c r="H131">
        <f>VLOOKUP(A131,'[1]shui_2h-VS-hzt_10_2h.GeneDiffEx'!$1:$1048576,8,0)</f>
        <v>-1.5772057619065001</v>
      </c>
      <c r="I131" t="str">
        <f>VLOOKUP(A131,'[1]shui_2h-VS-hzt_10_2h.GeneDiffEx'!$1:$1048576,9,0)</f>
        <v>down</v>
      </c>
      <c r="J131">
        <f>VLOOKUP(A131,'[1]shui_2h-VS-hzt_10_2h.GeneDiffEx'!$1:$1048576,10,0)</f>
        <v>2.5292803392634201E-6</v>
      </c>
      <c r="K131">
        <f>VLOOKUP(A131,'[1]shui_2h-VS-hzt_10_2h.GeneDiffEx'!$1:$1048576,11,0)</f>
        <v>1.0255459073738201E-3</v>
      </c>
      <c r="L131" t="str">
        <f>VLOOKUP(A131,'[1]shui_2h-VS-hzt_10_2h.GeneDiffEx'!$1:$1048576,12,0)</f>
        <v>-</v>
      </c>
      <c r="M131" t="str">
        <f>VLOOKUP(A131,'[1]shui_2h-VS-hzt_10_2h.GeneDiffEx'!$1:$1048576,13,0)</f>
        <v>-</v>
      </c>
      <c r="N131" t="str">
        <f>VLOOKUP(A131,'[1]shui_2h-VS-hzt_10_2h.GeneDiffEx'!$1:$1048576,14,0)</f>
        <v>-</v>
      </c>
      <c r="O131" t="str">
        <f>VLOOKUP(A131,'[1]shui_2h-VS-hzt_10_2h.GeneDiffEx'!$1:$1048576,15,0)</f>
        <v>GO:0009267//cellular response to starvation</v>
      </c>
      <c r="P131" t="str">
        <f>VLOOKUP(A131,'[1]shui_2h-VS-hzt_10_2h.GeneDiffEx'!$1:$1048576,16,0)</f>
        <v>gi|697164551|ref|XP_009591083.1|/3.3342e-91/PREDICTED: SPX domain-containing protein 1-like [Nicotiana tomentosiformis]</v>
      </c>
    </row>
    <row r="132" spans="1:16" x14ac:dyDescent="0.2">
      <c r="A132" s="1" t="s">
        <v>82</v>
      </c>
      <c r="B132">
        <f>VLOOKUP(A132,'[1]shui_2h-VS-hzt_10_2h.GeneDiffEx'!$1:$1048576,2,0)</f>
        <v>1455</v>
      </c>
      <c r="C132">
        <f>VLOOKUP(A132,'[1]shui_2h-VS-hzt_10_2h.GeneDiffEx'!$1:$1048576,3,0)</f>
        <v>1647</v>
      </c>
      <c r="D132">
        <f>VLOOKUP(A132,'[1]shui_2h-VS-hzt_10_2h.GeneDiffEx'!$1:$1048576,4,0)</f>
        <v>688</v>
      </c>
      <c r="E132">
        <f>VLOOKUP(A132,'[1]shui_2h-VS-hzt_10_2h.GeneDiffEx'!$1:$1048576,5,0)</f>
        <v>270</v>
      </c>
      <c r="F132">
        <f>VLOOKUP(A132,'[1]shui_2h-VS-hzt_10_2h.GeneDiffEx'!$1:$1048576,6,0)</f>
        <v>287</v>
      </c>
      <c r="G132">
        <f>VLOOKUP(A132,'[1]shui_2h-VS-hzt_10_2h.GeneDiffEx'!$1:$1048576,7,0)</f>
        <v>5.0084117893593696</v>
      </c>
      <c r="H132">
        <f>VLOOKUP(A132,'[1]shui_2h-VS-hzt_10_2h.GeneDiffEx'!$1:$1048576,8,0)</f>
        <v>-1.81660965743377</v>
      </c>
      <c r="I132" t="str">
        <f>VLOOKUP(A132,'[1]shui_2h-VS-hzt_10_2h.GeneDiffEx'!$1:$1048576,9,0)</f>
        <v>down</v>
      </c>
      <c r="J132">
        <f>VLOOKUP(A132,'[1]shui_2h-VS-hzt_10_2h.GeneDiffEx'!$1:$1048576,10,0)</f>
        <v>2.5560994031591198E-6</v>
      </c>
      <c r="K132">
        <f>VLOOKUP(A132,'[1]shui_2h-VS-hzt_10_2h.GeneDiffEx'!$1:$1048576,11,0)</f>
        <v>1.0255459073738201E-3</v>
      </c>
      <c r="L132" t="str">
        <f>VLOOKUP(A132,'[1]shui_2h-VS-hzt_10_2h.GeneDiffEx'!$1:$1048576,12,0)</f>
        <v>ko00270//Cysteine and methionine metabolism;ko01100//Metabolic pathways;ko01110//Biosynthesis of secondary metabolites</v>
      </c>
      <c r="M132" t="str">
        <f>VLOOKUP(A132,'[1]shui_2h-VS-hzt_10_2h.GeneDiffEx'!$1:$1048576,13,0)</f>
        <v>-</v>
      </c>
      <c r="N132" t="str">
        <f>VLOOKUP(A132,'[1]shui_2h-VS-hzt_10_2h.GeneDiffEx'!$1:$1048576,14,0)</f>
        <v>GO:0005515//protein binding;GO:0043168//anion binding;GO:0016846//carbon-sulfur lyase activity</v>
      </c>
      <c r="O132" t="str">
        <f>VLOOKUP(A132,'[1]shui_2h-VS-hzt_10_2h.GeneDiffEx'!$1:$1048576,15,0)</f>
        <v>GO:0009605//response to external stimulus;GO:0006950//response to stress;GO:0009725//response to hormone;GO:0018871;GO:0010039//response to iron ion;GO:0001101//response to acid chemical</v>
      </c>
      <c r="P132" t="str">
        <f>VLOOKUP(A132,'[1]shui_2h-VS-hzt_10_2h.GeneDiffEx'!$1:$1048576,16,0)</f>
        <v>gi|698576818|ref|XP_009776307.1|;gi|698560750|ref|XP_009771943.1|/0;0/PREDICTED: 1-aminocyclopropane-1-carboxylate synthase-like [Nicotiana sylvestris];PREDICTED: 1-aminocyclopropane-1-carboxylate synthase-like [Nicotiana sylvestris]</v>
      </c>
    </row>
    <row r="133" spans="1:16" x14ac:dyDescent="0.2">
      <c r="A133" s="1" t="s">
        <v>83</v>
      </c>
      <c r="B133">
        <f>VLOOKUP(A133,'[1]shui_2h-VS-hzt_10_2h.GeneDiffEx'!$1:$1048576,2,0)</f>
        <v>1629</v>
      </c>
      <c r="C133">
        <f>VLOOKUP(A133,'[1]shui_2h-VS-hzt_10_2h.GeneDiffEx'!$1:$1048576,3,0)</f>
        <v>555</v>
      </c>
      <c r="D133">
        <f>VLOOKUP(A133,'[1]shui_2h-VS-hzt_10_2h.GeneDiffEx'!$1:$1048576,4,0)</f>
        <v>1141</v>
      </c>
      <c r="E133">
        <f>VLOOKUP(A133,'[1]shui_2h-VS-hzt_10_2h.GeneDiffEx'!$1:$1048576,5,0)</f>
        <v>244</v>
      </c>
      <c r="F133">
        <f>VLOOKUP(A133,'[1]shui_2h-VS-hzt_10_2h.GeneDiffEx'!$1:$1048576,6,0)</f>
        <v>241</v>
      </c>
      <c r="G133">
        <f>VLOOKUP(A133,'[1]shui_2h-VS-hzt_10_2h.GeneDiffEx'!$1:$1048576,7,0)</f>
        <v>4.5792981435306102</v>
      </c>
      <c r="H133">
        <f>VLOOKUP(A133,'[1]shui_2h-VS-hzt_10_2h.GeneDiffEx'!$1:$1048576,8,0)</f>
        <v>-1.51505471946663</v>
      </c>
      <c r="I133" t="str">
        <f>VLOOKUP(A133,'[1]shui_2h-VS-hzt_10_2h.GeneDiffEx'!$1:$1048576,9,0)</f>
        <v>down</v>
      </c>
      <c r="J133">
        <f>VLOOKUP(A133,'[1]shui_2h-VS-hzt_10_2h.GeneDiffEx'!$1:$1048576,10,0)</f>
        <v>2.7036699263166298E-6</v>
      </c>
      <c r="K133">
        <f>VLOOKUP(A133,'[1]shui_2h-VS-hzt_10_2h.GeneDiffEx'!$1:$1048576,11,0)</f>
        <v>1.05796940721644E-3</v>
      </c>
      <c r="L133" t="str">
        <f>VLOOKUP(A133,'[1]shui_2h-VS-hzt_10_2h.GeneDiffEx'!$1:$1048576,12,0)</f>
        <v>ko01100//Metabolic pathways;ko01110//Biosynthesis of secondary metabolites;ko00400//Phenylalanine, tyrosine and tryptophan biosynthesis</v>
      </c>
      <c r="M133" t="str">
        <f>VLOOKUP(A133,'[1]shui_2h-VS-hzt_10_2h.GeneDiffEx'!$1:$1048576,13,0)</f>
        <v>GO:0009536//plastid</v>
      </c>
      <c r="N133" t="str">
        <f>VLOOKUP(A133,'[1]shui_2h-VS-hzt_10_2h.GeneDiffEx'!$1:$1048576,14,0)</f>
        <v>GO:0016765//transferase activity, transferring alkyl or aryl (other than methyl) groups</v>
      </c>
      <c r="O133" t="str">
        <f>VLOOKUP(A133,'[1]shui_2h-VS-hzt_10_2h.GeneDiffEx'!$1:$1048576,15,0)</f>
        <v>GO:0008652//cellular amino acid biosynthetic process;GO:0043650</v>
      </c>
      <c r="P133" t="str">
        <f>VLOOKUP(A133,'[1]shui_2h-VS-hzt_10_2h.GeneDiffEx'!$1:$1048576,16,0)</f>
        <v>gi|697127733|ref|XP_009617912.1|/0/PREDICTED: phospho-2-dehydro-3-deoxyheptonate aldolase 1, chloroplastic-like [Nicotiana tomentosiformis]</v>
      </c>
    </row>
    <row r="134" spans="1:16" x14ac:dyDescent="0.2">
      <c r="A134" s="1" t="s">
        <v>84</v>
      </c>
      <c r="B134">
        <f>VLOOKUP(A134,'[1]shui_2h-VS-hzt_10_2h.GeneDiffEx'!$1:$1048576,2,0)</f>
        <v>741</v>
      </c>
      <c r="C134">
        <f>VLOOKUP(A134,'[1]shui_2h-VS-hzt_10_2h.GeneDiffEx'!$1:$1048576,3,0)</f>
        <v>527</v>
      </c>
      <c r="D134">
        <f>VLOOKUP(A134,'[1]shui_2h-VS-hzt_10_2h.GeneDiffEx'!$1:$1048576,4,0)</f>
        <v>1218</v>
      </c>
      <c r="E134">
        <f>VLOOKUP(A134,'[1]shui_2h-VS-hzt_10_2h.GeneDiffEx'!$1:$1048576,5,0)</f>
        <v>267</v>
      </c>
      <c r="F134">
        <f>VLOOKUP(A134,'[1]shui_2h-VS-hzt_10_2h.GeneDiffEx'!$1:$1048576,6,0)</f>
        <v>196</v>
      </c>
      <c r="G134">
        <f>VLOOKUP(A134,'[1]shui_2h-VS-hzt_10_2h.GeneDiffEx'!$1:$1048576,7,0)</f>
        <v>4.5890093652167296</v>
      </c>
      <c r="H134">
        <f>VLOOKUP(A134,'[1]shui_2h-VS-hzt_10_2h.GeneDiffEx'!$1:$1048576,8,0)</f>
        <v>-1.6283494132040699</v>
      </c>
      <c r="I134" t="str">
        <f>VLOOKUP(A134,'[1]shui_2h-VS-hzt_10_2h.GeneDiffEx'!$1:$1048576,9,0)</f>
        <v>down</v>
      </c>
      <c r="J134">
        <f>VLOOKUP(A134,'[1]shui_2h-VS-hzt_10_2h.GeneDiffEx'!$1:$1048576,10,0)</f>
        <v>3.5510687806959998E-6</v>
      </c>
      <c r="K134">
        <f>VLOOKUP(A134,'[1]shui_2h-VS-hzt_10_2h.GeneDiffEx'!$1:$1048576,11,0)</f>
        <v>1.35570611201107E-3</v>
      </c>
      <c r="L134" t="str">
        <f>VLOOKUP(A134,'[1]shui_2h-VS-hzt_10_2h.GeneDiffEx'!$1:$1048576,12,0)</f>
        <v>-</v>
      </c>
      <c r="M134" t="str">
        <f>VLOOKUP(A134,'[1]shui_2h-VS-hzt_10_2h.GeneDiffEx'!$1:$1048576,13,0)</f>
        <v>GO:0043231//intracellular membrane-bounded organelle</v>
      </c>
      <c r="N134" t="str">
        <f>VLOOKUP(A134,'[1]shui_2h-VS-hzt_10_2h.GeneDiffEx'!$1:$1048576,14,0)</f>
        <v>GO:0008081//phosphoric diester hydrolase activity</v>
      </c>
      <c r="O134" t="str">
        <f>VLOOKUP(A134,'[1]shui_2h-VS-hzt_10_2h.GeneDiffEx'!$1:$1048576,15,0)</f>
        <v>GO:0019400;GO:0072502</v>
      </c>
      <c r="P134" t="str">
        <f>VLOOKUP(A134,'[1]shui_2h-VS-hzt_10_2h.GeneDiffEx'!$1:$1048576,16,0)</f>
        <v>gi|697113072|ref|XP_009610418.1|/1.51143e-61/PREDICTED: glycerophosphodiester phosphodiesterase GDE1-like [Nicotiana tomentosiformis]</v>
      </c>
    </row>
    <row r="135" spans="1:16" x14ac:dyDescent="0.2">
      <c r="A135" s="1" t="s">
        <v>85</v>
      </c>
      <c r="B135">
        <f>VLOOKUP(A135,'[1]shui_2h-VS-hzt_10_2h.GeneDiffEx'!$1:$1048576,2,0)</f>
        <v>786</v>
      </c>
      <c r="C135">
        <f>VLOOKUP(A135,'[1]shui_2h-VS-hzt_10_2h.GeneDiffEx'!$1:$1048576,3,0)</f>
        <v>152</v>
      </c>
      <c r="D135">
        <f>VLOOKUP(A135,'[1]shui_2h-VS-hzt_10_2h.GeneDiffEx'!$1:$1048576,4,0)</f>
        <v>146</v>
      </c>
      <c r="E135">
        <f>VLOOKUP(A135,'[1]shui_2h-VS-hzt_10_2h.GeneDiffEx'!$1:$1048576,5,0)</f>
        <v>17</v>
      </c>
      <c r="F135">
        <f>VLOOKUP(A135,'[1]shui_2h-VS-hzt_10_2h.GeneDiffEx'!$1:$1048576,6,0)</f>
        <v>34</v>
      </c>
      <c r="G135">
        <f>VLOOKUP(A135,'[1]shui_2h-VS-hzt_10_2h.GeneDiffEx'!$1:$1048576,7,0)</f>
        <v>1.9730082461420799</v>
      </c>
      <c r="H135">
        <f>VLOOKUP(A135,'[1]shui_2h-VS-hzt_10_2h.GeneDiffEx'!$1:$1048576,8,0)</f>
        <v>-2.25777027588174</v>
      </c>
      <c r="I135" t="str">
        <f>VLOOKUP(A135,'[1]shui_2h-VS-hzt_10_2h.GeneDiffEx'!$1:$1048576,9,0)</f>
        <v>down</v>
      </c>
      <c r="J135">
        <f>VLOOKUP(A135,'[1]shui_2h-VS-hzt_10_2h.GeneDiffEx'!$1:$1048576,10,0)</f>
        <v>4.0568461402288403E-6</v>
      </c>
      <c r="K135">
        <f>VLOOKUP(A135,'[1]shui_2h-VS-hzt_10_2h.GeneDiffEx'!$1:$1048576,11,0)</f>
        <v>1.49832312295836E-3</v>
      </c>
      <c r="L135" t="str">
        <f>VLOOKUP(A135,'[1]shui_2h-VS-hzt_10_2h.GeneDiffEx'!$1:$1048576,12,0)</f>
        <v>-</v>
      </c>
      <c r="M135" t="str">
        <f>VLOOKUP(A135,'[1]shui_2h-VS-hzt_10_2h.GeneDiffEx'!$1:$1048576,13,0)</f>
        <v>-</v>
      </c>
      <c r="N135" t="str">
        <f>VLOOKUP(A135,'[1]shui_2h-VS-hzt_10_2h.GeneDiffEx'!$1:$1048576,14,0)</f>
        <v>-</v>
      </c>
      <c r="O135" t="str">
        <f>VLOOKUP(A135,'[1]shui_2h-VS-hzt_10_2h.GeneDiffEx'!$1:$1048576,15,0)</f>
        <v>-</v>
      </c>
      <c r="P135" t="str">
        <f>VLOOKUP(A135,'[1]shui_2h-VS-hzt_10_2h.GeneDiffEx'!$1:$1048576,16,0)</f>
        <v>gi|697130487|ref|XP_009619300.1|/5.63342e-108/PREDICTED: uncharacterized protein LOC104111328 [Nicotiana tomentosiformis]</v>
      </c>
    </row>
    <row r="136" spans="1:16" x14ac:dyDescent="0.2">
      <c r="A136" s="1" t="s">
        <v>86</v>
      </c>
      <c r="B136">
        <f>VLOOKUP(A136,'[1]shui_2h-VS-hzt_10_2h.GeneDiffEx'!$1:$1048576,2,0)</f>
        <v>846</v>
      </c>
      <c r="C136">
        <f>VLOOKUP(A136,'[1]shui_2h-VS-hzt_10_2h.GeneDiffEx'!$1:$1048576,3,0)</f>
        <v>13945</v>
      </c>
      <c r="D136">
        <f>VLOOKUP(A136,'[1]shui_2h-VS-hzt_10_2h.GeneDiffEx'!$1:$1048576,4,0)</f>
        <v>21064</v>
      </c>
      <c r="E136">
        <f>VLOOKUP(A136,'[1]shui_2h-VS-hzt_10_2h.GeneDiffEx'!$1:$1048576,5,0)</f>
        <v>7004</v>
      </c>
      <c r="F136">
        <f>VLOOKUP(A136,'[1]shui_2h-VS-hzt_10_2h.GeneDiffEx'!$1:$1048576,6,0)</f>
        <v>4840</v>
      </c>
      <c r="G136">
        <f>VLOOKUP(A136,'[1]shui_2h-VS-hzt_10_2h.GeneDiffEx'!$1:$1048576,7,0)</f>
        <v>9.0086187519685907</v>
      </c>
      <c r="H136">
        <f>VLOOKUP(A136,'[1]shui_2h-VS-hzt_10_2h.GeneDiffEx'!$1:$1048576,8,0)</f>
        <v>-1.2911291762997601</v>
      </c>
      <c r="I136" t="str">
        <f>VLOOKUP(A136,'[1]shui_2h-VS-hzt_10_2h.GeneDiffEx'!$1:$1048576,9,0)</f>
        <v>down</v>
      </c>
      <c r="J136">
        <f>VLOOKUP(A136,'[1]shui_2h-VS-hzt_10_2h.GeneDiffEx'!$1:$1048576,10,0)</f>
        <v>6.0869076474229697E-6</v>
      </c>
      <c r="K136">
        <f>VLOOKUP(A136,'[1]shui_2h-VS-hzt_10_2h.GeneDiffEx'!$1:$1048576,11,0)</f>
        <v>2.00969400825748E-3</v>
      </c>
      <c r="L136" t="str">
        <f>VLOOKUP(A136,'[1]shui_2h-VS-hzt_10_2h.GeneDiffEx'!$1:$1048576,12,0)</f>
        <v>-</v>
      </c>
      <c r="M136" t="str">
        <f>VLOOKUP(A136,'[1]shui_2h-VS-hzt_10_2h.GeneDiffEx'!$1:$1048576,13,0)</f>
        <v>-</v>
      </c>
      <c r="N136" t="str">
        <f>VLOOKUP(A136,'[1]shui_2h-VS-hzt_10_2h.GeneDiffEx'!$1:$1048576,14,0)</f>
        <v>GO:0004866//endopeptidase inhibitor activity</v>
      </c>
      <c r="O136" t="str">
        <f>VLOOKUP(A136,'[1]shui_2h-VS-hzt_10_2h.GeneDiffEx'!$1:$1048576,15,0)</f>
        <v>GO:0010466//negative regulation of peptidase activity</v>
      </c>
      <c r="P136" t="str">
        <f>VLOOKUP(A136,'[1]shui_2h-VS-hzt_10_2h.GeneDiffEx'!$1:$1048576,16,0)</f>
        <v>gi|71044456|gb|AAZ20771.1|/0/insect injury-induced proteinase inhibitor [Nicotiana tabacum]</v>
      </c>
    </row>
    <row r="137" spans="1:16" x14ac:dyDescent="0.2">
      <c r="A137" s="1" t="s">
        <v>87</v>
      </c>
      <c r="B137">
        <f>VLOOKUP(A137,'[1]shui_2h-VS-hzt_10_2h.GeneDiffEx'!$1:$1048576,2,0)</f>
        <v>891</v>
      </c>
      <c r="C137">
        <f>VLOOKUP(A137,'[1]shui_2h-VS-hzt_10_2h.GeneDiffEx'!$1:$1048576,3,0)</f>
        <v>474</v>
      </c>
      <c r="D137">
        <f>VLOOKUP(A137,'[1]shui_2h-VS-hzt_10_2h.GeneDiffEx'!$1:$1048576,4,0)</f>
        <v>367</v>
      </c>
      <c r="E137">
        <f>VLOOKUP(A137,'[1]shui_2h-VS-hzt_10_2h.GeneDiffEx'!$1:$1048576,5,0)</f>
        <v>154</v>
      </c>
      <c r="F137">
        <f>VLOOKUP(A137,'[1]shui_2h-VS-hzt_10_2h.GeneDiffEx'!$1:$1048576,6,0)</f>
        <v>110</v>
      </c>
      <c r="G137">
        <f>VLOOKUP(A137,'[1]shui_2h-VS-hzt_10_2h.GeneDiffEx'!$1:$1048576,7,0)</f>
        <v>3.6265810768351598</v>
      </c>
      <c r="H137">
        <f>VLOOKUP(A137,'[1]shui_2h-VS-hzt_10_2h.GeneDiffEx'!$1:$1048576,8,0)</f>
        <v>-1.4145157202574901</v>
      </c>
      <c r="I137" t="str">
        <f>VLOOKUP(A137,'[1]shui_2h-VS-hzt_10_2h.GeneDiffEx'!$1:$1048576,9,0)</f>
        <v>down</v>
      </c>
      <c r="J137">
        <f>VLOOKUP(A137,'[1]shui_2h-VS-hzt_10_2h.GeneDiffEx'!$1:$1048576,10,0)</f>
        <v>6.7217070396158397E-6</v>
      </c>
      <c r="K137">
        <f>VLOOKUP(A137,'[1]shui_2h-VS-hzt_10_2h.GeneDiffEx'!$1:$1048576,11,0)</f>
        <v>2.1739921053843198E-3</v>
      </c>
      <c r="L137" t="str">
        <f>VLOOKUP(A137,'[1]shui_2h-VS-hzt_10_2h.GeneDiffEx'!$1:$1048576,12,0)</f>
        <v>ko01100//Metabolic pathways;ko01110//Biosynthesis of secondary metabolites;ko00010//Glycolysis / Gluconeogenesis</v>
      </c>
      <c r="M137" t="str">
        <f>VLOOKUP(A137,'[1]shui_2h-VS-hzt_10_2h.GeneDiffEx'!$1:$1048576,13,0)</f>
        <v>-</v>
      </c>
      <c r="N137" t="str">
        <f>VLOOKUP(A137,'[1]shui_2h-VS-hzt_10_2h.GeneDiffEx'!$1:$1048576,14,0)</f>
        <v>GO:0005488;GO:0003824//catalytic activity</v>
      </c>
      <c r="O137" t="str">
        <f>VLOOKUP(A137,'[1]shui_2h-VS-hzt_10_2h.GeneDiffEx'!$1:$1048576,15,0)</f>
        <v>GO:0044238//primary metabolic process</v>
      </c>
      <c r="P137" t="str">
        <f>VLOOKUP(A137,'[1]shui_2h-VS-hzt_10_2h.GeneDiffEx'!$1:$1048576,16,0)</f>
        <v>gi|697181162|ref|XP_009599568.1|/5.2972e-141/PREDICTED: putative glucose-6-phosphate 1-epimerase [Nicotiana tomentosiformis]</v>
      </c>
    </row>
    <row r="138" spans="1:16" x14ac:dyDescent="0.2">
      <c r="A138" s="1" t="s">
        <v>88</v>
      </c>
      <c r="B138">
        <f>VLOOKUP(A138,'[1]shui_2h-VS-hzt_10_2h.GeneDiffEx'!$1:$1048576,2,0)</f>
        <v>1917</v>
      </c>
      <c r="C138">
        <f>VLOOKUP(A138,'[1]shui_2h-VS-hzt_10_2h.GeneDiffEx'!$1:$1048576,3,0)</f>
        <v>1852</v>
      </c>
      <c r="D138">
        <f>VLOOKUP(A138,'[1]shui_2h-VS-hzt_10_2h.GeneDiffEx'!$1:$1048576,4,0)</f>
        <v>1037</v>
      </c>
      <c r="E138">
        <f>VLOOKUP(A138,'[1]shui_2h-VS-hzt_10_2h.GeneDiffEx'!$1:$1048576,5,0)</f>
        <v>272</v>
      </c>
      <c r="F138">
        <f>VLOOKUP(A138,'[1]shui_2h-VS-hzt_10_2h.GeneDiffEx'!$1:$1048576,6,0)</f>
        <v>472</v>
      </c>
      <c r="G138">
        <f>VLOOKUP(A138,'[1]shui_2h-VS-hzt_10_2h.GeneDiffEx'!$1:$1048576,7,0)</f>
        <v>5.3373941266718701</v>
      </c>
      <c r="H138">
        <f>VLOOKUP(A138,'[1]shui_2h-VS-hzt_10_2h.GeneDiffEx'!$1:$1048576,8,0)</f>
        <v>-1.68546265790556</v>
      </c>
      <c r="I138" t="str">
        <f>VLOOKUP(A138,'[1]shui_2h-VS-hzt_10_2h.GeneDiffEx'!$1:$1048576,9,0)</f>
        <v>down</v>
      </c>
      <c r="J138">
        <f>VLOOKUP(A138,'[1]shui_2h-VS-hzt_10_2h.GeneDiffEx'!$1:$1048576,10,0)</f>
        <v>6.9014202060614001E-6</v>
      </c>
      <c r="K138">
        <f>VLOOKUP(A138,'[1]shui_2h-VS-hzt_10_2h.GeneDiffEx'!$1:$1048576,11,0)</f>
        <v>2.2095698469830499E-3</v>
      </c>
      <c r="L138" t="str">
        <f>VLOOKUP(A138,'[1]shui_2h-VS-hzt_10_2h.GeneDiffEx'!$1:$1048576,12,0)</f>
        <v>ko01100//Metabolic pathways;ko01110//Biosynthesis of secondary metabolites;ko00904//Diterpenoid biosynthesis</v>
      </c>
      <c r="M138" t="str">
        <f>VLOOKUP(A138,'[1]shui_2h-VS-hzt_10_2h.GeneDiffEx'!$1:$1048576,13,0)</f>
        <v>-</v>
      </c>
      <c r="N138" t="str">
        <f>VLOOKUP(A138,'[1]shui_2h-VS-hzt_10_2h.GeneDiffEx'!$1:$1048576,14,0)</f>
        <v>-</v>
      </c>
      <c r="O138" t="str">
        <f>VLOOKUP(A138,'[1]shui_2h-VS-hzt_10_2h.GeneDiffEx'!$1:$1048576,15,0)</f>
        <v>-</v>
      </c>
      <c r="P138" t="str">
        <f>VLOOKUP(A138,'[1]shui_2h-VS-hzt_10_2h.GeneDiffEx'!$1:$1048576,16,0)</f>
        <v>gi|697169382|ref|XP_009593582.1|/0/PREDICTED: (E,E)-geranyllinalool synthase [Nicotiana tomentosiformis]</v>
      </c>
    </row>
    <row r="139" spans="1:16" x14ac:dyDescent="0.2">
      <c r="A139" s="1" t="s">
        <v>89</v>
      </c>
      <c r="B139">
        <f>VLOOKUP(A139,'[1]shui_2h-VS-hzt_10_2h.GeneDiffEx'!$1:$1048576,2,0)</f>
        <v>1119</v>
      </c>
      <c r="C139">
        <f>VLOOKUP(A139,'[1]shui_2h-VS-hzt_10_2h.GeneDiffEx'!$1:$1048576,3,0)</f>
        <v>703</v>
      </c>
      <c r="D139">
        <f>VLOOKUP(A139,'[1]shui_2h-VS-hzt_10_2h.GeneDiffEx'!$1:$1048576,4,0)</f>
        <v>204</v>
      </c>
      <c r="E139">
        <f>VLOOKUP(A139,'[1]shui_2h-VS-hzt_10_2h.GeneDiffEx'!$1:$1048576,5,0)</f>
        <v>62</v>
      </c>
      <c r="F139">
        <f>VLOOKUP(A139,'[1]shui_2h-VS-hzt_10_2h.GeneDiffEx'!$1:$1048576,6,0)</f>
        <v>94</v>
      </c>
      <c r="G139">
        <f>VLOOKUP(A139,'[1]shui_2h-VS-hzt_10_2h.GeneDiffEx'!$1:$1048576,7,0)</f>
        <v>3.5702347286114802</v>
      </c>
      <c r="H139">
        <f>VLOOKUP(A139,'[1]shui_2h-VS-hzt_10_2h.GeneDiffEx'!$1:$1048576,8,0)</f>
        <v>-2.2855670450779701</v>
      </c>
      <c r="I139" t="str">
        <f>VLOOKUP(A139,'[1]shui_2h-VS-hzt_10_2h.GeneDiffEx'!$1:$1048576,9,0)</f>
        <v>down</v>
      </c>
      <c r="J139">
        <f>VLOOKUP(A139,'[1]shui_2h-VS-hzt_10_2h.GeneDiffEx'!$1:$1048576,10,0)</f>
        <v>1.0547140488889899E-5</v>
      </c>
      <c r="K139">
        <f>VLOOKUP(A139,'[1]shui_2h-VS-hzt_10_2h.GeneDiffEx'!$1:$1048576,11,0)</f>
        <v>3.1565592585465802E-3</v>
      </c>
      <c r="L139" t="str">
        <f>VLOOKUP(A139,'[1]shui_2h-VS-hzt_10_2h.GeneDiffEx'!$1:$1048576,12,0)</f>
        <v>ko04075//Plant hormone signal transduction</v>
      </c>
      <c r="M139" t="str">
        <f>VLOOKUP(A139,'[1]shui_2h-VS-hzt_10_2h.GeneDiffEx'!$1:$1048576,13,0)</f>
        <v>-</v>
      </c>
      <c r="N139" t="str">
        <f>VLOOKUP(A139,'[1]shui_2h-VS-hzt_10_2h.GeneDiffEx'!$1:$1048576,14,0)</f>
        <v>GO:0004721//phosphoprotein phosphatase activity;GO:0043169//cation binding</v>
      </c>
      <c r="O139" t="str">
        <f>VLOOKUP(A139,'[1]shui_2h-VS-hzt_10_2h.GeneDiffEx'!$1:$1048576,15,0)</f>
        <v>GO:0006464//cellular protein modification process</v>
      </c>
      <c r="P139" t="str">
        <f>VLOOKUP(A139,'[1]shui_2h-VS-hzt_10_2h.GeneDiffEx'!$1:$1048576,16,0)</f>
        <v>gi|697181510|ref|XP_009599750.1|/0/PREDICTED: probable protein phosphatase 2C 63 [Nicotiana tomentosiformis]</v>
      </c>
    </row>
    <row r="140" spans="1:16" x14ac:dyDescent="0.2">
      <c r="A140" s="1" t="s">
        <v>90</v>
      </c>
      <c r="B140">
        <f>VLOOKUP(A140,'[1]shui_2h-VS-hzt_10_2h.GeneDiffEx'!$1:$1048576,2,0)</f>
        <v>1218</v>
      </c>
      <c r="C140">
        <f>VLOOKUP(A140,'[1]shui_2h-VS-hzt_10_2h.GeneDiffEx'!$1:$1048576,3,0)</f>
        <v>261</v>
      </c>
      <c r="D140">
        <f>VLOOKUP(A140,'[1]shui_2h-VS-hzt_10_2h.GeneDiffEx'!$1:$1048576,4,0)</f>
        <v>238</v>
      </c>
      <c r="E140">
        <f>VLOOKUP(A140,'[1]shui_2h-VS-hzt_10_2h.GeneDiffEx'!$1:$1048576,5,0)</f>
        <v>77</v>
      </c>
      <c r="F140">
        <f>VLOOKUP(A140,'[1]shui_2h-VS-hzt_10_2h.GeneDiffEx'!$1:$1048576,6,0)</f>
        <v>65</v>
      </c>
      <c r="G140">
        <f>VLOOKUP(A140,'[1]shui_2h-VS-hzt_10_2h.GeneDiffEx'!$1:$1048576,7,0)</f>
        <v>2.8448997860385599</v>
      </c>
      <c r="H140">
        <f>VLOOKUP(A140,'[1]shui_2h-VS-hzt_10_2h.GeneDiffEx'!$1:$1048576,8,0)</f>
        <v>-1.5465451881308401</v>
      </c>
      <c r="I140" t="str">
        <f>VLOOKUP(A140,'[1]shui_2h-VS-hzt_10_2h.GeneDiffEx'!$1:$1048576,9,0)</f>
        <v>down</v>
      </c>
      <c r="J140">
        <f>VLOOKUP(A140,'[1]shui_2h-VS-hzt_10_2h.GeneDiffEx'!$1:$1048576,10,0)</f>
        <v>1.05563882321409E-5</v>
      </c>
      <c r="K140">
        <f>VLOOKUP(A140,'[1]shui_2h-VS-hzt_10_2h.GeneDiffEx'!$1:$1048576,11,0)</f>
        <v>3.1565592585465802E-3</v>
      </c>
      <c r="L140" t="str">
        <f>VLOOKUP(A140,'[1]shui_2h-VS-hzt_10_2h.GeneDiffEx'!$1:$1048576,12,0)</f>
        <v>ko01100//Metabolic pathways;ko00564//Glycerophospholipid metabolism;ko00565//Ether lipid metabolism</v>
      </c>
      <c r="M140" t="str">
        <f>VLOOKUP(A140,'[1]shui_2h-VS-hzt_10_2h.GeneDiffEx'!$1:$1048576,13,0)</f>
        <v>GO:0043231//intracellular membrane-bounded organelle</v>
      </c>
      <c r="N140" t="str">
        <f>VLOOKUP(A140,'[1]shui_2h-VS-hzt_10_2h.GeneDiffEx'!$1:$1048576,14,0)</f>
        <v>GO:0016740//transferase activity</v>
      </c>
      <c r="O140" t="str">
        <f>VLOOKUP(A140,'[1]shui_2h-VS-hzt_10_2h.GeneDiffEx'!$1:$1048576,15,0)</f>
        <v>-</v>
      </c>
      <c r="P140" t="str">
        <f>VLOOKUP(A140,'[1]shui_2h-VS-hzt_10_2h.GeneDiffEx'!$1:$1048576,16,0)</f>
        <v>gi|697101011|ref|XP_009593891.1|;gi|697101009|ref|XP_009593884.1|/7.57407e-127;0/PREDICTED: lysophospholipid acyltransferase LPEAT1 isoform X2 [Nicotiana tomentosiformis];PREDICTED: lysophospholipid acyltransferase LPEAT1 isoform X1 [Nicotiana tomentosiformis]</v>
      </c>
    </row>
    <row r="141" spans="1:16" x14ac:dyDescent="0.2">
      <c r="A141" s="1" t="s">
        <v>91</v>
      </c>
      <c r="B141">
        <f>VLOOKUP(A141,'[1]shui_2h-VS-hzt_10_2h.GeneDiffEx'!$1:$1048576,2,0)</f>
        <v>780</v>
      </c>
      <c r="C141">
        <f>VLOOKUP(A141,'[1]shui_2h-VS-hzt_10_2h.GeneDiffEx'!$1:$1048576,3,0)</f>
        <v>2181</v>
      </c>
      <c r="D141">
        <f>VLOOKUP(A141,'[1]shui_2h-VS-hzt_10_2h.GeneDiffEx'!$1:$1048576,4,0)</f>
        <v>1563</v>
      </c>
      <c r="E141">
        <f>VLOOKUP(A141,'[1]shui_2h-VS-hzt_10_2h.GeneDiffEx'!$1:$1048576,5,0)</f>
        <v>493</v>
      </c>
      <c r="F141">
        <f>VLOOKUP(A141,'[1]shui_2h-VS-hzt_10_2h.GeneDiffEx'!$1:$1048576,6,0)</f>
        <v>707</v>
      </c>
      <c r="G141">
        <f>VLOOKUP(A141,'[1]shui_2h-VS-hzt_10_2h.GeneDiffEx'!$1:$1048576,7,0)</f>
        <v>5.78526377899842</v>
      </c>
      <c r="H141">
        <f>VLOOKUP(A141,'[1]shui_2h-VS-hzt_10_2h.GeneDiffEx'!$1:$1048576,8,0)</f>
        <v>-1.3685313032415201</v>
      </c>
      <c r="I141" t="str">
        <f>VLOOKUP(A141,'[1]shui_2h-VS-hzt_10_2h.GeneDiffEx'!$1:$1048576,9,0)</f>
        <v>down</v>
      </c>
      <c r="J141">
        <f>VLOOKUP(A141,'[1]shui_2h-VS-hzt_10_2h.GeneDiffEx'!$1:$1048576,10,0)</f>
        <v>1.0947126458626499E-5</v>
      </c>
      <c r="K141">
        <f>VLOOKUP(A141,'[1]shui_2h-VS-hzt_10_2h.GeneDiffEx'!$1:$1048576,11,0)</f>
        <v>3.2127788910428202E-3</v>
      </c>
      <c r="L141" t="str">
        <f>VLOOKUP(A141,'[1]shui_2h-VS-hzt_10_2h.GeneDiffEx'!$1:$1048576,12,0)</f>
        <v>-</v>
      </c>
      <c r="M141" t="str">
        <f>VLOOKUP(A141,'[1]shui_2h-VS-hzt_10_2h.GeneDiffEx'!$1:$1048576,13,0)</f>
        <v>-</v>
      </c>
      <c r="N141" t="str">
        <f>VLOOKUP(A141,'[1]shui_2h-VS-hzt_10_2h.GeneDiffEx'!$1:$1048576,14,0)</f>
        <v>-</v>
      </c>
      <c r="O141" t="str">
        <f>VLOOKUP(A141,'[1]shui_2h-VS-hzt_10_2h.GeneDiffEx'!$1:$1048576,15,0)</f>
        <v>-</v>
      </c>
      <c r="P141" t="str">
        <f>VLOOKUP(A141,'[1]shui_2h-VS-hzt_10_2h.GeneDiffEx'!$1:$1048576,16,0)</f>
        <v>gi|698476311|ref|XP_009785480.1|/4.90507e-126/PREDICTED: protein YLS9 [Nicotiana sylvestris]</v>
      </c>
    </row>
    <row r="142" spans="1:16" x14ac:dyDescent="0.2">
      <c r="A142" s="1" t="s">
        <v>92</v>
      </c>
      <c r="B142">
        <f>VLOOKUP(A142,'[1]shui_2h-VS-hzt_10_2h.GeneDiffEx'!$1:$1048576,2,0)</f>
        <v>369</v>
      </c>
      <c r="C142">
        <f>VLOOKUP(A142,'[1]shui_2h-VS-hzt_10_2h.GeneDiffEx'!$1:$1048576,3,0)</f>
        <v>61</v>
      </c>
      <c r="D142">
        <f>VLOOKUP(A142,'[1]shui_2h-VS-hzt_10_2h.GeneDiffEx'!$1:$1048576,4,0)</f>
        <v>80</v>
      </c>
      <c r="E142">
        <f>VLOOKUP(A142,'[1]shui_2h-VS-hzt_10_2h.GeneDiffEx'!$1:$1048576,5,0)</f>
        <v>2</v>
      </c>
      <c r="F142">
        <f>VLOOKUP(A142,'[1]shui_2h-VS-hzt_10_2h.GeneDiffEx'!$1:$1048576,6,0)</f>
        <v>11</v>
      </c>
      <c r="G142">
        <f>VLOOKUP(A142,'[1]shui_2h-VS-hzt_10_2h.GeneDiffEx'!$1:$1048576,7,0)</f>
        <v>0.82962319760577796</v>
      </c>
      <c r="H142">
        <f>VLOOKUP(A142,'[1]shui_2h-VS-hzt_10_2h.GeneDiffEx'!$1:$1048576,8,0)</f>
        <v>-3.1188832520236698</v>
      </c>
      <c r="I142" t="str">
        <f>VLOOKUP(A142,'[1]shui_2h-VS-hzt_10_2h.GeneDiffEx'!$1:$1048576,9,0)</f>
        <v>down</v>
      </c>
      <c r="J142">
        <f>VLOOKUP(A142,'[1]shui_2h-VS-hzt_10_2h.GeneDiffEx'!$1:$1048576,10,0)</f>
        <v>1.12828633185554E-5</v>
      </c>
      <c r="K142">
        <f>VLOOKUP(A142,'[1]shui_2h-VS-hzt_10_2h.GeneDiffEx'!$1:$1048576,11,0)</f>
        <v>3.2809324380269102E-3</v>
      </c>
      <c r="L142" t="str">
        <f>VLOOKUP(A142,'[1]shui_2h-VS-hzt_10_2h.GeneDiffEx'!$1:$1048576,12,0)</f>
        <v>-</v>
      </c>
      <c r="M142" t="str">
        <f>VLOOKUP(A142,'[1]shui_2h-VS-hzt_10_2h.GeneDiffEx'!$1:$1048576,13,0)</f>
        <v>-</v>
      </c>
      <c r="N142" t="str">
        <f>VLOOKUP(A142,'[1]shui_2h-VS-hzt_10_2h.GeneDiffEx'!$1:$1048576,14,0)</f>
        <v>GO:0003824//catalytic activity</v>
      </c>
      <c r="O142" t="str">
        <f>VLOOKUP(A142,'[1]shui_2h-VS-hzt_10_2h.GeneDiffEx'!$1:$1048576,15,0)</f>
        <v>-</v>
      </c>
      <c r="P142" t="str">
        <f>VLOOKUP(A142,'[1]shui_2h-VS-hzt_10_2h.GeneDiffEx'!$1:$1048576,16,0)</f>
        <v>gi|698420774|ref|XP_009764842.1|/6.11607e-86/PREDICTED: cytokinin riboside 5'-monophosphate phosphoribohydrolase LOG1-like isoform X2 [Nicotiana sylvestris]</v>
      </c>
    </row>
    <row r="143" spans="1:16" x14ac:dyDescent="0.2">
      <c r="A143" s="1" t="s">
        <v>93</v>
      </c>
      <c r="B143">
        <f>VLOOKUP(A143,'[1]shui_2h-VS-hzt_10_2h.GeneDiffEx'!$1:$1048576,2,0)</f>
        <v>1521</v>
      </c>
      <c r="C143">
        <f>VLOOKUP(A143,'[1]shui_2h-VS-hzt_10_2h.GeneDiffEx'!$1:$1048576,3,0)</f>
        <v>1402</v>
      </c>
      <c r="D143">
        <f>VLOOKUP(A143,'[1]shui_2h-VS-hzt_10_2h.GeneDiffEx'!$1:$1048576,4,0)</f>
        <v>1584</v>
      </c>
      <c r="E143">
        <f>VLOOKUP(A143,'[1]shui_2h-VS-hzt_10_2h.GeneDiffEx'!$1:$1048576,5,0)</f>
        <v>661</v>
      </c>
      <c r="F143">
        <f>VLOOKUP(A143,'[1]shui_2h-VS-hzt_10_2h.GeneDiffEx'!$1:$1048576,6,0)</f>
        <v>412</v>
      </c>
      <c r="G143">
        <f>VLOOKUP(A143,'[1]shui_2h-VS-hzt_10_2h.GeneDiffEx'!$1:$1048576,7,0)</f>
        <v>5.4913760525670297</v>
      </c>
      <c r="H143">
        <f>VLOOKUP(A143,'[1]shui_2h-VS-hzt_10_2h.GeneDiffEx'!$1:$1048576,8,0)</f>
        <v>-1.21454131726212</v>
      </c>
      <c r="I143" t="str">
        <f>VLOOKUP(A143,'[1]shui_2h-VS-hzt_10_2h.GeneDiffEx'!$1:$1048576,9,0)</f>
        <v>down</v>
      </c>
      <c r="J143">
        <f>VLOOKUP(A143,'[1]shui_2h-VS-hzt_10_2h.GeneDiffEx'!$1:$1048576,10,0)</f>
        <v>1.26153565050553E-5</v>
      </c>
      <c r="K143">
        <f>VLOOKUP(A143,'[1]shui_2h-VS-hzt_10_2h.GeneDiffEx'!$1:$1048576,11,0)</f>
        <v>3.52575189354322E-3</v>
      </c>
      <c r="L143" t="str">
        <f>VLOOKUP(A143,'[1]shui_2h-VS-hzt_10_2h.GeneDiffEx'!$1:$1048576,12,0)</f>
        <v>ko00941//Flavonoid biosynthesis;ko01100//Metabolic pathways;ko00945//Stilbenoid, diarylheptanoid and gingerol biosynthesis;ko01110//Biosynthesis of secondary metabolites;ko00940//Phenylpropanoid biosynthesis;ko00360//Phenylalanine metabolism</v>
      </c>
      <c r="M143" t="str">
        <f>VLOOKUP(A143,'[1]shui_2h-VS-hzt_10_2h.GeneDiffEx'!$1:$1048576,13,0)</f>
        <v>-</v>
      </c>
      <c r="N143" t="str">
        <f>VLOOKUP(A143,'[1]shui_2h-VS-hzt_10_2h.GeneDiffEx'!$1:$1048576,14,0)</f>
        <v>-</v>
      </c>
      <c r="O143" t="str">
        <f>VLOOKUP(A143,'[1]shui_2h-VS-hzt_10_2h.GeneDiffEx'!$1:$1048576,15,0)</f>
        <v>-</v>
      </c>
      <c r="P143" t="str">
        <f>VLOOKUP(A143,'[1]shui_2h-VS-hzt_10_2h.GeneDiffEx'!$1:$1048576,16,0)</f>
        <v>gi|697185618|ref|XP_009601847.1|/0/PREDICTED: trans-cinnamate 4-monooxygenase-like [Nicotiana tomentosiformis]</v>
      </c>
    </row>
    <row r="144" spans="1:16" x14ac:dyDescent="0.2">
      <c r="A144" s="1" t="s">
        <v>94</v>
      </c>
      <c r="B144">
        <f>VLOOKUP(A144,'[1]shui_2h-VS-hzt_10_2h.GeneDiffEx'!$1:$1048576,2,0)</f>
        <v>2709</v>
      </c>
      <c r="C144">
        <f>VLOOKUP(A144,'[1]shui_2h-VS-hzt_10_2h.GeneDiffEx'!$1:$1048576,3,0)</f>
        <v>319</v>
      </c>
      <c r="D144">
        <f>VLOOKUP(A144,'[1]shui_2h-VS-hzt_10_2h.GeneDiffEx'!$1:$1048576,4,0)</f>
        <v>117</v>
      </c>
      <c r="E144">
        <f>VLOOKUP(A144,'[1]shui_2h-VS-hzt_10_2h.GeneDiffEx'!$1:$1048576,5,0)</f>
        <v>40</v>
      </c>
      <c r="F144">
        <f>VLOOKUP(A144,'[1]shui_2h-VS-hzt_10_2h.GeneDiffEx'!$1:$1048576,6,0)</f>
        <v>38</v>
      </c>
      <c r="G144">
        <f>VLOOKUP(A144,'[1]shui_2h-VS-hzt_10_2h.GeneDiffEx'!$1:$1048576,7,0)</f>
        <v>2.53302886163315</v>
      </c>
      <c r="H144">
        <f>VLOOKUP(A144,'[1]shui_2h-VS-hzt_10_2h.GeneDiffEx'!$1:$1048576,8,0)</f>
        <v>-2.2342598661623199</v>
      </c>
      <c r="I144" t="str">
        <f>VLOOKUP(A144,'[1]shui_2h-VS-hzt_10_2h.GeneDiffEx'!$1:$1048576,9,0)</f>
        <v>down</v>
      </c>
      <c r="J144">
        <f>VLOOKUP(A144,'[1]shui_2h-VS-hzt_10_2h.GeneDiffEx'!$1:$1048576,10,0)</f>
        <v>1.26809602430567E-5</v>
      </c>
      <c r="K144">
        <f>VLOOKUP(A144,'[1]shui_2h-VS-hzt_10_2h.GeneDiffEx'!$1:$1048576,11,0)</f>
        <v>3.52575189354322E-3</v>
      </c>
      <c r="L144" t="str">
        <f>VLOOKUP(A144,'[1]shui_2h-VS-hzt_10_2h.GeneDiffEx'!$1:$1048576,12,0)</f>
        <v>ko04626//Plant-pathogen interaction</v>
      </c>
      <c r="M144" t="str">
        <f>VLOOKUP(A144,'[1]shui_2h-VS-hzt_10_2h.GeneDiffEx'!$1:$1048576,13,0)</f>
        <v>-</v>
      </c>
      <c r="N144" t="str">
        <f>VLOOKUP(A144,'[1]shui_2h-VS-hzt_10_2h.GeneDiffEx'!$1:$1048576,14,0)</f>
        <v>-</v>
      </c>
      <c r="O144" t="str">
        <f>VLOOKUP(A144,'[1]shui_2h-VS-hzt_10_2h.GeneDiffEx'!$1:$1048576,15,0)</f>
        <v>-</v>
      </c>
      <c r="P144" t="str">
        <f>VLOOKUP(A144,'[1]shui_2h-VS-hzt_10_2h.GeneDiffEx'!$1:$1048576,16,0)</f>
        <v>gi|698579532|ref|XP_009777040.1|/0/PREDICTED: putative late blight resistance protein homolog R1B-16 [Nicotiana sylvestris]</v>
      </c>
    </row>
    <row r="145" spans="1:16" x14ac:dyDescent="0.2">
      <c r="A145" s="1" t="s">
        <v>95</v>
      </c>
      <c r="B145">
        <f>VLOOKUP(A145,'[1]shui_2h-VS-hzt_10_2h.GeneDiffEx'!$1:$1048576,2,0)</f>
        <v>1107</v>
      </c>
      <c r="C145">
        <f>VLOOKUP(A145,'[1]shui_2h-VS-hzt_10_2h.GeneDiffEx'!$1:$1048576,3,0)</f>
        <v>1758</v>
      </c>
      <c r="D145">
        <f>VLOOKUP(A145,'[1]shui_2h-VS-hzt_10_2h.GeneDiffEx'!$1:$1048576,4,0)</f>
        <v>974</v>
      </c>
      <c r="E145">
        <f>VLOOKUP(A145,'[1]shui_2h-VS-hzt_10_2h.GeneDiffEx'!$1:$1048576,5,0)</f>
        <v>391</v>
      </c>
      <c r="F145">
        <f>VLOOKUP(A145,'[1]shui_2h-VS-hzt_10_2h.GeneDiffEx'!$1:$1048576,6,0)</f>
        <v>453</v>
      </c>
      <c r="G145">
        <f>VLOOKUP(A145,'[1]shui_2h-VS-hzt_10_2h.GeneDiffEx'!$1:$1048576,7,0)</f>
        <v>5.3204908006387397</v>
      </c>
      <c r="H145">
        <f>VLOOKUP(A145,'[1]shui_2h-VS-hzt_10_2h.GeneDiffEx'!$1:$1048576,8,0)</f>
        <v>-1.4343949472250801</v>
      </c>
      <c r="I145" t="str">
        <f>VLOOKUP(A145,'[1]shui_2h-VS-hzt_10_2h.GeneDiffEx'!$1:$1048576,9,0)</f>
        <v>down</v>
      </c>
      <c r="J145">
        <f>VLOOKUP(A145,'[1]shui_2h-VS-hzt_10_2h.GeneDiffEx'!$1:$1048576,10,0)</f>
        <v>1.4470658105590501E-5</v>
      </c>
      <c r="K145">
        <f>VLOOKUP(A145,'[1]shui_2h-VS-hzt_10_2h.GeneDiffEx'!$1:$1048576,11,0)</f>
        <v>3.8221831609566298E-3</v>
      </c>
      <c r="L145" t="str">
        <f>VLOOKUP(A145,'[1]shui_2h-VS-hzt_10_2h.GeneDiffEx'!$1:$1048576,12,0)</f>
        <v>ko04075//Plant hormone signal transduction</v>
      </c>
      <c r="M145" t="str">
        <f>VLOOKUP(A145,'[1]shui_2h-VS-hzt_10_2h.GeneDiffEx'!$1:$1048576,13,0)</f>
        <v>-</v>
      </c>
      <c r="N145" t="str">
        <f>VLOOKUP(A145,'[1]shui_2h-VS-hzt_10_2h.GeneDiffEx'!$1:$1048576,14,0)</f>
        <v>GO:0004721//phosphoprotein phosphatase activity</v>
      </c>
      <c r="O145" t="str">
        <f>VLOOKUP(A145,'[1]shui_2h-VS-hzt_10_2h.GeneDiffEx'!$1:$1048576,15,0)</f>
        <v>-</v>
      </c>
      <c r="P145" t="str">
        <f>VLOOKUP(A145,'[1]shui_2h-VS-hzt_10_2h.GeneDiffEx'!$1:$1048576,16,0)</f>
        <v>gi|697162912|ref|XP_009590266.1|/0/PREDICTED: probable protein phosphatase 2C 49 [Nicotiana tomentosiformis]</v>
      </c>
    </row>
    <row r="146" spans="1:16" x14ac:dyDescent="0.2">
      <c r="A146" s="1" t="s">
        <v>96</v>
      </c>
      <c r="B146">
        <f>VLOOKUP(A146,'[1]shui_2h-VS-hzt_10_2h.GeneDiffEx'!$1:$1048576,2,0)</f>
        <v>921</v>
      </c>
      <c r="C146">
        <f>VLOOKUP(A146,'[1]shui_2h-VS-hzt_10_2h.GeneDiffEx'!$1:$1048576,3,0)</f>
        <v>500</v>
      </c>
      <c r="D146">
        <f>VLOOKUP(A146,'[1]shui_2h-VS-hzt_10_2h.GeneDiffEx'!$1:$1048576,4,0)</f>
        <v>197</v>
      </c>
      <c r="E146">
        <f>VLOOKUP(A146,'[1]shui_2h-VS-hzt_10_2h.GeneDiffEx'!$1:$1048576,5,0)</f>
        <v>80</v>
      </c>
      <c r="F146">
        <f>VLOOKUP(A146,'[1]shui_2h-VS-hzt_10_2h.GeneDiffEx'!$1:$1048576,6,0)</f>
        <v>75</v>
      </c>
      <c r="G146">
        <f>VLOOKUP(A146,'[1]shui_2h-VS-hzt_10_2h.GeneDiffEx'!$1:$1048576,7,0)</f>
        <v>3.25586445679523</v>
      </c>
      <c r="H146">
        <f>VLOOKUP(A146,'[1]shui_2h-VS-hzt_10_2h.GeneDiffEx'!$1:$1048576,8,0)</f>
        <v>-1.9210966777593601</v>
      </c>
      <c r="I146" t="str">
        <f>VLOOKUP(A146,'[1]shui_2h-VS-hzt_10_2h.GeneDiffEx'!$1:$1048576,9,0)</f>
        <v>down</v>
      </c>
      <c r="J146">
        <f>VLOOKUP(A146,'[1]shui_2h-VS-hzt_10_2h.GeneDiffEx'!$1:$1048576,10,0)</f>
        <v>1.5796993911182E-5</v>
      </c>
      <c r="K146">
        <f>VLOOKUP(A146,'[1]shui_2h-VS-hzt_10_2h.GeneDiffEx'!$1:$1048576,11,0)</f>
        <v>4.0707440569823002E-3</v>
      </c>
      <c r="L146" t="str">
        <f>VLOOKUP(A146,'[1]shui_2h-VS-hzt_10_2h.GeneDiffEx'!$1:$1048576,12,0)</f>
        <v>-</v>
      </c>
      <c r="M146" t="str">
        <f>VLOOKUP(A146,'[1]shui_2h-VS-hzt_10_2h.GeneDiffEx'!$1:$1048576,13,0)</f>
        <v>-</v>
      </c>
      <c r="N146" t="str">
        <f>VLOOKUP(A146,'[1]shui_2h-VS-hzt_10_2h.GeneDiffEx'!$1:$1048576,14,0)</f>
        <v>-</v>
      </c>
      <c r="O146" t="str">
        <f>VLOOKUP(A146,'[1]shui_2h-VS-hzt_10_2h.GeneDiffEx'!$1:$1048576,15,0)</f>
        <v>-</v>
      </c>
      <c r="P146" t="str">
        <f>VLOOKUP(A146,'[1]shui_2h-VS-hzt_10_2h.GeneDiffEx'!$1:$1048576,16,0)</f>
        <v>gi|697153992|ref|XP_009631248.1|/1.82723e-91/PREDICTED: mitochondrial calcium uniporter regulatory subunit MCUb-like [Nicotiana tomentosiformis]</v>
      </c>
    </row>
    <row r="147" spans="1:16" x14ac:dyDescent="0.2">
      <c r="A147" s="1" t="s">
        <v>97</v>
      </c>
      <c r="B147">
        <f>VLOOKUP(A147,'[1]shui_2h-VS-hzt_10_2h.GeneDiffEx'!$1:$1048576,2,0)</f>
        <v>507</v>
      </c>
      <c r="C147">
        <f>VLOOKUP(A147,'[1]shui_2h-VS-hzt_10_2h.GeneDiffEx'!$1:$1048576,3,0)</f>
        <v>4594</v>
      </c>
      <c r="D147">
        <f>VLOOKUP(A147,'[1]shui_2h-VS-hzt_10_2h.GeneDiffEx'!$1:$1048576,4,0)</f>
        <v>2536</v>
      </c>
      <c r="E147">
        <f>VLOOKUP(A147,'[1]shui_2h-VS-hzt_10_2h.GeneDiffEx'!$1:$1048576,5,0)</f>
        <v>587</v>
      </c>
      <c r="F147">
        <f>VLOOKUP(A147,'[1]shui_2h-VS-hzt_10_2h.GeneDiffEx'!$1:$1048576,6,0)</f>
        <v>1206</v>
      </c>
      <c r="G147">
        <f>VLOOKUP(A147,'[1]shui_2h-VS-hzt_10_2h.GeneDiffEx'!$1:$1048576,7,0)</f>
        <v>6.6314127023876299</v>
      </c>
      <c r="H147">
        <f>VLOOKUP(A147,'[1]shui_2h-VS-hzt_10_2h.GeneDiffEx'!$1:$1048576,8,0)</f>
        <v>-1.7155031037677999</v>
      </c>
      <c r="I147" t="str">
        <f>VLOOKUP(A147,'[1]shui_2h-VS-hzt_10_2h.GeneDiffEx'!$1:$1048576,9,0)</f>
        <v>down</v>
      </c>
      <c r="J147">
        <f>VLOOKUP(A147,'[1]shui_2h-VS-hzt_10_2h.GeneDiffEx'!$1:$1048576,10,0)</f>
        <v>2.26699378096961E-5</v>
      </c>
      <c r="K147">
        <f>VLOOKUP(A147,'[1]shui_2h-VS-hzt_10_2h.GeneDiffEx'!$1:$1048576,11,0)</f>
        <v>5.4841058609691098E-3</v>
      </c>
      <c r="L147" t="str">
        <f>VLOOKUP(A147,'[1]shui_2h-VS-hzt_10_2h.GeneDiffEx'!$1:$1048576,12,0)</f>
        <v>-</v>
      </c>
      <c r="M147" t="str">
        <f>VLOOKUP(A147,'[1]shui_2h-VS-hzt_10_2h.GeneDiffEx'!$1:$1048576,13,0)</f>
        <v>-</v>
      </c>
      <c r="N147" t="str">
        <f>VLOOKUP(A147,'[1]shui_2h-VS-hzt_10_2h.GeneDiffEx'!$1:$1048576,14,0)</f>
        <v>-</v>
      </c>
      <c r="O147" t="str">
        <f>VLOOKUP(A147,'[1]shui_2h-VS-hzt_10_2h.GeneDiffEx'!$1:$1048576,15,0)</f>
        <v>-</v>
      </c>
      <c r="P147" t="str">
        <f>VLOOKUP(A147,'[1]shui_2h-VS-hzt_10_2h.GeneDiffEx'!$1:$1048576,16,0)</f>
        <v>gi|697164185|ref|XP_009590901.1|/1.89756e-68/PREDICTED: uncharacterized protein LOC104088003 [Nicotiana tomentosiformis]</v>
      </c>
    </row>
    <row r="148" spans="1:16" x14ac:dyDescent="0.2">
      <c r="A148" s="1" t="s">
        <v>98</v>
      </c>
      <c r="B148">
        <f>VLOOKUP(A148,'[1]shui_2h-VS-hzt_10_2h.GeneDiffEx'!$1:$1048576,2,0)</f>
        <v>3333</v>
      </c>
      <c r="C148">
        <f>VLOOKUP(A148,'[1]shui_2h-VS-hzt_10_2h.GeneDiffEx'!$1:$1048576,3,0)</f>
        <v>342</v>
      </c>
      <c r="D148">
        <f>VLOOKUP(A148,'[1]shui_2h-VS-hzt_10_2h.GeneDiffEx'!$1:$1048576,4,0)</f>
        <v>252</v>
      </c>
      <c r="E148">
        <f>VLOOKUP(A148,'[1]shui_2h-VS-hzt_10_2h.GeneDiffEx'!$1:$1048576,5,0)</f>
        <v>106</v>
      </c>
      <c r="F148">
        <f>VLOOKUP(A148,'[1]shui_2h-VS-hzt_10_2h.GeneDiffEx'!$1:$1048576,6,0)</f>
        <v>68</v>
      </c>
      <c r="G148">
        <f>VLOOKUP(A148,'[1]shui_2h-VS-hzt_10_2h.GeneDiffEx'!$1:$1048576,7,0)</f>
        <v>3.1050823465826798</v>
      </c>
      <c r="H148">
        <f>VLOOKUP(A148,'[1]shui_2h-VS-hzt_10_2h.GeneDiffEx'!$1:$1048576,8,0)</f>
        <v>-1.51749508750246</v>
      </c>
      <c r="I148" t="str">
        <f>VLOOKUP(A148,'[1]shui_2h-VS-hzt_10_2h.GeneDiffEx'!$1:$1048576,9,0)</f>
        <v>down</v>
      </c>
      <c r="J148">
        <f>VLOOKUP(A148,'[1]shui_2h-VS-hzt_10_2h.GeneDiffEx'!$1:$1048576,10,0)</f>
        <v>2.36614286020507E-5</v>
      </c>
      <c r="K148">
        <f>VLOOKUP(A148,'[1]shui_2h-VS-hzt_10_2h.GeneDiffEx'!$1:$1048576,11,0)</f>
        <v>5.6388920373729202E-3</v>
      </c>
      <c r="L148" t="str">
        <f>VLOOKUP(A148,'[1]shui_2h-VS-hzt_10_2h.GeneDiffEx'!$1:$1048576,12,0)</f>
        <v>ko04626//Plant-pathogen interaction</v>
      </c>
      <c r="M148" t="str">
        <f>VLOOKUP(A148,'[1]shui_2h-VS-hzt_10_2h.GeneDiffEx'!$1:$1048576,13,0)</f>
        <v>GO:0016020//membrane</v>
      </c>
      <c r="N148" t="str">
        <f>VLOOKUP(A148,'[1]shui_2h-VS-hzt_10_2h.GeneDiffEx'!$1:$1048576,14,0)</f>
        <v>GO:0016491//oxidoreductase activity;GO:0036094//small molecule binding;GO:0004672//protein kinase activity;GO:1901363;GO:0097159//organic cyclic compound binding</v>
      </c>
      <c r="O148" t="str">
        <f>VLOOKUP(A148,'[1]shui_2h-VS-hzt_10_2h.GeneDiffEx'!$1:$1048576,15,0)</f>
        <v>GO:0006796//phosphate-containing compound metabolic process</v>
      </c>
      <c r="P148" t="str">
        <f>VLOOKUP(A148,'[1]shui_2h-VS-hzt_10_2h.GeneDiffEx'!$1:$1048576,16,0)</f>
        <v>gi|697158161|ref|XP_009587832.1|/0/PREDICTED: probable LRR receptor-like serine/threonine-protein kinase At4g26540 [Nicotiana tomentosiformis]</v>
      </c>
    </row>
    <row r="149" spans="1:16" x14ac:dyDescent="0.2">
      <c r="A149" s="1" t="s">
        <v>99</v>
      </c>
      <c r="B149">
        <f>VLOOKUP(A149,'[1]shui_2h-VS-hzt_10_2h.GeneDiffEx'!$1:$1048576,2,0)</f>
        <v>1299</v>
      </c>
      <c r="C149">
        <f>VLOOKUP(A149,'[1]shui_2h-VS-hzt_10_2h.GeneDiffEx'!$1:$1048576,3,0)</f>
        <v>543</v>
      </c>
      <c r="D149">
        <f>VLOOKUP(A149,'[1]shui_2h-VS-hzt_10_2h.GeneDiffEx'!$1:$1048576,4,0)</f>
        <v>408</v>
      </c>
      <c r="E149">
        <f>VLOOKUP(A149,'[1]shui_2h-VS-hzt_10_2h.GeneDiffEx'!$1:$1048576,5,0)</f>
        <v>146</v>
      </c>
      <c r="F149">
        <f>VLOOKUP(A149,'[1]shui_2h-VS-hzt_10_2h.GeneDiffEx'!$1:$1048576,6,0)</f>
        <v>174</v>
      </c>
      <c r="G149">
        <f>VLOOKUP(A149,'[1]shui_2h-VS-hzt_10_2h.GeneDiffEx'!$1:$1048576,7,0)</f>
        <v>3.83448962138164</v>
      </c>
      <c r="H149">
        <f>VLOOKUP(A149,'[1]shui_2h-VS-hzt_10_2h.GeneDiffEx'!$1:$1048576,8,0)</f>
        <v>-1.30224039448513</v>
      </c>
      <c r="I149" t="str">
        <f>VLOOKUP(A149,'[1]shui_2h-VS-hzt_10_2h.GeneDiffEx'!$1:$1048576,9,0)</f>
        <v>down</v>
      </c>
      <c r="J149">
        <f>VLOOKUP(A149,'[1]shui_2h-VS-hzt_10_2h.GeneDiffEx'!$1:$1048576,10,0)</f>
        <v>2.51395551898321E-5</v>
      </c>
      <c r="K149">
        <f>VLOOKUP(A149,'[1]shui_2h-VS-hzt_10_2h.GeneDiffEx'!$1:$1048576,11,0)</f>
        <v>5.90239512071791E-3</v>
      </c>
      <c r="L149" t="str">
        <f>VLOOKUP(A149,'[1]shui_2h-VS-hzt_10_2h.GeneDiffEx'!$1:$1048576,12,0)</f>
        <v>-</v>
      </c>
      <c r="M149" t="str">
        <f>VLOOKUP(A149,'[1]shui_2h-VS-hzt_10_2h.GeneDiffEx'!$1:$1048576,13,0)</f>
        <v>-</v>
      </c>
      <c r="N149" t="str">
        <f>VLOOKUP(A149,'[1]shui_2h-VS-hzt_10_2h.GeneDiffEx'!$1:$1048576,14,0)</f>
        <v>-</v>
      </c>
      <c r="O149" t="str">
        <f>VLOOKUP(A149,'[1]shui_2h-VS-hzt_10_2h.GeneDiffEx'!$1:$1048576,15,0)</f>
        <v>GO:0008152//metabolic process</v>
      </c>
      <c r="P149" t="str">
        <f>VLOOKUP(A149,'[1]shui_2h-VS-hzt_10_2h.GeneDiffEx'!$1:$1048576,16,0)</f>
        <v>gi|697103958|ref|XP_009605783.1|/0/PREDICTED: patatin-like protein 3 [Nicotiana tomentosiformis]</v>
      </c>
    </row>
    <row r="150" spans="1:16" x14ac:dyDescent="0.2">
      <c r="A150" s="1" t="s">
        <v>100</v>
      </c>
      <c r="B150">
        <f>VLOOKUP(A150,'[1]shui_2h-VS-hzt_10_2h.GeneDiffEx'!$1:$1048576,2,0)</f>
        <v>564</v>
      </c>
      <c r="C150">
        <f>VLOOKUP(A150,'[1]shui_2h-VS-hzt_10_2h.GeneDiffEx'!$1:$1048576,3,0)</f>
        <v>42</v>
      </c>
      <c r="D150">
        <f>VLOOKUP(A150,'[1]shui_2h-VS-hzt_10_2h.GeneDiffEx'!$1:$1048576,4,0)</f>
        <v>112</v>
      </c>
      <c r="E150">
        <f>VLOOKUP(A150,'[1]shui_2h-VS-hzt_10_2h.GeneDiffEx'!$1:$1048576,5,0)</f>
        <v>4</v>
      </c>
      <c r="F150">
        <f>VLOOKUP(A150,'[1]shui_2h-VS-hzt_10_2h.GeneDiffEx'!$1:$1048576,6,0)</f>
        <v>11</v>
      </c>
      <c r="G150">
        <f>VLOOKUP(A150,'[1]shui_2h-VS-hzt_10_2h.GeneDiffEx'!$1:$1048576,7,0)</f>
        <v>0.94419862814634603</v>
      </c>
      <c r="H150">
        <f>VLOOKUP(A150,'[1]shui_2h-VS-hzt_10_2h.GeneDiffEx'!$1:$1048576,8,0)</f>
        <v>-3.0304638849483498</v>
      </c>
      <c r="I150" t="str">
        <f>VLOOKUP(A150,'[1]shui_2h-VS-hzt_10_2h.GeneDiffEx'!$1:$1048576,9,0)</f>
        <v>down</v>
      </c>
      <c r="J150">
        <f>VLOOKUP(A150,'[1]shui_2h-VS-hzt_10_2h.GeneDiffEx'!$1:$1048576,10,0)</f>
        <v>3.0159633270984599E-5</v>
      </c>
      <c r="K150">
        <f>VLOOKUP(A150,'[1]shui_2h-VS-hzt_10_2h.GeneDiffEx'!$1:$1048576,11,0)</f>
        <v>6.92709953737049E-3</v>
      </c>
      <c r="L150" t="str">
        <f>VLOOKUP(A150,'[1]shui_2h-VS-hzt_10_2h.GeneDiffEx'!$1:$1048576,12,0)</f>
        <v>-</v>
      </c>
      <c r="M150" t="str">
        <f>VLOOKUP(A150,'[1]shui_2h-VS-hzt_10_2h.GeneDiffEx'!$1:$1048576,13,0)</f>
        <v>-</v>
      </c>
      <c r="N150" t="str">
        <f>VLOOKUP(A150,'[1]shui_2h-VS-hzt_10_2h.GeneDiffEx'!$1:$1048576,14,0)</f>
        <v>GO:0043169//cation binding</v>
      </c>
      <c r="O150" t="str">
        <f>VLOOKUP(A150,'[1]shui_2h-VS-hzt_10_2h.GeneDiffEx'!$1:$1048576,15,0)</f>
        <v>GO:0006812//cation transport</v>
      </c>
      <c r="P150" t="str">
        <f>VLOOKUP(A150,'[1]shui_2h-VS-hzt_10_2h.GeneDiffEx'!$1:$1048576,16,0)</f>
        <v>gi|698548447|ref|XP_009768351.1|/7.83192e-128/PREDICTED: uncharacterized protein LOC104219369 [Nicotiana sylvestris]</v>
      </c>
    </row>
    <row r="151" spans="1:16" x14ac:dyDescent="0.2">
      <c r="A151" s="1" t="s">
        <v>101</v>
      </c>
      <c r="B151">
        <f>VLOOKUP(A151,'[1]shui_2h-VS-hzt_10_2h.GeneDiffEx'!$1:$1048576,2,0)</f>
        <v>1548</v>
      </c>
      <c r="C151">
        <f>VLOOKUP(A151,'[1]shui_2h-VS-hzt_10_2h.GeneDiffEx'!$1:$1048576,3,0)</f>
        <v>4497</v>
      </c>
      <c r="D151">
        <f>VLOOKUP(A151,'[1]shui_2h-VS-hzt_10_2h.GeneDiffEx'!$1:$1048576,4,0)</f>
        <v>2487</v>
      </c>
      <c r="E151">
        <f>VLOOKUP(A151,'[1]shui_2h-VS-hzt_10_2h.GeneDiffEx'!$1:$1048576,5,0)</f>
        <v>1066</v>
      </c>
      <c r="F151">
        <f>VLOOKUP(A151,'[1]shui_2h-VS-hzt_10_2h.GeneDiffEx'!$1:$1048576,6,0)</f>
        <v>1201</v>
      </c>
      <c r="G151">
        <f>VLOOKUP(A151,'[1]shui_2h-VS-hzt_10_2h.GeneDiffEx'!$1:$1048576,7,0)</f>
        <v>6.6913609334931596</v>
      </c>
      <c r="H151">
        <f>VLOOKUP(A151,'[1]shui_2h-VS-hzt_10_2h.GeneDiffEx'!$1:$1048576,8,0)</f>
        <v>-1.36400830073762</v>
      </c>
      <c r="I151" t="str">
        <f>VLOOKUP(A151,'[1]shui_2h-VS-hzt_10_2h.GeneDiffEx'!$1:$1048576,9,0)</f>
        <v>down</v>
      </c>
      <c r="J151">
        <f>VLOOKUP(A151,'[1]shui_2h-VS-hzt_10_2h.GeneDiffEx'!$1:$1048576,10,0)</f>
        <v>3.2414715206057299E-5</v>
      </c>
      <c r="K151">
        <f>VLOOKUP(A151,'[1]shui_2h-VS-hzt_10_2h.GeneDiffEx'!$1:$1048576,11,0)</f>
        <v>7.3914878645409601E-3</v>
      </c>
      <c r="L151" t="str">
        <f>VLOOKUP(A151,'[1]shui_2h-VS-hzt_10_2h.GeneDiffEx'!$1:$1048576,12,0)</f>
        <v>-</v>
      </c>
      <c r="M151" t="str">
        <f>VLOOKUP(A151,'[1]shui_2h-VS-hzt_10_2h.GeneDiffEx'!$1:$1048576,13,0)</f>
        <v>-</v>
      </c>
      <c r="N151" t="str">
        <f>VLOOKUP(A151,'[1]shui_2h-VS-hzt_10_2h.GeneDiffEx'!$1:$1048576,14,0)</f>
        <v>-</v>
      </c>
      <c r="O151" t="str">
        <f>VLOOKUP(A151,'[1]shui_2h-VS-hzt_10_2h.GeneDiffEx'!$1:$1048576,15,0)</f>
        <v>GO:0008152//metabolic process</v>
      </c>
      <c r="P151" t="str">
        <f>VLOOKUP(A151,'[1]shui_2h-VS-hzt_10_2h.GeneDiffEx'!$1:$1048576,16,0)</f>
        <v>gi|698571395|ref|XP_009774872.1|/0/PREDICTED: uncharacterized protein LOC104224855 [Nicotiana sylvestris]</v>
      </c>
    </row>
    <row r="152" spans="1:16" x14ac:dyDescent="0.2">
      <c r="A152" s="1" t="s">
        <v>102</v>
      </c>
      <c r="B152">
        <f>VLOOKUP(A152,'[1]shui_2h-VS-hzt_10_2h.GeneDiffEx'!$1:$1048576,2,0)</f>
        <v>825</v>
      </c>
      <c r="C152">
        <f>VLOOKUP(A152,'[1]shui_2h-VS-hzt_10_2h.GeneDiffEx'!$1:$1048576,3,0)</f>
        <v>564</v>
      </c>
      <c r="D152">
        <f>VLOOKUP(A152,'[1]shui_2h-VS-hzt_10_2h.GeneDiffEx'!$1:$1048576,4,0)</f>
        <v>686</v>
      </c>
      <c r="E152">
        <f>VLOOKUP(A152,'[1]shui_2h-VS-hzt_10_2h.GeneDiffEx'!$1:$1048576,5,0)</f>
        <v>265</v>
      </c>
      <c r="F152">
        <f>VLOOKUP(A152,'[1]shui_2h-VS-hzt_10_2h.GeneDiffEx'!$1:$1048576,6,0)</f>
        <v>216</v>
      </c>
      <c r="G152">
        <f>VLOOKUP(A152,'[1]shui_2h-VS-hzt_10_2h.GeneDiffEx'!$1:$1048576,7,0)</f>
        <v>4.27164756014521</v>
      </c>
      <c r="H152">
        <f>VLOOKUP(A152,'[1]shui_2h-VS-hzt_10_2h.GeneDiffEx'!$1:$1048576,8,0)</f>
        <v>-1.1059312169609501</v>
      </c>
      <c r="I152" t="str">
        <f>VLOOKUP(A152,'[1]shui_2h-VS-hzt_10_2h.GeneDiffEx'!$1:$1048576,9,0)</f>
        <v>down</v>
      </c>
      <c r="J152">
        <f>VLOOKUP(A152,'[1]shui_2h-VS-hzt_10_2h.GeneDiffEx'!$1:$1048576,10,0)</f>
        <v>3.5035892032762597E-5</v>
      </c>
      <c r="K152">
        <f>VLOOKUP(A152,'[1]shui_2h-VS-hzt_10_2h.GeneDiffEx'!$1:$1048576,11,0)</f>
        <v>7.9321259562174593E-3</v>
      </c>
      <c r="L152" t="str">
        <f>VLOOKUP(A152,'[1]shui_2h-VS-hzt_10_2h.GeneDiffEx'!$1:$1048576,12,0)</f>
        <v>ko03050//Proteasome</v>
      </c>
      <c r="M152" t="str">
        <f>VLOOKUP(A152,'[1]shui_2h-VS-hzt_10_2h.GeneDiffEx'!$1:$1048576,13,0)</f>
        <v>GO:0005839//proteasome core complex;GO:0043231//intracellular membrane-bounded organelle</v>
      </c>
      <c r="N152" t="str">
        <f>VLOOKUP(A152,'[1]shui_2h-VS-hzt_10_2h.GeneDiffEx'!$1:$1048576,14,0)</f>
        <v>GO:0004175//endopeptidase activity</v>
      </c>
      <c r="O152" t="str">
        <f>VLOOKUP(A152,'[1]shui_2h-VS-hzt_10_2h.GeneDiffEx'!$1:$1048576,15,0)</f>
        <v>GO:0019941//modification-dependent protein catabolic process</v>
      </c>
      <c r="P152" t="str">
        <f>VLOOKUP(A152,'[1]shui_2h-VS-hzt_10_2h.GeneDiffEx'!$1:$1048576,16,0)</f>
        <v>gi|697121920|ref|XP_009614945.1|/0/PREDICTED: proteasome subunit alpha type-1-B-like [Nicotiana tomentosiformis]</v>
      </c>
    </row>
    <row r="153" spans="1:16" x14ac:dyDescent="0.2">
      <c r="A153" s="1" t="s">
        <v>103</v>
      </c>
      <c r="B153">
        <f>VLOOKUP(A153,'[1]shui_2h-VS-hzt_10_2h.GeneDiffEx'!$1:$1048576,2,0)</f>
        <v>456</v>
      </c>
      <c r="C153">
        <f>VLOOKUP(A153,'[1]shui_2h-VS-hzt_10_2h.GeneDiffEx'!$1:$1048576,3,0)</f>
        <v>780</v>
      </c>
      <c r="D153">
        <f>VLOOKUP(A153,'[1]shui_2h-VS-hzt_10_2h.GeneDiffEx'!$1:$1048576,4,0)</f>
        <v>785</v>
      </c>
      <c r="E153">
        <f>VLOOKUP(A153,'[1]shui_2h-VS-hzt_10_2h.GeneDiffEx'!$1:$1048576,5,0)</f>
        <v>227</v>
      </c>
      <c r="F153">
        <f>VLOOKUP(A153,'[1]shui_2h-VS-hzt_10_2h.GeneDiffEx'!$1:$1048576,6,0)</f>
        <v>335</v>
      </c>
      <c r="G153">
        <f>VLOOKUP(A153,'[1]shui_2h-VS-hzt_10_2h.GeneDiffEx'!$1:$1048576,7,0)</f>
        <v>4.5722159675592797</v>
      </c>
      <c r="H153">
        <f>VLOOKUP(A153,'[1]shui_2h-VS-hzt_10_2h.GeneDiffEx'!$1:$1048576,8,0)</f>
        <v>-1.19481151997778</v>
      </c>
      <c r="I153" t="str">
        <f>VLOOKUP(A153,'[1]shui_2h-VS-hzt_10_2h.GeneDiffEx'!$1:$1048576,9,0)</f>
        <v>down</v>
      </c>
      <c r="J153">
        <f>VLOOKUP(A153,'[1]shui_2h-VS-hzt_10_2h.GeneDiffEx'!$1:$1048576,10,0)</f>
        <v>3.8686490734697102E-5</v>
      </c>
      <c r="K153">
        <f>VLOOKUP(A153,'[1]shui_2h-VS-hzt_10_2h.GeneDiffEx'!$1:$1048576,11,0)</f>
        <v>8.6352606361053495E-3</v>
      </c>
      <c r="L153" t="str">
        <f>VLOOKUP(A153,'[1]shui_2h-VS-hzt_10_2h.GeneDiffEx'!$1:$1048576,12,0)</f>
        <v>ko04626//Plant-pathogen interaction;ko04075//Plant hormone signal transduction</v>
      </c>
      <c r="M153" t="str">
        <f>VLOOKUP(A153,'[1]shui_2h-VS-hzt_10_2h.GeneDiffEx'!$1:$1048576,13,0)</f>
        <v>-</v>
      </c>
      <c r="N153" t="str">
        <f>VLOOKUP(A153,'[1]shui_2h-VS-hzt_10_2h.GeneDiffEx'!$1:$1048576,14,0)</f>
        <v>-</v>
      </c>
      <c r="O153" t="str">
        <f>VLOOKUP(A153,'[1]shui_2h-VS-hzt_10_2h.GeneDiffEx'!$1:$1048576,15,0)</f>
        <v>-</v>
      </c>
      <c r="P153" t="str">
        <f>VLOOKUP(A153,'[1]shui_2h-VS-hzt_10_2h.GeneDiffEx'!$1:$1048576,16,0)</f>
        <v>gi|698494169|ref|XP_009793297.1|/3.77372e-109/PREDICTED: protein TIFY 10A-like [Nicotiana sylvestris]</v>
      </c>
    </row>
    <row r="154" spans="1:16" x14ac:dyDescent="0.2">
      <c r="A154" s="1" t="s">
        <v>104</v>
      </c>
      <c r="B154">
        <f>VLOOKUP(A154,'[1]shui_2h-VS-hzt_10_2h.GeneDiffEx'!$1:$1048576,2,0)</f>
        <v>1461</v>
      </c>
      <c r="C154">
        <f>VLOOKUP(A154,'[1]shui_2h-VS-hzt_10_2h.GeneDiffEx'!$1:$1048576,3,0)</f>
        <v>760</v>
      </c>
      <c r="D154">
        <f>VLOOKUP(A154,'[1]shui_2h-VS-hzt_10_2h.GeneDiffEx'!$1:$1048576,4,0)</f>
        <v>293</v>
      </c>
      <c r="E154">
        <f>VLOOKUP(A154,'[1]shui_2h-VS-hzt_10_2h.GeneDiffEx'!$1:$1048576,5,0)</f>
        <v>85</v>
      </c>
      <c r="F154">
        <f>VLOOKUP(A154,'[1]shui_2h-VS-hzt_10_2h.GeneDiffEx'!$1:$1048576,6,0)</f>
        <v>151</v>
      </c>
      <c r="G154">
        <f>VLOOKUP(A154,'[1]shui_2h-VS-hzt_10_2h.GeneDiffEx'!$1:$1048576,7,0)</f>
        <v>3.8512809193307902</v>
      </c>
      <c r="H154">
        <f>VLOOKUP(A154,'[1]shui_2h-VS-hzt_10_2h.GeneDiffEx'!$1:$1048576,8,0)</f>
        <v>-1.8941147115622601</v>
      </c>
      <c r="I154" t="str">
        <f>VLOOKUP(A154,'[1]shui_2h-VS-hzt_10_2h.GeneDiffEx'!$1:$1048576,9,0)</f>
        <v>down</v>
      </c>
      <c r="J154">
        <f>VLOOKUP(A154,'[1]shui_2h-VS-hzt_10_2h.GeneDiffEx'!$1:$1048576,10,0)</f>
        <v>4.1182587813510201E-5</v>
      </c>
      <c r="K154">
        <f>VLOOKUP(A154,'[1]shui_2h-VS-hzt_10_2h.GeneDiffEx'!$1:$1048576,11,0)</f>
        <v>9.0022296781863392E-3</v>
      </c>
      <c r="L154" t="str">
        <f>VLOOKUP(A154,'[1]shui_2h-VS-hzt_10_2h.GeneDiffEx'!$1:$1048576,12,0)</f>
        <v>ko00270//Cysteine and methionine metabolism;ko01100//Metabolic pathways;ko01110//Biosynthesis of secondary metabolites</v>
      </c>
      <c r="M154" t="str">
        <f>VLOOKUP(A154,'[1]shui_2h-VS-hzt_10_2h.GeneDiffEx'!$1:$1048576,13,0)</f>
        <v>-</v>
      </c>
      <c r="N154" t="str">
        <f>VLOOKUP(A154,'[1]shui_2h-VS-hzt_10_2h.GeneDiffEx'!$1:$1048576,14,0)</f>
        <v>GO:0005515//protein binding;GO:0043168//anion binding;GO:0016846//carbon-sulfur lyase activity</v>
      </c>
      <c r="O154" t="str">
        <f>VLOOKUP(A154,'[1]shui_2h-VS-hzt_10_2h.GeneDiffEx'!$1:$1048576,15,0)</f>
        <v>GO:0009605//response to external stimulus;GO:0006950//response to stress;GO:0009725//response to hormone;GO:0018871;GO:0010039//response to iron ion;GO:0001101//response to acid chemical</v>
      </c>
      <c r="P154" t="str">
        <f>VLOOKUP(A154,'[1]shui_2h-VS-hzt_10_2h.GeneDiffEx'!$1:$1048576,16,0)</f>
        <v>gi|697144635|ref|XP_009626433.1|/0/PREDICTED: 1-aminocyclopropane-1-carboxylate synthase-like [Nicotiana tomentosiformis]</v>
      </c>
    </row>
    <row r="155" spans="1:16" x14ac:dyDescent="0.2">
      <c r="A155" s="1" t="s">
        <v>105</v>
      </c>
      <c r="B155">
        <f>VLOOKUP(A155,'[1]shui_2h-VS-hzt_10_2h.GeneDiffEx'!$1:$1048576,2,0)</f>
        <v>1272</v>
      </c>
      <c r="C155">
        <f>VLOOKUP(A155,'[1]shui_2h-VS-hzt_10_2h.GeneDiffEx'!$1:$1048576,3,0)</f>
        <v>693</v>
      </c>
      <c r="D155">
        <f>VLOOKUP(A155,'[1]shui_2h-VS-hzt_10_2h.GeneDiffEx'!$1:$1048576,4,0)</f>
        <v>508</v>
      </c>
      <c r="E155">
        <f>VLOOKUP(A155,'[1]shui_2h-VS-hzt_10_2h.GeneDiffEx'!$1:$1048576,5,0)</f>
        <v>221</v>
      </c>
      <c r="F155">
        <f>VLOOKUP(A155,'[1]shui_2h-VS-hzt_10_2h.GeneDiffEx'!$1:$1048576,6,0)</f>
        <v>219</v>
      </c>
      <c r="G155">
        <f>VLOOKUP(A155,'[1]shui_2h-VS-hzt_10_2h.GeneDiffEx'!$1:$1048576,7,0)</f>
        <v>4.2036616224586902</v>
      </c>
      <c r="H155">
        <f>VLOOKUP(A155,'[1]shui_2h-VS-hzt_10_2h.GeneDiffEx'!$1:$1048576,8,0)</f>
        <v>-1.1851657344256199</v>
      </c>
      <c r="I155" t="str">
        <f>VLOOKUP(A155,'[1]shui_2h-VS-hzt_10_2h.GeneDiffEx'!$1:$1048576,9,0)</f>
        <v>down</v>
      </c>
      <c r="J155">
        <f>VLOOKUP(A155,'[1]shui_2h-VS-hzt_10_2h.GeneDiffEx'!$1:$1048576,10,0)</f>
        <v>4.4262205407369503E-5</v>
      </c>
      <c r="K155">
        <f>VLOOKUP(A155,'[1]shui_2h-VS-hzt_10_2h.GeneDiffEx'!$1:$1048576,11,0)</f>
        <v>9.5640267735119296E-3</v>
      </c>
      <c r="L155" t="str">
        <f>VLOOKUP(A155,'[1]shui_2h-VS-hzt_10_2h.GeneDiffEx'!$1:$1048576,12,0)</f>
        <v>-</v>
      </c>
      <c r="M155" t="str">
        <f>VLOOKUP(A155,'[1]shui_2h-VS-hzt_10_2h.GeneDiffEx'!$1:$1048576,13,0)</f>
        <v>-</v>
      </c>
      <c r="N155" t="str">
        <f>VLOOKUP(A155,'[1]shui_2h-VS-hzt_10_2h.GeneDiffEx'!$1:$1048576,14,0)</f>
        <v>-</v>
      </c>
      <c r="O155" t="str">
        <f>VLOOKUP(A155,'[1]shui_2h-VS-hzt_10_2h.GeneDiffEx'!$1:$1048576,15,0)</f>
        <v>-</v>
      </c>
      <c r="P155" t="str">
        <f>VLOOKUP(A155,'[1]shui_2h-VS-hzt_10_2h.GeneDiffEx'!$1:$1048576,16,0)</f>
        <v>gi|697152190|ref|XP_009630327.1|/0/PREDICTED: transcription factor TCP4-like [Nicotiana tomentosiformis]</v>
      </c>
    </row>
    <row r="156" spans="1:16" x14ac:dyDescent="0.2">
      <c r="A156" s="1" t="s">
        <v>106</v>
      </c>
      <c r="B156">
        <f>VLOOKUP(A156,'[1]shui_2h-VS-hzt_10_2h.GeneDiffEx'!$1:$1048576,2,0)</f>
        <v>747</v>
      </c>
      <c r="C156">
        <f>VLOOKUP(A156,'[1]shui_2h-VS-hzt_10_2h.GeneDiffEx'!$1:$1048576,3,0)</f>
        <v>27</v>
      </c>
      <c r="D156">
        <f>VLOOKUP(A156,'[1]shui_2h-VS-hzt_10_2h.GeneDiffEx'!$1:$1048576,4,0)</f>
        <v>71</v>
      </c>
      <c r="E156">
        <f>VLOOKUP(A156,'[1]shui_2h-VS-hzt_10_2h.GeneDiffEx'!$1:$1048576,5,0)</f>
        <v>5</v>
      </c>
      <c r="F156">
        <f>VLOOKUP(A156,'[1]shui_2h-VS-hzt_10_2h.GeneDiffEx'!$1:$1048576,6,0)</f>
        <v>4</v>
      </c>
      <c r="G156">
        <f>VLOOKUP(A156,'[1]shui_2h-VS-hzt_10_2h.GeneDiffEx'!$1:$1048576,7,0)</f>
        <v>0.33245849891443502</v>
      </c>
      <c r="H156">
        <f>VLOOKUP(A156,'[1]shui_2h-VS-hzt_10_2h.GeneDiffEx'!$1:$1048576,8,0)</f>
        <v>-3.1223743189563402</v>
      </c>
      <c r="I156" t="str">
        <f>VLOOKUP(A156,'[1]shui_2h-VS-hzt_10_2h.GeneDiffEx'!$1:$1048576,9,0)</f>
        <v>down</v>
      </c>
      <c r="J156">
        <f>VLOOKUP(A156,'[1]shui_2h-VS-hzt_10_2h.GeneDiffEx'!$1:$1048576,10,0)</f>
        <v>4.4456866539095601E-5</v>
      </c>
      <c r="K156">
        <f>VLOOKUP(A156,'[1]shui_2h-VS-hzt_10_2h.GeneDiffEx'!$1:$1048576,11,0)</f>
        <v>9.5640267735119296E-3</v>
      </c>
      <c r="L156" t="str">
        <f>VLOOKUP(A156,'[1]shui_2h-VS-hzt_10_2h.GeneDiffEx'!$1:$1048576,12,0)</f>
        <v>-</v>
      </c>
      <c r="M156" t="str">
        <f>VLOOKUP(A156,'[1]shui_2h-VS-hzt_10_2h.GeneDiffEx'!$1:$1048576,13,0)</f>
        <v>-</v>
      </c>
      <c r="N156" t="str">
        <f>VLOOKUP(A156,'[1]shui_2h-VS-hzt_10_2h.GeneDiffEx'!$1:$1048576,14,0)</f>
        <v>-</v>
      </c>
      <c r="O156" t="str">
        <f>VLOOKUP(A156,'[1]shui_2h-VS-hzt_10_2h.GeneDiffEx'!$1:$1048576,15,0)</f>
        <v>-</v>
      </c>
      <c r="P156" t="str">
        <f>VLOOKUP(A156,'[1]shui_2h-VS-hzt_10_2h.GeneDiffEx'!$1:$1048576,16,0)</f>
        <v>gi|697145967|ref|XP_009627118.1|/3.96398e-125/PREDICTED: RNA-binding protein 42-like [Nicotiana tomentosiformis]</v>
      </c>
    </row>
    <row r="157" spans="1:16" x14ac:dyDescent="0.2">
      <c r="A157" s="1" t="s">
        <v>107</v>
      </c>
      <c r="B157">
        <f>VLOOKUP(A157,'[1]shui_2h-VS-hzt_10_2h.GeneDiffEx'!$1:$1048576,2,0)</f>
        <v>1269</v>
      </c>
      <c r="C157">
        <f>VLOOKUP(A157,'[1]shui_2h-VS-hzt_10_2h.GeneDiffEx'!$1:$1048576,3,0)</f>
        <v>290</v>
      </c>
      <c r="D157">
        <f>VLOOKUP(A157,'[1]shui_2h-VS-hzt_10_2h.GeneDiffEx'!$1:$1048576,4,0)</f>
        <v>368</v>
      </c>
      <c r="E157">
        <f>VLOOKUP(A157,'[1]shui_2h-VS-hzt_10_2h.GeneDiffEx'!$1:$1048576,5,0)</f>
        <v>100</v>
      </c>
      <c r="F157">
        <f>VLOOKUP(A157,'[1]shui_2h-VS-hzt_10_2h.GeneDiffEx'!$1:$1048576,6,0)</f>
        <v>119</v>
      </c>
      <c r="G157">
        <f>VLOOKUP(A157,'[1]shui_2h-VS-hzt_10_2h.GeneDiffEx'!$1:$1048576,7,0)</f>
        <v>3.2941620005891799</v>
      </c>
      <c r="H157">
        <f>VLOOKUP(A157,'[1]shui_2h-VS-hzt_10_2h.GeneDiffEx'!$1:$1048576,8,0)</f>
        <v>-1.30416688281597</v>
      </c>
      <c r="I157" t="str">
        <f>VLOOKUP(A157,'[1]shui_2h-VS-hzt_10_2h.GeneDiffEx'!$1:$1048576,9,0)</f>
        <v>down</v>
      </c>
      <c r="J157">
        <f>VLOOKUP(A157,'[1]shui_2h-VS-hzt_10_2h.GeneDiffEx'!$1:$1048576,10,0)</f>
        <v>4.495961601632E-5</v>
      </c>
      <c r="K157">
        <f>VLOOKUP(A157,'[1]shui_2h-VS-hzt_10_2h.GeneDiffEx'!$1:$1048576,11,0)</f>
        <v>9.5640267735119296E-3</v>
      </c>
      <c r="L157" t="str">
        <f>VLOOKUP(A157,'[1]shui_2h-VS-hzt_10_2h.GeneDiffEx'!$1:$1048576,12,0)</f>
        <v>-</v>
      </c>
      <c r="M157" t="str">
        <f>VLOOKUP(A157,'[1]shui_2h-VS-hzt_10_2h.GeneDiffEx'!$1:$1048576,13,0)</f>
        <v>-</v>
      </c>
      <c r="N157" t="str">
        <f>VLOOKUP(A157,'[1]shui_2h-VS-hzt_10_2h.GeneDiffEx'!$1:$1048576,14,0)</f>
        <v>-</v>
      </c>
      <c r="O157" t="str">
        <f>VLOOKUP(A157,'[1]shui_2h-VS-hzt_10_2h.GeneDiffEx'!$1:$1048576,15,0)</f>
        <v>-</v>
      </c>
      <c r="P157" t="str">
        <f>VLOOKUP(A157,'[1]shui_2h-VS-hzt_10_2h.GeneDiffEx'!$1:$1048576,16,0)</f>
        <v>gi|697155670|ref|XP_009586579.1|/0/PREDICTED: serpin-ZX-like [Nicotiana tomentosiformis]</v>
      </c>
    </row>
    <row r="158" spans="1:16" x14ac:dyDescent="0.2">
      <c r="A158" s="1" t="s">
        <v>108</v>
      </c>
      <c r="B158">
        <f>VLOOKUP(A158,'[1]shui_2h-VS-hzt_10_2h.GeneDiffEx'!$1:$1048576,2,0)</f>
        <v>1539</v>
      </c>
      <c r="C158">
        <f>VLOOKUP(A158,'[1]shui_2h-VS-hzt_10_2h.GeneDiffEx'!$1:$1048576,3,0)</f>
        <v>2499</v>
      </c>
      <c r="D158">
        <f>VLOOKUP(A158,'[1]shui_2h-VS-hzt_10_2h.GeneDiffEx'!$1:$1048576,4,0)</f>
        <v>1056</v>
      </c>
      <c r="E158">
        <f>VLOOKUP(A158,'[1]shui_2h-VS-hzt_10_2h.GeneDiffEx'!$1:$1048576,5,0)</f>
        <v>363</v>
      </c>
      <c r="F158">
        <f>VLOOKUP(A158,'[1]shui_2h-VS-hzt_10_2h.GeneDiffEx'!$1:$1048576,6,0)</f>
        <v>568</v>
      </c>
      <c r="G158">
        <f>VLOOKUP(A158,'[1]shui_2h-VS-hzt_10_2h.GeneDiffEx'!$1:$1048576,7,0)</f>
        <v>5.6461184222991099</v>
      </c>
      <c r="H158">
        <f>VLOOKUP(A158,'[1]shui_2h-VS-hzt_10_2h.GeneDiffEx'!$1:$1048576,8,0)</f>
        <v>-1.67083834107064</v>
      </c>
      <c r="I158" t="str">
        <f>VLOOKUP(A158,'[1]shui_2h-VS-hzt_10_2h.GeneDiffEx'!$1:$1048576,9,0)</f>
        <v>down</v>
      </c>
      <c r="J158">
        <f>VLOOKUP(A158,'[1]shui_2h-VS-hzt_10_2h.GeneDiffEx'!$1:$1048576,10,0)</f>
        <v>4.8138090867134603E-5</v>
      </c>
      <c r="K158">
        <f>VLOOKUP(A158,'[1]shui_2h-VS-hzt_10_2h.GeneDiffEx'!$1:$1048576,11,0)</f>
        <v>1.00380587376625E-2</v>
      </c>
      <c r="L158" t="str">
        <f>VLOOKUP(A158,'[1]shui_2h-VS-hzt_10_2h.GeneDiffEx'!$1:$1048576,12,0)</f>
        <v>ko01110//Biosynthesis of secondary metabolites;ko00062//Fatty acid elongation</v>
      </c>
      <c r="M158" t="str">
        <f>VLOOKUP(A158,'[1]shui_2h-VS-hzt_10_2h.GeneDiffEx'!$1:$1048576,13,0)</f>
        <v>-</v>
      </c>
      <c r="N158" t="str">
        <f>VLOOKUP(A158,'[1]shui_2h-VS-hzt_10_2h.GeneDiffEx'!$1:$1048576,14,0)</f>
        <v>GO:0016746//transferase activity, transferring acyl groups</v>
      </c>
      <c r="O158" t="str">
        <f>VLOOKUP(A158,'[1]shui_2h-VS-hzt_10_2h.GeneDiffEx'!$1:$1048576,15,0)</f>
        <v>GO:0006631//fatty acid metabolic process</v>
      </c>
      <c r="P158" t="str">
        <f>VLOOKUP(A158,'[1]shui_2h-VS-hzt_10_2h.GeneDiffEx'!$1:$1048576,16,0)</f>
        <v>gi|698513904|ref|XP_009801870.1|/0/PREDICTED: 3-ketoacyl-CoA synthase 11-like [Nicotiana sylvestris]</v>
      </c>
    </row>
    <row r="159" spans="1:16" x14ac:dyDescent="0.2">
      <c r="A159" s="1" t="s">
        <v>109</v>
      </c>
      <c r="B159">
        <f>VLOOKUP(A159,'[1]shui_2h-VS-hzt_10_2h.GeneDiffEx'!$1:$1048576,2,0)</f>
        <v>873</v>
      </c>
      <c r="C159">
        <f>VLOOKUP(A159,'[1]shui_2h-VS-hzt_10_2h.GeneDiffEx'!$1:$1048576,3,0)</f>
        <v>543</v>
      </c>
      <c r="D159">
        <f>VLOOKUP(A159,'[1]shui_2h-VS-hzt_10_2h.GeneDiffEx'!$1:$1048576,4,0)</f>
        <v>1092</v>
      </c>
      <c r="E159">
        <f>VLOOKUP(A159,'[1]shui_2h-VS-hzt_10_2h.GeneDiffEx'!$1:$1048576,5,0)</f>
        <v>295</v>
      </c>
      <c r="F159">
        <f>VLOOKUP(A159,'[1]shui_2h-VS-hzt_10_2h.GeneDiffEx'!$1:$1048576,6,0)</f>
        <v>256</v>
      </c>
      <c r="G159">
        <f>VLOOKUP(A159,'[1]shui_2h-VS-hzt_10_2h.GeneDiffEx'!$1:$1048576,7,0)</f>
        <v>4.5906178812899396</v>
      </c>
      <c r="H159">
        <f>VLOOKUP(A159,'[1]shui_2h-VS-hzt_10_2h.GeneDiffEx'!$1:$1048576,8,0)</f>
        <v>-1.2823830132765199</v>
      </c>
      <c r="I159" t="str">
        <f>VLOOKUP(A159,'[1]shui_2h-VS-hzt_10_2h.GeneDiffEx'!$1:$1048576,9,0)</f>
        <v>down</v>
      </c>
      <c r="J159">
        <f>VLOOKUP(A159,'[1]shui_2h-VS-hzt_10_2h.GeneDiffEx'!$1:$1048576,10,0)</f>
        <v>5.0253981214631899E-5</v>
      </c>
      <c r="K159">
        <f>VLOOKUP(A159,'[1]shui_2h-VS-hzt_10_2h.GeneDiffEx'!$1:$1048576,11,0)</f>
        <v>1.03431830427206E-2</v>
      </c>
      <c r="L159" t="str">
        <f>VLOOKUP(A159,'[1]shui_2h-VS-hzt_10_2h.GeneDiffEx'!$1:$1048576,12,0)</f>
        <v>-</v>
      </c>
      <c r="M159" t="str">
        <f>VLOOKUP(A159,'[1]shui_2h-VS-hzt_10_2h.GeneDiffEx'!$1:$1048576,13,0)</f>
        <v>-</v>
      </c>
      <c r="N159" t="str">
        <f>VLOOKUP(A159,'[1]shui_2h-VS-hzt_10_2h.GeneDiffEx'!$1:$1048576,14,0)</f>
        <v>-</v>
      </c>
      <c r="O159" t="str">
        <f>VLOOKUP(A159,'[1]shui_2h-VS-hzt_10_2h.GeneDiffEx'!$1:$1048576,15,0)</f>
        <v>GO:0009267//cellular response to starvation</v>
      </c>
      <c r="P159" t="str">
        <f>VLOOKUP(A159,'[1]shui_2h-VS-hzt_10_2h.GeneDiffEx'!$1:$1048576,16,0)</f>
        <v>gi|698567686|ref|XP_009773844.1|/0/PREDICTED: SPX domain-containing protein 1-like [Nicotiana sylvestris]</v>
      </c>
    </row>
    <row r="160" spans="1:16" x14ac:dyDescent="0.2">
      <c r="A160" s="1" t="s">
        <v>110</v>
      </c>
      <c r="B160">
        <f>VLOOKUP(A160,'[1]shui_2h-VS-hzt_10_2h.GeneDiffEx'!$1:$1048576,2,0)</f>
        <v>1215</v>
      </c>
      <c r="C160">
        <f>VLOOKUP(A160,'[1]shui_2h-VS-hzt_10_2h.GeneDiffEx'!$1:$1048576,3,0)</f>
        <v>1404</v>
      </c>
      <c r="D160">
        <f>VLOOKUP(A160,'[1]shui_2h-VS-hzt_10_2h.GeneDiffEx'!$1:$1048576,4,0)</f>
        <v>635</v>
      </c>
      <c r="E160">
        <f>VLOOKUP(A160,'[1]shui_2h-VS-hzt_10_2h.GeneDiffEx'!$1:$1048576,5,0)</f>
        <v>264</v>
      </c>
      <c r="F160">
        <f>VLOOKUP(A160,'[1]shui_2h-VS-hzt_10_2h.GeneDiffEx'!$1:$1048576,6,0)</f>
        <v>334</v>
      </c>
      <c r="G160">
        <f>VLOOKUP(A160,'[1]shui_2h-VS-hzt_10_2h.GeneDiffEx'!$1:$1048576,7,0)</f>
        <v>4.8844133054236396</v>
      </c>
      <c r="H160">
        <f>VLOOKUP(A160,'[1]shui_2h-VS-hzt_10_2h.GeneDiffEx'!$1:$1048576,8,0)</f>
        <v>-1.51180263497388</v>
      </c>
      <c r="I160" t="str">
        <f>VLOOKUP(A160,'[1]shui_2h-VS-hzt_10_2h.GeneDiffEx'!$1:$1048576,9,0)</f>
        <v>down</v>
      </c>
      <c r="J160">
        <f>VLOOKUP(A160,'[1]shui_2h-VS-hzt_10_2h.GeneDiffEx'!$1:$1048576,10,0)</f>
        <v>5.6260949294484498E-5</v>
      </c>
      <c r="K160">
        <f>VLOOKUP(A160,'[1]shui_2h-VS-hzt_10_2h.GeneDiffEx'!$1:$1048576,11,0)</f>
        <v>1.1215390244264E-2</v>
      </c>
      <c r="L160" t="str">
        <f>VLOOKUP(A160,'[1]shui_2h-VS-hzt_10_2h.GeneDiffEx'!$1:$1048576,12,0)</f>
        <v>ko04144//Endocytosis</v>
      </c>
      <c r="M160" t="str">
        <f>VLOOKUP(A160,'[1]shui_2h-VS-hzt_10_2h.GeneDiffEx'!$1:$1048576,13,0)</f>
        <v>-</v>
      </c>
      <c r="N160" t="str">
        <f>VLOOKUP(A160,'[1]shui_2h-VS-hzt_10_2h.GeneDiffEx'!$1:$1048576,14,0)</f>
        <v>-</v>
      </c>
      <c r="O160" t="str">
        <f>VLOOKUP(A160,'[1]shui_2h-VS-hzt_10_2h.GeneDiffEx'!$1:$1048576,15,0)</f>
        <v>-</v>
      </c>
      <c r="P160" t="str">
        <f>VLOOKUP(A160,'[1]shui_2h-VS-hzt_10_2h.GeneDiffEx'!$1:$1048576,16,0)</f>
        <v>gi|698540866|ref|XP_009765899.1|/0/PREDICTED: protein ELC-like [Nicotiana sylvestris]</v>
      </c>
    </row>
    <row r="161" spans="1:16" x14ac:dyDescent="0.2">
      <c r="A161" s="1" t="s">
        <v>111</v>
      </c>
      <c r="B161">
        <f>VLOOKUP(A161,'[1]shui_2h-VS-hzt_10_2h.GeneDiffEx'!$1:$1048576,2,0)</f>
        <v>975</v>
      </c>
      <c r="C161">
        <f>VLOOKUP(A161,'[1]shui_2h-VS-hzt_10_2h.GeneDiffEx'!$1:$1048576,3,0)</f>
        <v>404</v>
      </c>
      <c r="D161">
        <f>VLOOKUP(A161,'[1]shui_2h-VS-hzt_10_2h.GeneDiffEx'!$1:$1048576,4,0)</f>
        <v>83</v>
      </c>
      <c r="E161">
        <f>VLOOKUP(A161,'[1]shui_2h-VS-hzt_10_2h.GeneDiffEx'!$1:$1048576,5,0)</f>
        <v>41</v>
      </c>
      <c r="F161">
        <f>VLOOKUP(A161,'[1]shui_2h-VS-hzt_10_2h.GeneDiffEx'!$1:$1048576,6,0)</f>
        <v>30</v>
      </c>
      <c r="G161">
        <f>VLOOKUP(A161,'[1]shui_2h-VS-hzt_10_2h.GeneDiffEx'!$1:$1048576,7,0)</f>
        <v>2.6509120083993301</v>
      </c>
      <c r="H161">
        <f>VLOOKUP(A161,'[1]shui_2h-VS-hzt_10_2h.GeneDiffEx'!$1:$1048576,8,0)</f>
        <v>-2.5466397293771799</v>
      </c>
      <c r="I161" t="str">
        <f>VLOOKUP(A161,'[1]shui_2h-VS-hzt_10_2h.GeneDiffEx'!$1:$1048576,9,0)</f>
        <v>down</v>
      </c>
      <c r="J161">
        <f>VLOOKUP(A161,'[1]shui_2h-VS-hzt_10_2h.GeneDiffEx'!$1:$1048576,10,0)</f>
        <v>5.7929412643532198E-5</v>
      </c>
      <c r="K161">
        <f>VLOOKUP(A161,'[1]shui_2h-VS-hzt_10_2h.GeneDiffEx'!$1:$1048576,11,0)</f>
        <v>1.1340517234428299E-2</v>
      </c>
      <c r="L161" t="str">
        <f>VLOOKUP(A161,'[1]shui_2h-VS-hzt_10_2h.GeneDiffEx'!$1:$1048576,12,0)</f>
        <v>-</v>
      </c>
      <c r="M161" t="str">
        <f>VLOOKUP(A161,'[1]shui_2h-VS-hzt_10_2h.GeneDiffEx'!$1:$1048576,13,0)</f>
        <v>-</v>
      </c>
      <c r="N161" t="str">
        <f>VLOOKUP(A161,'[1]shui_2h-VS-hzt_10_2h.GeneDiffEx'!$1:$1048576,14,0)</f>
        <v>-</v>
      </c>
      <c r="O161" t="str">
        <f>VLOOKUP(A161,'[1]shui_2h-VS-hzt_10_2h.GeneDiffEx'!$1:$1048576,15,0)</f>
        <v>-</v>
      </c>
      <c r="P161" t="str">
        <f>VLOOKUP(A161,'[1]shui_2h-VS-hzt_10_2h.GeneDiffEx'!$1:$1048576,16,0)</f>
        <v>gi|697124760|ref|XP_009616387.1|/5.83404e-128/PREDICTED: bromodomain-containing protein 4-like [Nicotiana tomentosiformis]</v>
      </c>
    </row>
    <row r="162" spans="1:16" x14ac:dyDescent="0.2">
      <c r="A162" s="1" t="s">
        <v>112</v>
      </c>
      <c r="B162">
        <f>VLOOKUP(A162,'[1]shui_2h-VS-hzt_10_2h.GeneDiffEx'!$1:$1048576,2,0)</f>
        <v>2349</v>
      </c>
      <c r="C162">
        <f>VLOOKUP(A162,'[1]shui_2h-VS-hzt_10_2h.GeneDiffEx'!$1:$1048576,3,0)</f>
        <v>584</v>
      </c>
      <c r="D162">
        <f>VLOOKUP(A162,'[1]shui_2h-VS-hzt_10_2h.GeneDiffEx'!$1:$1048576,4,0)</f>
        <v>228</v>
      </c>
      <c r="E162">
        <f>VLOOKUP(A162,'[1]shui_2h-VS-hzt_10_2h.GeneDiffEx'!$1:$1048576,5,0)</f>
        <v>120</v>
      </c>
      <c r="F162">
        <f>VLOOKUP(A162,'[1]shui_2h-VS-hzt_10_2h.GeneDiffEx'!$1:$1048576,6,0)</f>
        <v>85</v>
      </c>
      <c r="G162">
        <f>VLOOKUP(A162,'[1]shui_2h-VS-hzt_10_2h.GeneDiffEx'!$1:$1048576,7,0)</f>
        <v>3.5113709717417199</v>
      </c>
      <c r="H162">
        <f>VLOOKUP(A162,'[1]shui_2h-VS-hzt_10_2h.GeneDiffEx'!$1:$1048576,8,0)</f>
        <v>-1.74623152662069</v>
      </c>
      <c r="I162" t="str">
        <f>VLOOKUP(A162,'[1]shui_2h-VS-hzt_10_2h.GeneDiffEx'!$1:$1048576,9,0)</f>
        <v>down</v>
      </c>
      <c r="J162">
        <f>VLOOKUP(A162,'[1]shui_2h-VS-hzt_10_2h.GeneDiffEx'!$1:$1048576,10,0)</f>
        <v>5.86681693891892E-5</v>
      </c>
      <c r="K162">
        <f>VLOOKUP(A162,'[1]shui_2h-VS-hzt_10_2h.GeneDiffEx'!$1:$1048576,11,0)</f>
        <v>1.1340517234428299E-2</v>
      </c>
      <c r="L162" t="str">
        <f>VLOOKUP(A162,'[1]shui_2h-VS-hzt_10_2h.GeneDiffEx'!$1:$1048576,12,0)</f>
        <v>ko04626//Plant-pathogen interaction;ko04075//Plant hormone signal transduction</v>
      </c>
      <c r="M162" t="str">
        <f>VLOOKUP(A162,'[1]shui_2h-VS-hzt_10_2h.GeneDiffEx'!$1:$1048576,13,0)</f>
        <v>-</v>
      </c>
      <c r="N162" t="str">
        <f>VLOOKUP(A162,'[1]shui_2h-VS-hzt_10_2h.GeneDiffEx'!$1:$1048576,14,0)</f>
        <v>-</v>
      </c>
      <c r="O162" t="str">
        <f>VLOOKUP(A162,'[1]shui_2h-VS-hzt_10_2h.GeneDiffEx'!$1:$1048576,15,0)</f>
        <v>-</v>
      </c>
      <c r="P162" t="str">
        <f>VLOOKUP(A162,'[1]shui_2h-VS-hzt_10_2h.GeneDiffEx'!$1:$1048576,16,0)</f>
        <v>gi|697169143|ref|XP_009593464.1|/0/PREDICTED: probable LRR receptor-like serine/threonine-protein kinase At4g37250 [Nicotiana tomentosiformis]</v>
      </c>
    </row>
    <row r="163" spans="1:16" x14ac:dyDescent="0.2">
      <c r="A163" s="1" t="s">
        <v>113</v>
      </c>
      <c r="B163">
        <f>VLOOKUP(A163,'[1]shui_2h-VS-hzt_10_2h.GeneDiffEx'!$1:$1048576,2,0)</f>
        <v>1374</v>
      </c>
      <c r="C163">
        <f>VLOOKUP(A163,'[1]shui_2h-VS-hzt_10_2h.GeneDiffEx'!$1:$1048576,3,0)</f>
        <v>53</v>
      </c>
      <c r="D163">
        <f>VLOOKUP(A163,'[1]shui_2h-VS-hzt_10_2h.GeneDiffEx'!$1:$1048576,4,0)</f>
        <v>66</v>
      </c>
      <c r="E163">
        <f>VLOOKUP(A163,'[1]shui_2h-VS-hzt_10_2h.GeneDiffEx'!$1:$1048576,5,0)</f>
        <v>10</v>
      </c>
      <c r="F163">
        <f>VLOOKUP(A163,'[1]shui_2h-VS-hzt_10_2h.GeneDiffEx'!$1:$1048576,6,0)</f>
        <v>7</v>
      </c>
      <c r="G163">
        <f>VLOOKUP(A163,'[1]shui_2h-VS-hzt_10_2h.GeneDiffEx'!$1:$1048576,7,0)</f>
        <v>0.66755810107305202</v>
      </c>
      <c r="H163">
        <f>VLOOKUP(A163,'[1]shui_2h-VS-hzt_10_2h.GeneDiffEx'!$1:$1048576,8,0)</f>
        <v>-2.52055283770129</v>
      </c>
      <c r="I163" t="str">
        <f>VLOOKUP(A163,'[1]shui_2h-VS-hzt_10_2h.GeneDiffEx'!$1:$1048576,9,0)</f>
        <v>down</v>
      </c>
      <c r="J163">
        <f>VLOOKUP(A163,'[1]shui_2h-VS-hzt_10_2h.GeneDiffEx'!$1:$1048576,10,0)</f>
        <v>5.9714663061142699E-5</v>
      </c>
      <c r="K163">
        <f>VLOOKUP(A163,'[1]shui_2h-VS-hzt_10_2h.GeneDiffEx'!$1:$1048576,11,0)</f>
        <v>1.14710058205211E-2</v>
      </c>
      <c r="L163" t="str">
        <f>VLOOKUP(A163,'[1]shui_2h-VS-hzt_10_2h.GeneDiffEx'!$1:$1048576,12,0)</f>
        <v>-</v>
      </c>
      <c r="M163" t="str">
        <f>VLOOKUP(A163,'[1]shui_2h-VS-hzt_10_2h.GeneDiffEx'!$1:$1048576,13,0)</f>
        <v>-</v>
      </c>
      <c r="N163" t="str">
        <f>VLOOKUP(A163,'[1]shui_2h-VS-hzt_10_2h.GeneDiffEx'!$1:$1048576,14,0)</f>
        <v>GO:0004180//carboxypeptidase activity</v>
      </c>
      <c r="O163" t="str">
        <f>VLOOKUP(A163,'[1]shui_2h-VS-hzt_10_2h.GeneDiffEx'!$1:$1048576,15,0)</f>
        <v>GO:0016485//protein processing</v>
      </c>
      <c r="P163" t="str">
        <f>VLOOKUP(A163,'[1]shui_2h-VS-hzt_10_2h.GeneDiffEx'!$1:$1048576,16,0)</f>
        <v>gi|697180278|ref|XP_009599118.1|/0/PREDICTED: serine carboxypeptidase-like 45 [Nicotiana tomentosiformis]</v>
      </c>
    </row>
    <row r="164" spans="1:16" x14ac:dyDescent="0.2">
      <c r="A164" s="1" t="s">
        <v>114</v>
      </c>
      <c r="B164">
        <f>VLOOKUP(A164,'[1]shui_2h-VS-hzt_10_2h.GeneDiffEx'!$1:$1048576,2,0)</f>
        <v>1992</v>
      </c>
      <c r="C164">
        <f>VLOOKUP(A164,'[1]shui_2h-VS-hzt_10_2h.GeneDiffEx'!$1:$1048576,3,0)</f>
        <v>588</v>
      </c>
      <c r="D164">
        <f>VLOOKUP(A164,'[1]shui_2h-VS-hzt_10_2h.GeneDiffEx'!$1:$1048576,4,0)</f>
        <v>254</v>
      </c>
      <c r="E164">
        <f>VLOOKUP(A164,'[1]shui_2h-VS-hzt_10_2h.GeneDiffEx'!$1:$1048576,5,0)</f>
        <v>118</v>
      </c>
      <c r="F164">
        <f>VLOOKUP(A164,'[1]shui_2h-VS-hzt_10_2h.GeneDiffEx'!$1:$1048576,6,0)</f>
        <v>114</v>
      </c>
      <c r="G164">
        <f>VLOOKUP(A164,'[1]shui_2h-VS-hzt_10_2h.GeneDiffEx'!$1:$1048576,7,0)</f>
        <v>3.5929893412604899</v>
      </c>
      <c r="H164">
        <f>VLOOKUP(A164,'[1]shui_2h-VS-hzt_10_2h.GeneDiffEx'!$1:$1048576,8,0)</f>
        <v>-1.60965371313105</v>
      </c>
      <c r="I164" t="str">
        <f>VLOOKUP(A164,'[1]shui_2h-VS-hzt_10_2h.GeneDiffEx'!$1:$1048576,9,0)</f>
        <v>down</v>
      </c>
      <c r="J164">
        <f>VLOOKUP(A164,'[1]shui_2h-VS-hzt_10_2h.GeneDiffEx'!$1:$1048576,10,0)</f>
        <v>7.0151413419137994E-5</v>
      </c>
      <c r="K164">
        <f>VLOOKUP(A164,'[1]shui_2h-VS-hzt_10_2h.GeneDiffEx'!$1:$1048576,11,0)</f>
        <v>1.3156918341615399E-2</v>
      </c>
      <c r="L164" t="str">
        <f>VLOOKUP(A164,'[1]shui_2h-VS-hzt_10_2h.GeneDiffEx'!$1:$1048576,12,0)</f>
        <v>-</v>
      </c>
      <c r="M164" t="str">
        <f>VLOOKUP(A164,'[1]shui_2h-VS-hzt_10_2h.GeneDiffEx'!$1:$1048576,13,0)</f>
        <v>-</v>
      </c>
      <c r="N164" t="str">
        <f>VLOOKUP(A164,'[1]shui_2h-VS-hzt_10_2h.GeneDiffEx'!$1:$1048576,14,0)</f>
        <v>GO:0016759//cellulose synthase activity</v>
      </c>
      <c r="O164" t="str">
        <f>VLOOKUP(A164,'[1]shui_2h-VS-hzt_10_2h.GeneDiffEx'!$1:$1048576,15,0)</f>
        <v>-</v>
      </c>
      <c r="P164" t="str">
        <f>VLOOKUP(A164,'[1]shui_2h-VS-hzt_10_2h.GeneDiffEx'!$1:$1048576,16,0)</f>
        <v>gi|697129003|ref|XP_009618557.1|/0/PREDICTED: xyloglucan glycosyltransferase 4 [Nicotiana tomentosiformis]</v>
      </c>
    </row>
    <row r="165" spans="1:16" x14ac:dyDescent="0.2">
      <c r="A165" s="1" t="s">
        <v>115</v>
      </c>
      <c r="B165">
        <f>VLOOKUP(A165,'[1]shui_2h-VS-hzt_10_2h.GeneDiffEx'!$1:$1048576,2,0)</f>
        <v>1410</v>
      </c>
      <c r="C165">
        <f>VLOOKUP(A165,'[1]shui_2h-VS-hzt_10_2h.GeneDiffEx'!$1:$1048576,3,0)</f>
        <v>194</v>
      </c>
      <c r="D165">
        <f>VLOOKUP(A165,'[1]shui_2h-VS-hzt_10_2h.GeneDiffEx'!$1:$1048576,4,0)</f>
        <v>29</v>
      </c>
      <c r="E165">
        <f>VLOOKUP(A165,'[1]shui_2h-VS-hzt_10_2h.GeneDiffEx'!$1:$1048576,5,0)</f>
        <v>12</v>
      </c>
      <c r="F165">
        <f>VLOOKUP(A165,'[1]shui_2h-VS-hzt_10_2h.GeneDiffEx'!$1:$1048576,6,0)</f>
        <v>6</v>
      </c>
      <c r="G165">
        <f>VLOOKUP(A165,'[1]shui_2h-VS-hzt_10_2h.GeneDiffEx'!$1:$1048576,7,0)</f>
        <v>1.46754785469649</v>
      </c>
      <c r="H165">
        <f>VLOOKUP(A165,'[1]shui_2h-VS-hzt_10_2h.GeneDiffEx'!$1:$1048576,8,0)</f>
        <v>-3.3972362855198699</v>
      </c>
      <c r="I165" t="str">
        <f>VLOOKUP(A165,'[1]shui_2h-VS-hzt_10_2h.GeneDiffEx'!$1:$1048576,9,0)</f>
        <v>down</v>
      </c>
      <c r="J165">
        <f>VLOOKUP(A165,'[1]shui_2h-VS-hzt_10_2h.GeneDiffEx'!$1:$1048576,10,0)</f>
        <v>7.0782028245333401E-5</v>
      </c>
      <c r="K165">
        <f>VLOOKUP(A165,'[1]shui_2h-VS-hzt_10_2h.GeneDiffEx'!$1:$1048576,11,0)</f>
        <v>1.3197100983906401E-2</v>
      </c>
      <c r="L165" t="str">
        <f>VLOOKUP(A165,'[1]shui_2h-VS-hzt_10_2h.GeneDiffEx'!$1:$1048576,12,0)</f>
        <v>ko00906//Carotenoid biosynthesis</v>
      </c>
      <c r="M165" t="str">
        <f>VLOOKUP(A165,'[1]shui_2h-VS-hzt_10_2h.GeneDiffEx'!$1:$1048576,13,0)</f>
        <v>-</v>
      </c>
      <c r="N165" t="str">
        <f>VLOOKUP(A165,'[1]shui_2h-VS-hzt_10_2h.GeneDiffEx'!$1:$1048576,14,0)</f>
        <v>GO:0046906//tetrapyrrole binding;GO:0046914//transition metal ion binding;GO:0016709//oxidoreductase activity, acting on paired donors, with incorporation or reduction of molecular oxygen, NAD(P)H as one donor, and incorporation of one atom of oxygen</v>
      </c>
      <c r="O165" t="str">
        <f>VLOOKUP(A165,'[1]shui_2h-VS-hzt_10_2h.GeneDiffEx'!$1:$1048576,15,0)</f>
        <v>GO:0010162//seed dormancy process;GO:0009620//response to fungus;GO:0009416//response to light stimulus;GO:0006714//sesquiterpenoid metabolic process;GO:0006950//response to stress</v>
      </c>
      <c r="P165" t="str">
        <f>VLOOKUP(A165,'[1]shui_2h-VS-hzt_10_2h.GeneDiffEx'!$1:$1048576,16,0)</f>
        <v>gi|697188234|ref|XP_009603153.1|/0/PREDICTED: abscisic acid 8'-hydroxylase 1-like [Nicotiana tomentosiformis]</v>
      </c>
    </row>
    <row r="166" spans="1:16" x14ac:dyDescent="0.2">
      <c r="A166" s="1" t="s">
        <v>116</v>
      </c>
      <c r="B166">
        <f>VLOOKUP(A166,'[1]shui_2h-VS-hzt_10_2h.GeneDiffEx'!$1:$1048576,2,0)</f>
        <v>1851</v>
      </c>
      <c r="C166">
        <f>VLOOKUP(A166,'[1]shui_2h-VS-hzt_10_2h.GeneDiffEx'!$1:$1048576,3,0)</f>
        <v>30</v>
      </c>
      <c r="D166">
        <f>VLOOKUP(A166,'[1]shui_2h-VS-hzt_10_2h.GeneDiffEx'!$1:$1048576,4,0)</f>
        <v>29</v>
      </c>
      <c r="E166">
        <f>VLOOKUP(A166,'[1]shui_2h-VS-hzt_10_2h.GeneDiffEx'!$1:$1048576,5,0)</f>
        <v>3</v>
      </c>
      <c r="F166">
        <f>VLOOKUP(A166,'[1]shui_2h-VS-hzt_10_2h.GeneDiffEx'!$1:$1048576,6,0)</f>
        <v>2</v>
      </c>
      <c r="G166">
        <f>VLOOKUP(A166,'[1]shui_2h-VS-hzt_10_2h.GeneDiffEx'!$1:$1048576,7,0)</f>
        <v>-0.31737002153632898</v>
      </c>
      <c r="H166">
        <f>VLOOKUP(A166,'[1]shui_2h-VS-hzt_10_2h.GeneDiffEx'!$1:$1048576,8,0)</f>
        <v>-3.2368706666345699</v>
      </c>
      <c r="I166" t="str">
        <f>VLOOKUP(A166,'[1]shui_2h-VS-hzt_10_2h.GeneDiffEx'!$1:$1048576,9,0)</f>
        <v>down</v>
      </c>
      <c r="J166">
        <f>VLOOKUP(A166,'[1]shui_2h-VS-hzt_10_2h.GeneDiffEx'!$1:$1048576,10,0)</f>
        <v>7.9542994143750305E-5</v>
      </c>
      <c r="K166">
        <f>VLOOKUP(A166,'[1]shui_2h-VS-hzt_10_2h.GeneDiffEx'!$1:$1048576,11,0)</f>
        <v>1.4573380013759E-2</v>
      </c>
      <c r="L166" t="str">
        <f>VLOOKUP(A166,'[1]shui_2h-VS-hzt_10_2h.GeneDiffEx'!$1:$1048576,12,0)</f>
        <v>-</v>
      </c>
      <c r="M166" t="str">
        <f>VLOOKUP(A166,'[1]shui_2h-VS-hzt_10_2h.GeneDiffEx'!$1:$1048576,13,0)</f>
        <v>-</v>
      </c>
      <c r="N166" t="str">
        <f>VLOOKUP(A166,'[1]shui_2h-VS-hzt_10_2h.GeneDiffEx'!$1:$1048576,14,0)</f>
        <v>-</v>
      </c>
      <c r="O166" t="str">
        <f>VLOOKUP(A166,'[1]shui_2h-VS-hzt_10_2h.GeneDiffEx'!$1:$1048576,15,0)</f>
        <v>-</v>
      </c>
      <c r="P166" t="str">
        <f>VLOOKUP(A166,'[1]shui_2h-VS-hzt_10_2h.GeneDiffEx'!$1:$1048576,16,0)</f>
        <v>gi|698462767|ref|XP_009782065.1|;gi|698462771|ref|XP_009782066.1|/0;0/PREDICTED: interactor of constitutive active ROPs 2, chloroplastic-like isoform X1 [Nicotiana sylvestris];PREDICTED: interactor of constitutive active ROPs 2, chloroplastic-like isoform X2 [Nicotiana sylvestris]</v>
      </c>
    </row>
    <row r="167" spans="1:16" x14ac:dyDescent="0.2">
      <c r="A167" s="1" t="s">
        <v>117</v>
      </c>
      <c r="B167">
        <f>VLOOKUP(A167,'[1]shui_2h-VS-hzt_10_2h.GeneDiffEx'!$1:$1048576,2,0)</f>
        <v>777</v>
      </c>
      <c r="C167">
        <f>VLOOKUP(A167,'[1]shui_2h-VS-hzt_10_2h.GeneDiffEx'!$1:$1048576,3,0)</f>
        <v>241</v>
      </c>
      <c r="D167">
        <f>VLOOKUP(A167,'[1]shui_2h-VS-hzt_10_2h.GeneDiffEx'!$1:$1048576,4,0)</f>
        <v>114</v>
      </c>
      <c r="E167">
        <f>VLOOKUP(A167,'[1]shui_2h-VS-hzt_10_2h.GeneDiffEx'!$1:$1048576,5,0)</f>
        <v>27</v>
      </c>
      <c r="F167">
        <f>VLOOKUP(A167,'[1]shui_2h-VS-hzt_10_2h.GeneDiffEx'!$1:$1048576,6,0)</f>
        <v>46</v>
      </c>
      <c r="G167">
        <f>VLOOKUP(A167,'[1]shui_2h-VS-hzt_10_2h.GeneDiffEx'!$1:$1048576,7,0)</f>
        <v>2.2775148130927199</v>
      </c>
      <c r="H167">
        <f>VLOOKUP(A167,'[1]shui_2h-VS-hzt_10_2h.GeneDiffEx'!$1:$1048576,8,0)</f>
        <v>-2.0139031053549399</v>
      </c>
      <c r="I167" t="str">
        <f>VLOOKUP(A167,'[1]shui_2h-VS-hzt_10_2h.GeneDiffEx'!$1:$1048576,9,0)</f>
        <v>down</v>
      </c>
      <c r="J167">
        <f>VLOOKUP(A167,'[1]shui_2h-VS-hzt_10_2h.GeneDiffEx'!$1:$1048576,10,0)</f>
        <v>9.0583581177158505E-5</v>
      </c>
      <c r="K167">
        <f>VLOOKUP(A167,'[1]shui_2h-VS-hzt_10_2h.GeneDiffEx'!$1:$1048576,11,0)</f>
        <v>1.6338349939238099E-2</v>
      </c>
      <c r="L167" t="str">
        <f>VLOOKUP(A167,'[1]shui_2h-VS-hzt_10_2h.GeneDiffEx'!$1:$1048576,12,0)</f>
        <v>-</v>
      </c>
      <c r="M167" t="str">
        <f>VLOOKUP(A167,'[1]shui_2h-VS-hzt_10_2h.GeneDiffEx'!$1:$1048576,13,0)</f>
        <v>-</v>
      </c>
      <c r="N167" t="str">
        <f>VLOOKUP(A167,'[1]shui_2h-VS-hzt_10_2h.GeneDiffEx'!$1:$1048576,14,0)</f>
        <v>-</v>
      </c>
      <c r="O167" t="str">
        <f>VLOOKUP(A167,'[1]shui_2h-VS-hzt_10_2h.GeneDiffEx'!$1:$1048576,15,0)</f>
        <v>GO:0050896//response to stimulus;GO:0044699;GO:0050794//regulation of cellular process;GO:0006351//transcription, DNA-templated</v>
      </c>
      <c r="P167" t="str">
        <f>VLOOKUP(A167,'[1]shui_2h-VS-hzt_10_2h.GeneDiffEx'!$1:$1048576,16,0)</f>
        <v>gi|697109422|ref|XP_009608570.1|/0/PREDICTED: ethylene-responsive transcription factor ERF071 [Nicotiana tomentosiformis]</v>
      </c>
    </row>
    <row r="168" spans="1:16" x14ac:dyDescent="0.2">
      <c r="A168" s="1" t="s">
        <v>118</v>
      </c>
      <c r="B168">
        <f>VLOOKUP(A168,'[1]shui_2h-VS-hzt_10_2h.GeneDiffEx'!$1:$1048576,2,0)</f>
        <v>1005</v>
      </c>
      <c r="C168">
        <f>VLOOKUP(A168,'[1]shui_2h-VS-hzt_10_2h.GeneDiffEx'!$1:$1048576,3,0)</f>
        <v>4751</v>
      </c>
      <c r="D168">
        <f>VLOOKUP(A168,'[1]shui_2h-VS-hzt_10_2h.GeneDiffEx'!$1:$1048576,4,0)</f>
        <v>2210</v>
      </c>
      <c r="E168">
        <f>VLOOKUP(A168,'[1]shui_2h-VS-hzt_10_2h.GeneDiffEx'!$1:$1048576,5,0)</f>
        <v>978</v>
      </c>
      <c r="F168">
        <f>VLOOKUP(A168,'[1]shui_2h-VS-hzt_10_2h.GeneDiffEx'!$1:$1048576,6,0)</f>
        <v>1178</v>
      </c>
      <c r="G168">
        <f>VLOOKUP(A168,'[1]shui_2h-VS-hzt_10_2h.GeneDiffEx'!$1:$1048576,7,0)</f>
        <v>6.6716992451623298</v>
      </c>
      <c r="H168">
        <f>VLOOKUP(A168,'[1]shui_2h-VS-hzt_10_2h.GeneDiffEx'!$1:$1048576,8,0)</f>
        <v>-1.43402032826933</v>
      </c>
      <c r="I168" t="str">
        <f>VLOOKUP(A168,'[1]shui_2h-VS-hzt_10_2h.GeneDiffEx'!$1:$1048576,9,0)</f>
        <v>down</v>
      </c>
      <c r="J168">
        <f>VLOOKUP(A168,'[1]shui_2h-VS-hzt_10_2h.GeneDiffEx'!$1:$1048576,10,0)</f>
        <v>9.0722791182038697E-5</v>
      </c>
      <c r="K168">
        <f>VLOOKUP(A168,'[1]shui_2h-VS-hzt_10_2h.GeneDiffEx'!$1:$1048576,11,0)</f>
        <v>1.6338349939238099E-2</v>
      </c>
      <c r="L168" t="str">
        <f>VLOOKUP(A168,'[1]shui_2h-VS-hzt_10_2h.GeneDiffEx'!$1:$1048576,12,0)</f>
        <v>-</v>
      </c>
      <c r="M168" t="str">
        <f>VLOOKUP(A168,'[1]shui_2h-VS-hzt_10_2h.GeneDiffEx'!$1:$1048576,13,0)</f>
        <v>-</v>
      </c>
      <c r="N168" t="str">
        <f>VLOOKUP(A168,'[1]shui_2h-VS-hzt_10_2h.GeneDiffEx'!$1:$1048576,14,0)</f>
        <v>-</v>
      </c>
      <c r="O168" t="str">
        <f>VLOOKUP(A168,'[1]shui_2h-VS-hzt_10_2h.GeneDiffEx'!$1:$1048576,15,0)</f>
        <v>-</v>
      </c>
      <c r="P168" t="str">
        <f>VLOOKUP(A168,'[1]shui_2h-VS-hzt_10_2h.GeneDiffEx'!$1:$1048576,16,0)</f>
        <v>gi|697119084|ref|XP_009613487.1|/3.12444e-50/PREDICTED: sarcoplasmic reticulum histidine-rich calcium-binding protein [Nicotiana tomentosiformis]</v>
      </c>
    </row>
    <row r="169" spans="1:16" x14ac:dyDescent="0.2">
      <c r="A169" s="1" t="s">
        <v>119</v>
      </c>
      <c r="B169">
        <f>VLOOKUP(A169,'[1]shui_2h-VS-hzt_10_2h.GeneDiffEx'!$1:$1048576,2,0)</f>
        <v>1875</v>
      </c>
      <c r="C169">
        <f>VLOOKUP(A169,'[1]shui_2h-VS-hzt_10_2h.GeneDiffEx'!$1:$1048576,3,0)</f>
        <v>221</v>
      </c>
      <c r="D169">
        <f>VLOOKUP(A169,'[1]shui_2h-VS-hzt_10_2h.GeneDiffEx'!$1:$1048576,4,0)</f>
        <v>161</v>
      </c>
      <c r="E169">
        <f>VLOOKUP(A169,'[1]shui_2h-VS-hzt_10_2h.GeneDiffEx'!$1:$1048576,5,0)</f>
        <v>66</v>
      </c>
      <c r="F169">
        <f>VLOOKUP(A169,'[1]shui_2h-VS-hzt_10_2h.GeneDiffEx'!$1:$1048576,6,0)</f>
        <v>35</v>
      </c>
      <c r="G169">
        <f>VLOOKUP(A169,'[1]shui_2h-VS-hzt_10_2h.GeneDiffEx'!$1:$1048576,7,0)</f>
        <v>2.4429642619586298</v>
      </c>
      <c r="H169">
        <f>VLOOKUP(A169,'[1]shui_2h-VS-hzt_10_2h.GeneDiffEx'!$1:$1048576,8,0)</f>
        <v>-1.66835490948985</v>
      </c>
      <c r="I169" t="str">
        <f>VLOOKUP(A169,'[1]shui_2h-VS-hzt_10_2h.GeneDiffEx'!$1:$1048576,9,0)</f>
        <v>down</v>
      </c>
      <c r="J169">
        <f>VLOOKUP(A169,'[1]shui_2h-VS-hzt_10_2h.GeneDiffEx'!$1:$1048576,10,0)</f>
        <v>9.2931806046601896E-5</v>
      </c>
      <c r="K169">
        <f>VLOOKUP(A169,'[1]shui_2h-VS-hzt_10_2h.GeneDiffEx'!$1:$1048576,11,0)</f>
        <v>1.66416187822209E-2</v>
      </c>
      <c r="L169" t="str">
        <f>VLOOKUP(A169,'[1]shui_2h-VS-hzt_10_2h.GeneDiffEx'!$1:$1048576,12,0)</f>
        <v>ko01100//Metabolic pathways;ko00100//Steroid biosynthesis</v>
      </c>
      <c r="M169" t="str">
        <f>VLOOKUP(A169,'[1]shui_2h-VS-hzt_10_2h.GeneDiffEx'!$1:$1048576,13,0)</f>
        <v>GO:0016020//membrane</v>
      </c>
      <c r="N169" t="str">
        <f>VLOOKUP(A169,'[1]shui_2h-VS-hzt_10_2h.GeneDiffEx'!$1:$1048576,14,0)</f>
        <v>GO:0046872//metal ion binding;GO:0016746//transferase activity, transferring acyl groups</v>
      </c>
      <c r="O169" t="str">
        <f>VLOOKUP(A169,'[1]shui_2h-VS-hzt_10_2h.GeneDiffEx'!$1:$1048576,15,0)</f>
        <v>-</v>
      </c>
      <c r="P169" t="str">
        <f>VLOOKUP(A169,'[1]shui_2h-VS-hzt_10_2h.GeneDiffEx'!$1:$1048576,16,0)</f>
        <v>gi|697176970|ref|XP_009597434.1|/0/PREDICTED: probable protein S-acyltransferase 22 [Nicotiana tomentosiformis]</v>
      </c>
    </row>
    <row r="170" spans="1:16" x14ac:dyDescent="0.2">
      <c r="A170" s="1" t="s">
        <v>120</v>
      </c>
      <c r="B170">
        <f>VLOOKUP(A170,'[1]shui_2h-VS-hzt_10_2h.GeneDiffEx'!$1:$1048576,2,0)</f>
        <v>1050</v>
      </c>
      <c r="C170">
        <f>VLOOKUP(A170,'[1]shui_2h-VS-hzt_10_2h.GeneDiffEx'!$1:$1048576,3,0)</f>
        <v>27</v>
      </c>
      <c r="D170">
        <f>VLOOKUP(A170,'[1]shui_2h-VS-hzt_10_2h.GeneDiffEx'!$1:$1048576,4,0)</f>
        <v>38</v>
      </c>
      <c r="E170">
        <f>VLOOKUP(A170,'[1]shui_2h-VS-hzt_10_2h.GeneDiffEx'!$1:$1048576,5,0)</f>
        <v>2</v>
      </c>
      <c r="F170">
        <f>VLOOKUP(A170,'[1]shui_2h-VS-hzt_10_2h.GeneDiffEx'!$1:$1048576,6,0)</f>
        <v>4</v>
      </c>
      <c r="G170">
        <f>VLOOKUP(A170,'[1]shui_2h-VS-hzt_10_2h.GeneDiffEx'!$1:$1048576,7,0)</f>
        <v>-0.18863553683869</v>
      </c>
      <c r="H170">
        <f>VLOOKUP(A170,'[1]shui_2h-VS-hzt_10_2h.GeneDiffEx'!$1:$1048576,8,0)</f>
        <v>-3.1056552836384599</v>
      </c>
      <c r="I170" t="str">
        <f>VLOOKUP(A170,'[1]shui_2h-VS-hzt_10_2h.GeneDiffEx'!$1:$1048576,9,0)</f>
        <v>down</v>
      </c>
      <c r="J170">
        <f>VLOOKUP(A170,'[1]shui_2h-VS-hzt_10_2h.GeneDiffEx'!$1:$1048576,10,0)</f>
        <v>9.44185210545553E-5</v>
      </c>
      <c r="K170">
        <f>VLOOKUP(A170,'[1]shui_2h-VS-hzt_10_2h.GeneDiffEx'!$1:$1048576,11,0)</f>
        <v>1.68128620412651E-2</v>
      </c>
      <c r="L170" t="str">
        <f>VLOOKUP(A170,'[1]shui_2h-VS-hzt_10_2h.GeneDiffEx'!$1:$1048576,12,0)</f>
        <v>-</v>
      </c>
      <c r="M170" t="str">
        <f>VLOOKUP(A170,'[1]shui_2h-VS-hzt_10_2h.GeneDiffEx'!$1:$1048576,13,0)</f>
        <v>-</v>
      </c>
      <c r="N170" t="str">
        <f>VLOOKUP(A170,'[1]shui_2h-VS-hzt_10_2h.GeneDiffEx'!$1:$1048576,14,0)</f>
        <v>-</v>
      </c>
      <c r="O170" t="str">
        <f>VLOOKUP(A170,'[1]shui_2h-VS-hzt_10_2h.GeneDiffEx'!$1:$1048576,15,0)</f>
        <v>-</v>
      </c>
      <c r="P170" t="str">
        <f>VLOOKUP(A170,'[1]shui_2h-VS-hzt_10_2h.GeneDiffEx'!$1:$1048576,16,0)</f>
        <v>gi|698504894|ref|XP_009797935.1|/0/PREDICTED: uncharacterized protein LOC104244245 [Nicotiana sylvestris]</v>
      </c>
    </row>
    <row r="171" spans="1:16" x14ac:dyDescent="0.2">
      <c r="A171" s="1" t="s">
        <v>121</v>
      </c>
      <c r="B171">
        <f>VLOOKUP(A171,'[1]shui_2h-VS-hzt_10_2h.GeneDiffEx'!$1:$1048576,2,0)</f>
        <v>1086</v>
      </c>
      <c r="C171">
        <f>VLOOKUP(A171,'[1]shui_2h-VS-hzt_10_2h.GeneDiffEx'!$1:$1048576,3,0)</f>
        <v>295</v>
      </c>
      <c r="D171">
        <f>VLOOKUP(A171,'[1]shui_2h-VS-hzt_10_2h.GeneDiffEx'!$1:$1048576,4,0)</f>
        <v>85</v>
      </c>
      <c r="E171">
        <f>VLOOKUP(A171,'[1]shui_2h-VS-hzt_10_2h.GeneDiffEx'!$1:$1048576,5,0)</f>
        <v>27</v>
      </c>
      <c r="F171">
        <f>VLOOKUP(A171,'[1]shui_2h-VS-hzt_10_2h.GeneDiffEx'!$1:$1048576,6,0)</f>
        <v>39</v>
      </c>
      <c r="G171">
        <f>VLOOKUP(A171,'[1]shui_2h-VS-hzt_10_2h.GeneDiffEx'!$1:$1048576,7,0)</f>
        <v>2.3372675349493601</v>
      </c>
      <c r="H171">
        <f>VLOOKUP(A171,'[1]shui_2h-VS-hzt_10_2h.GeneDiffEx'!$1:$1048576,8,0)</f>
        <v>-2.27108106322832</v>
      </c>
      <c r="I171" t="str">
        <f>VLOOKUP(A171,'[1]shui_2h-VS-hzt_10_2h.GeneDiffEx'!$1:$1048576,9,0)</f>
        <v>down</v>
      </c>
      <c r="J171">
        <f>VLOOKUP(A171,'[1]shui_2h-VS-hzt_10_2h.GeneDiffEx'!$1:$1048576,10,0)</f>
        <v>1.13171121820708E-4</v>
      </c>
      <c r="K171">
        <f>VLOOKUP(A171,'[1]shui_2h-VS-hzt_10_2h.GeneDiffEx'!$1:$1048576,11,0)</f>
        <v>1.9818076669774299E-2</v>
      </c>
      <c r="L171" t="str">
        <f>VLOOKUP(A171,'[1]shui_2h-VS-hzt_10_2h.GeneDiffEx'!$1:$1048576,12,0)</f>
        <v>ko04626//Plant-pathogen interaction</v>
      </c>
      <c r="M171" t="str">
        <f>VLOOKUP(A171,'[1]shui_2h-VS-hzt_10_2h.GeneDiffEx'!$1:$1048576,13,0)</f>
        <v>-</v>
      </c>
      <c r="N171" t="str">
        <f>VLOOKUP(A171,'[1]shui_2h-VS-hzt_10_2h.GeneDiffEx'!$1:$1048576,14,0)</f>
        <v>GO:0003677//DNA binding;GO:0001071//nucleic acid binding transcription factor activity</v>
      </c>
      <c r="O171" t="str">
        <f>VLOOKUP(A171,'[1]shui_2h-VS-hzt_10_2h.GeneDiffEx'!$1:$1048576,15,0)</f>
        <v>GO:0006351//transcription, DNA-templated</v>
      </c>
      <c r="P171" t="str">
        <f>VLOOKUP(A171,'[1]shui_2h-VS-hzt_10_2h.GeneDiffEx'!$1:$1048576,16,0)</f>
        <v>gi|697147484|ref|XP_009627902.1|/1.45075e-93/PREDICTED: probable WRKY transcription factor 40 [Nicotiana tomentosiformis]</v>
      </c>
    </row>
    <row r="172" spans="1:16" x14ac:dyDescent="0.2">
      <c r="A172" s="1" t="s">
        <v>122</v>
      </c>
      <c r="B172">
        <f>VLOOKUP(A172,'[1]shui_2h-VS-hzt_10_2h.GeneDiffEx'!$1:$1048576,2,0)</f>
        <v>345</v>
      </c>
      <c r="C172">
        <f>VLOOKUP(A172,'[1]shui_2h-VS-hzt_10_2h.GeneDiffEx'!$1:$1048576,3,0)</f>
        <v>927</v>
      </c>
      <c r="D172">
        <f>VLOOKUP(A172,'[1]shui_2h-VS-hzt_10_2h.GeneDiffEx'!$1:$1048576,4,0)</f>
        <v>1285</v>
      </c>
      <c r="E172">
        <f>VLOOKUP(A172,'[1]shui_2h-VS-hzt_10_2h.GeneDiffEx'!$1:$1048576,5,0)</f>
        <v>520</v>
      </c>
      <c r="F172">
        <f>VLOOKUP(A172,'[1]shui_2h-VS-hzt_10_2h.GeneDiffEx'!$1:$1048576,6,0)</f>
        <v>224</v>
      </c>
      <c r="G172">
        <f>VLOOKUP(A172,'[1]shui_2h-VS-hzt_10_2h.GeneDiffEx'!$1:$1048576,7,0)</f>
        <v>5.0252299875037396</v>
      </c>
      <c r="H172">
        <f>VLOOKUP(A172,'[1]shui_2h-VS-hzt_10_2h.GeneDiffEx'!$1:$1048576,8,0)</f>
        <v>-1.3138203786876399</v>
      </c>
      <c r="I172" t="str">
        <f>VLOOKUP(A172,'[1]shui_2h-VS-hzt_10_2h.GeneDiffEx'!$1:$1048576,9,0)</f>
        <v>down</v>
      </c>
      <c r="J172">
        <f>VLOOKUP(A172,'[1]shui_2h-VS-hzt_10_2h.GeneDiffEx'!$1:$1048576,10,0)</f>
        <v>1.17543023136051E-4</v>
      </c>
      <c r="K172">
        <f>VLOOKUP(A172,'[1]shui_2h-VS-hzt_10_2h.GeneDiffEx'!$1:$1048576,11,0)</f>
        <v>2.0358708531804701E-2</v>
      </c>
      <c r="L172" t="str">
        <f>VLOOKUP(A172,'[1]shui_2h-VS-hzt_10_2h.GeneDiffEx'!$1:$1048576,12,0)</f>
        <v>-</v>
      </c>
      <c r="M172" t="str">
        <f>VLOOKUP(A172,'[1]shui_2h-VS-hzt_10_2h.GeneDiffEx'!$1:$1048576,13,0)</f>
        <v>-</v>
      </c>
      <c r="N172" t="str">
        <f>VLOOKUP(A172,'[1]shui_2h-VS-hzt_10_2h.GeneDiffEx'!$1:$1048576,14,0)</f>
        <v>-</v>
      </c>
      <c r="O172" t="str">
        <f>VLOOKUP(A172,'[1]shui_2h-VS-hzt_10_2h.GeneDiffEx'!$1:$1048576,15,0)</f>
        <v>-</v>
      </c>
      <c r="P172" t="str">
        <f>VLOOKUP(A172,'[1]shui_2h-VS-hzt_10_2h.GeneDiffEx'!$1:$1048576,16,0)</f>
        <v>gi|270313162|gb|ACZ73648.1|/6.52582e-39/glycine-rich protein precursor [Nicotiana tabacum]</v>
      </c>
    </row>
    <row r="173" spans="1:16" x14ac:dyDescent="0.2">
      <c r="A173" s="1" t="s">
        <v>123</v>
      </c>
      <c r="B173">
        <f>VLOOKUP(A173,'[1]shui_2h-VS-hzt_10_2h.GeneDiffEx'!$1:$1048576,2,0)</f>
        <v>645</v>
      </c>
      <c r="C173">
        <f>VLOOKUP(A173,'[1]shui_2h-VS-hzt_10_2h.GeneDiffEx'!$1:$1048576,3,0)</f>
        <v>103</v>
      </c>
      <c r="D173">
        <f>VLOOKUP(A173,'[1]shui_2h-VS-hzt_10_2h.GeneDiffEx'!$1:$1048576,4,0)</f>
        <v>38</v>
      </c>
      <c r="E173">
        <f>VLOOKUP(A173,'[1]shui_2h-VS-hzt_10_2h.GeneDiffEx'!$1:$1048576,5,0)</f>
        <v>10</v>
      </c>
      <c r="F173">
        <f>VLOOKUP(A173,'[1]shui_2h-VS-hzt_10_2h.GeneDiffEx'!$1:$1048576,6,0)</f>
        <v>8</v>
      </c>
      <c r="G173">
        <f>VLOOKUP(A173,'[1]shui_2h-VS-hzt_10_2h.GeneDiffEx'!$1:$1048576,7,0)</f>
        <v>0.89484517691313403</v>
      </c>
      <c r="H173">
        <f>VLOOKUP(A173,'[1]shui_2h-VS-hzt_10_2h.GeneDiffEx'!$1:$1048576,8,0)</f>
        <v>-2.7111819945528</v>
      </c>
      <c r="I173" t="str">
        <f>VLOOKUP(A173,'[1]shui_2h-VS-hzt_10_2h.GeneDiffEx'!$1:$1048576,9,0)</f>
        <v>down</v>
      </c>
      <c r="J173">
        <f>VLOOKUP(A173,'[1]shui_2h-VS-hzt_10_2h.GeneDiffEx'!$1:$1048576,10,0)</f>
        <v>1.18922871176614E-4</v>
      </c>
      <c r="K173">
        <f>VLOOKUP(A173,'[1]shui_2h-VS-hzt_10_2h.GeneDiffEx'!$1:$1048576,11,0)</f>
        <v>2.0485757200075901E-2</v>
      </c>
      <c r="L173" t="str">
        <f>VLOOKUP(A173,'[1]shui_2h-VS-hzt_10_2h.GeneDiffEx'!$1:$1048576,12,0)</f>
        <v>-</v>
      </c>
      <c r="M173" t="str">
        <f>VLOOKUP(A173,'[1]shui_2h-VS-hzt_10_2h.GeneDiffEx'!$1:$1048576,13,0)</f>
        <v>-</v>
      </c>
      <c r="N173" t="str">
        <f>VLOOKUP(A173,'[1]shui_2h-VS-hzt_10_2h.GeneDiffEx'!$1:$1048576,14,0)</f>
        <v>-</v>
      </c>
      <c r="O173" t="str">
        <f>VLOOKUP(A173,'[1]shui_2h-VS-hzt_10_2h.GeneDiffEx'!$1:$1048576,15,0)</f>
        <v>-</v>
      </c>
      <c r="P173" t="str">
        <f>VLOOKUP(A173,'[1]shui_2h-VS-hzt_10_2h.GeneDiffEx'!$1:$1048576,16,0)</f>
        <v>gi|697140835|ref|XP_009624525.1|;gi|697140833|ref|XP_009624524.1|/7.53345e-161;1.20498e-161/PREDICTED: protein DEHYDRATION-INDUCED 19 homolog 5-like isoform X2 [Nicotiana tomentosiformis];PREDICTED: protein DEHYDRATION-INDUCED 19 homolog 6-like isoform X1 [Nicotiana tomentosiformis]</v>
      </c>
    </row>
    <row r="174" spans="1:16" x14ac:dyDescent="0.2">
      <c r="A174" s="1" t="s">
        <v>124</v>
      </c>
      <c r="B174">
        <f>VLOOKUP(A174,'[1]shui_2h-VS-hzt_10_2h.GeneDiffEx'!$1:$1048576,2,0)</f>
        <v>2262</v>
      </c>
      <c r="C174">
        <f>VLOOKUP(A174,'[1]shui_2h-VS-hzt_10_2h.GeneDiffEx'!$1:$1048576,3,0)</f>
        <v>32</v>
      </c>
      <c r="D174">
        <f>VLOOKUP(A174,'[1]shui_2h-VS-hzt_10_2h.GeneDiffEx'!$1:$1048576,4,0)</f>
        <v>76</v>
      </c>
      <c r="E174">
        <f>VLOOKUP(A174,'[1]shui_2h-VS-hzt_10_2h.GeneDiffEx'!$1:$1048576,5,0)</f>
        <v>4</v>
      </c>
      <c r="F174">
        <f>VLOOKUP(A174,'[1]shui_2h-VS-hzt_10_2h.GeneDiffEx'!$1:$1048576,6,0)</f>
        <v>8</v>
      </c>
      <c r="G174">
        <f>VLOOKUP(A174,'[1]shui_2h-VS-hzt_10_2h.GeneDiffEx'!$1:$1048576,7,0)</f>
        <v>0.48926648380285798</v>
      </c>
      <c r="H174">
        <f>VLOOKUP(A174,'[1]shui_2h-VS-hzt_10_2h.GeneDiffEx'!$1:$1048576,8,0)</f>
        <v>-2.8453689609400601</v>
      </c>
      <c r="I174" t="str">
        <f>VLOOKUP(A174,'[1]shui_2h-VS-hzt_10_2h.GeneDiffEx'!$1:$1048576,9,0)</f>
        <v>down</v>
      </c>
      <c r="J174">
        <f>VLOOKUP(A174,'[1]shui_2h-VS-hzt_10_2h.GeneDiffEx'!$1:$1048576,10,0)</f>
        <v>1.2402769441407401E-4</v>
      </c>
      <c r="K174">
        <f>VLOOKUP(A174,'[1]shui_2h-VS-hzt_10_2h.GeneDiffEx'!$1:$1048576,11,0)</f>
        <v>2.1249631362964799E-2</v>
      </c>
      <c r="L174" t="str">
        <f>VLOOKUP(A174,'[1]shui_2h-VS-hzt_10_2h.GeneDiffEx'!$1:$1048576,12,0)</f>
        <v>-</v>
      </c>
      <c r="M174" t="str">
        <f>VLOOKUP(A174,'[1]shui_2h-VS-hzt_10_2h.GeneDiffEx'!$1:$1048576,13,0)</f>
        <v>-</v>
      </c>
      <c r="N174" t="str">
        <f>VLOOKUP(A174,'[1]shui_2h-VS-hzt_10_2h.GeneDiffEx'!$1:$1048576,14,0)</f>
        <v>-</v>
      </c>
      <c r="O174" t="str">
        <f>VLOOKUP(A174,'[1]shui_2h-VS-hzt_10_2h.GeneDiffEx'!$1:$1048576,15,0)</f>
        <v>-</v>
      </c>
      <c r="P174" t="str">
        <f>VLOOKUP(A174,'[1]shui_2h-VS-hzt_10_2h.GeneDiffEx'!$1:$1048576,16,0)</f>
        <v>gi|697116544|ref|XP_009612188.1|/0/PREDICTED: uncharacterized protein LOC104105552 [Nicotiana tomentosiformis]</v>
      </c>
    </row>
    <row r="175" spans="1:16" x14ac:dyDescent="0.2">
      <c r="A175" s="1" t="s">
        <v>125</v>
      </c>
      <c r="B175">
        <f>VLOOKUP(A175,'[1]shui_2h-VS-hzt_10_2h.GeneDiffEx'!$1:$1048576,2,0)</f>
        <v>324</v>
      </c>
      <c r="C175">
        <f>VLOOKUP(A175,'[1]shui_2h-VS-hzt_10_2h.GeneDiffEx'!$1:$1048576,3,0)</f>
        <v>115</v>
      </c>
      <c r="D175">
        <f>VLOOKUP(A175,'[1]shui_2h-VS-hzt_10_2h.GeneDiffEx'!$1:$1048576,4,0)</f>
        <v>39</v>
      </c>
      <c r="E175">
        <f>VLOOKUP(A175,'[1]shui_2h-VS-hzt_10_2h.GeneDiffEx'!$1:$1048576,5,0)</f>
        <v>10</v>
      </c>
      <c r="F175">
        <f>VLOOKUP(A175,'[1]shui_2h-VS-hzt_10_2h.GeneDiffEx'!$1:$1048576,6,0)</f>
        <v>10</v>
      </c>
      <c r="G175">
        <f>VLOOKUP(A175,'[1]shui_2h-VS-hzt_10_2h.GeneDiffEx'!$1:$1048576,7,0)</f>
        <v>1.0194183634948</v>
      </c>
      <c r="H175">
        <f>VLOOKUP(A175,'[1]shui_2h-VS-hzt_10_2h.GeneDiffEx'!$1:$1048576,8,0)</f>
        <v>-2.6858607518725699</v>
      </c>
      <c r="I175" t="str">
        <f>VLOOKUP(A175,'[1]shui_2h-VS-hzt_10_2h.GeneDiffEx'!$1:$1048576,9,0)</f>
        <v>down</v>
      </c>
      <c r="J175">
        <f>VLOOKUP(A175,'[1]shui_2h-VS-hzt_10_2h.GeneDiffEx'!$1:$1048576,10,0)</f>
        <v>1.27192566617977E-4</v>
      </c>
      <c r="K175">
        <f>VLOOKUP(A175,'[1]shui_2h-VS-hzt_10_2h.GeneDiffEx'!$1:$1048576,11,0)</f>
        <v>2.15587999546707E-2</v>
      </c>
      <c r="L175" t="str">
        <f>VLOOKUP(A175,'[1]shui_2h-VS-hzt_10_2h.GeneDiffEx'!$1:$1048576,12,0)</f>
        <v>-</v>
      </c>
      <c r="M175" t="str">
        <f>VLOOKUP(A175,'[1]shui_2h-VS-hzt_10_2h.GeneDiffEx'!$1:$1048576,13,0)</f>
        <v>-</v>
      </c>
      <c r="N175" t="str">
        <f>VLOOKUP(A175,'[1]shui_2h-VS-hzt_10_2h.GeneDiffEx'!$1:$1048576,14,0)</f>
        <v>-</v>
      </c>
      <c r="O175" t="str">
        <f>VLOOKUP(A175,'[1]shui_2h-VS-hzt_10_2h.GeneDiffEx'!$1:$1048576,15,0)</f>
        <v>-</v>
      </c>
      <c r="P175" t="str">
        <f>VLOOKUP(A175,'[1]shui_2h-VS-hzt_10_2h.GeneDiffEx'!$1:$1048576,16,0)</f>
        <v>gi|697097628|ref|XP_009622570.1|/1.74066e-59/PREDICTED: uncharacterized protein LOC104113949 [Nicotiana tomentosiformis]</v>
      </c>
    </row>
    <row r="176" spans="1:16" x14ac:dyDescent="0.2">
      <c r="A176" s="1" t="s">
        <v>126</v>
      </c>
      <c r="B176">
        <f>VLOOKUP(A176,'[1]shui_2h-VS-hzt_10_2h.GeneDiffEx'!$1:$1048576,2,0)</f>
        <v>1089</v>
      </c>
      <c r="C176">
        <f>VLOOKUP(A176,'[1]shui_2h-VS-hzt_10_2h.GeneDiffEx'!$1:$1048576,3,0)</f>
        <v>112</v>
      </c>
      <c r="D176">
        <f>VLOOKUP(A176,'[1]shui_2h-VS-hzt_10_2h.GeneDiffEx'!$1:$1048576,4,0)</f>
        <v>40</v>
      </c>
      <c r="E176">
        <f>VLOOKUP(A176,'[1]shui_2h-VS-hzt_10_2h.GeneDiffEx'!$1:$1048576,5,0)</f>
        <v>13</v>
      </c>
      <c r="F176">
        <f>VLOOKUP(A176,'[1]shui_2h-VS-hzt_10_2h.GeneDiffEx'!$1:$1048576,6,0)</f>
        <v>6</v>
      </c>
      <c r="G176">
        <f>VLOOKUP(A176,'[1]shui_2h-VS-hzt_10_2h.GeneDiffEx'!$1:$1048576,7,0)</f>
        <v>0.99260826135633495</v>
      </c>
      <c r="H176">
        <f>VLOOKUP(A176,'[1]shui_2h-VS-hzt_10_2h.GeneDiffEx'!$1:$1048576,8,0)</f>
        <v>-2.7528612107124699</v>
      </c>
      <c r="I176" t="str">
        <f>VLOOKUP(A176,'[1]shui_2h-VS-hzt_10_2h.GeneDiffEx'!$1:$1048576,9,0)</f>
        <v>down</v>
      </c>
      <c r="J176">
        <f>VLOOKUP(A176,'[1]shui_2h-VS-hzt_10_2h.GeneDiffEx'!$1:$1048576,10,0)</f>
        <v>1.2979983336371099E-4</v>
      </c>
      <c r="K176">
        <f>VLOOKUP(A176,'[1]shui_2h-VS-hzt_10_2h.GeneDiffEx'!$1:$1048576,11,0)</f>
        <v>2.1883699565405298E-2</v>
      </c>
      <c r="L176" t="str">
        <f>VLOOKUP(A176,'[1]shui_2h-VS-hzt_10_2h.GeneDiffEx'!$1:$1048576,12,0)</f>
        <v>-</v>
      </c>
      <c r="M176" t="str">
        <f>VLOOKUP(A176,'[1]shui_2h-VS-hzt_10_2h.GeneDiffEx'!$1:$1048576,13,0)</f>
        <v>-</v>
      </c>
      <c r="N176" t="str">
        <f>VLOOKUP(A176,'[1]shui_2h-VS-hzt_10_2h.GeneDiffEx'!$1:$1048576,14,0)</f>
        <v>GO:0016798//hydrolase activity, acting on glycosyl bonds</v>
      </c>
      <c r="O176" t="str">
        <f>VLOOKUP(A176,'[1]shui_2h-VS-hzt_10_2h.GeneDiffEx'!$1:$1048576,15,0)</f>
        <v>GO:0044238//primary metabolic process</v>
      </c>
      <c r="P176" t="str">
        <f>VLOOKUP(A176,'[1]shui_2h-VS-hzt_10_2h.GeneDiffEx'!$1:$1048576,16,0)</f>
        <v>gi|697148462|ref|XP_009628415.1|/0/PREDICTED: glucan endo-1,3-beta-glucosidase 12 [Nicotiana tomentosiformis]</v>
      </c>
    </row>
    <row r="177" spans="1:16" x14ac:dyDescent="0.2">
      <c r="A177" s="1" t="s">
        <v>127</v>
      </c>
      <c r="B177">
        <f>VLOOKUP(A177,'[1]shui_2h-VS-hzt_10_2h.GeneDiffEx'!$1:$1048576,2,0)</f>
        <v>2322</v>
      </c>
      <c r="C177">
        <f>VLOOKUP(A177,'[1]shui_2h-VS-hzt_10_2h.GeneDiffEx'!$1:$1048576,3,0)</f>
        <v>128</v>
      </c>
      <c r="D177">
        <f>VLOOKUP(A177,'[1]shui_2h-VS-hzt_10_2h.GeneDiffEx'!$1:$1048576,4,0)</f>
        <v>158</v>
      </c>
      <c r="E177">
        <f>VLOOKUP(A177,'[1]shui_2h-VS-hzt_10_2h.GeneDiffEx'!$1:$1048576,5,0)</f>
        <v>44</v>
      </c>
      <c r="F177">
        <f>VLOOKUP(A177,'[1]shui_2h-VS-hzt_10_2h.GeneDiffEx'!$1:$1048576,6,0)</f>
        <v>31</v>
      </c>
      <c r="G177">
        <f>VLOOKUP(A177,'[1]shui_2h-VS-hzt_10_2h.GeneDiffEx'!$1:$1048576,7,0)</f>
        <v>2.0253669455683601</v>
      </c>
      <c r="H177">
        <f>VLOOKUP(A177,'[1]shui_2h-VS-hzt_10_2h.GeneDiffEx'!$1:$1048576,8,0)</f>
        <v>-1.65887509408536</v>
      </c>
      <c r="I177" t="str">
        <f>VLOOKUP(A177,'[1]shui_2h-VS-hzt_10_2h.GeneDiffEx'!$1:$1048576,9,0)</f>
        <v>down</v>
      </c>
      <c r="J177">
        <f>VLOOKUP(A177,'[1]shui_2h-VS-hzt_10_2h.GeneDiffEx'!$1:$1048576,10,0)</f>
        <v>1.30995443896433E-4</v>
      </c>
      <c r="K177">
        <f>VLOOKUP(A177,'[1]shui_2h-VS-hzt_10_2h.GeneDiffEx'!$1:$1048576,11,0)</f>
        <v>2.1968421109742502E-2</v>
      </c>
      <c r="L177" t="str">
        <f>VLOOKUP(A177,'[1]shui_2h-VS-hzt_10_2h.GeneDiffEx'!$1:$1048576,12,0)</f>
        <v>ko01100//Metabolic pathways;ko00500//Starch and sucrose metabolism;ko01110//Biosynthesis of secondary metabolites;ko00940//Phenylpropanoid biosynthesis;ko00460//Cyanoamino acid metabolism</v>
      </c>
      <c r="M177" t="str">
        <f>VLOOKUP(A177,'[1]shui_2h-VS-hzt_10_2h.GeneDiffEx'!$1:$1048576,13,0)</f>
        <v>GO:0005618//cell wall</v>
      </c>
      <c r="N177" t="str">
        <f>VLOOKUP(A177,'[1]shui_2h-VS-hzt_10_2h.GeneDiffEx'!$1:$1048576,14,0)</f>
        <v>GO:0015926//glucosidase activity</v>
      </c>
      <c r="O177" t="str">
        <f>VLOOKUP(A177,'[1]shui_2h-VS-hzt_10_2h.GeneDiffEx'!$1:$1048576,15,0)</f>
        <v>GO:0044238//primary metabolic process</v>
      </c>
      <c r="P177" t="str">
        <f>VLOOKUP(A177,'[1]shui_2h-VS-hzt_10_2h.GeneDiffEx'!$1:$1048576,16,0)</f>
        <v>gi|697170120|ref|XP_009593976.1|/0/PREDICTED: probable beta-D-xylosidase 2 [Nicotiana tomentosiformis]</v>
      </c>
    </row>
    <row r="178" spans="1:16" x14ac:dyDescent="0.2">
      <c r="A178" s="1" t="s">
        <v>128</v>
      </c>
      <c r="B178">
        <f>VLOOKUP(A178,'[1]shui_2h-VS-hzt_10_2h.GeneDiffEx'!$1:$1048576,2,0)</f>
        <v>1083</v>
      </c>
      <c r="C178">
        <f>VLOOKUP(A178,'[1]shui_2h-VS-hzt_10_2h.GeneDiffEx'!$1:$1048576,3,0)</f>
        <v>104</v>
      </c>
      <c r="D178">
        <f>VLOOKUP(A178,'[1]shui_2h-VS-hzt_10_2h.GeneDiffEx'!$1:$1048576,4,0)</f>
        <v>99</v>
      </c>
      <c r="E178">
        <f>VLOOKUP(A178,'[1]shui_2h-VS-hzt_10_2h.GeneDiffEx'!$1:$1048576,5,0)</f>
        <v>23</v>
      </c>
      <c r="F178">
        <f>VLOOKUP(A178,'[1]shui_2h-VS-hzt_10_2h.GeneDiffEx'!$1:$1048576,6,0)</f>
        <v>22</v>
      </c>
      <c r="G178">
        <f>VLOOKUP(A178,'[1]shui_2h-VS-hzt_10_2h.GeneDiffEx'!$1:$1048576,7,0)</f>
        <v>1.5029253560051401</v>
      </c>
      <c r="H178">
        <f>VLOOKUP(A178,'[1]shui_2h-VS-hzt_10_2h.GeneDiffEx'!$1:$1048576,8,0)</f>
        <v>-1.89909918213447</v>
      </c>
      <c r="I178" t="str">
        <f>VLOOKUP(A178,'[1]shui_2h-VS-hzt_10_2h.GeneDiffEx'!$1:$1048576,9,0)</f>
        <v>down</v>
      </c>
      <c r="J178">
        <f>VLOOKUP(A178,'[1]shui_2h-VS-hzt_10_2h.GeneDiffEx'!$1:$1048576,10,0)</f>
        <v>1.3366169454930599E-4</v>
      </c>
      <c r="K178">
        <f>VLOOKUP(A178,'[1]shui_2h-VS-hzt_10_2h.GeneDiffEx'!$1:$1048576,11,0)</f>
        <v>2.22162542489611E-2</v>
      </c>
      <c r="L178" t="str">
        <f>VLOOKUP(A178,'[1]shui_2h-VS-hzt_10_2h.GeneDiffEx'!$1:$1048576,12,0)</f>
        <v>-</v>
      </c>
      <c r="M178" t="str">
        <f>VLOOKUP(A178,'[1]shui_2h-VS-hzt_10_2h.GeneDiffEx'!$1:$1048576,13,0)</f>
        <v>-</v>
      </c>
      <c r="N178" t="str">
        <f>VLOOKUP(A178,'[1]shui_2h-VS-hzt_10_2h.GeneDiffEx'!$1:$1048576,14,0)</f>
        <v>-</v>
      </c>
      <c r="O178" t="str">
        <f>VLOOKUP(A178,'[1]shui_2h-VS-hzt_10_2h.GeneDiffEx'!$1:$1048576,15,0)</f>
        <v>-</v>
      </c>
      <c r="P178" t="str">
        <f>VLOOKUP(A178,'[1]shui_2h-VS-hzt_10_2h.GeneDiffEx'!$1:$1048576,16,0)</f>
        <v>gi|698486717|ref|XP_009790075.1|/0/PREDICTED: protein trichome birefringence-like 38 [Nicotiana sylvestris]</v>
      </c>
    </row>
    <row r="179" spans="1:16" x14ac:dyDescent="0.2">
      <c r="A179" s="1" t="s">
        <v>129</v>
      </c>
      <c r="B179">
        <f>VLOOKUP(A179,'[1]shui_2h-VS-hzt_10_2h.GeneDiffEx'!$1:$1048576,2,0)</f>
        <v>1608</v>
      </c>
      <c r="C179">
        <f>VLOOKUP(A179,'[1]shui_2h-VS-hzt_10_2h.GeneDiffEx'!$1:$1048576,3,0)</f>
        <v>8303</v>
      </c>
      <c r="D179">
        <f>VLOOKUP(A179,'[1]shui_2h-VS-hzt_10_2h.GeneDiffEx'!$1:$1048576,4,0)</f>
        <v>5102</v>
      </c>
      <c r="E179">
        <f>VLOOKUP(A179,'[1]shui_2h-VS-hzt_10_2h.GeneDiffEx'!$1:$1048576,5,0)</f>
        <v>2553</v>
      </c>
      <c r="F179">
        <f>VLOOKUP(A179,'[1]shui_2h-VS-hzt_10_2h.GeneDiffEx'!$1:$1048576,6,0)</f>
        <v>2471</v>
      </c>
      <c r="G179">
        <f>VLOOKUP(A179,'[1]shui_2h-VS-hzt_10_2h.GeneDiffEx'!$1:$1048576,7,0)</f>
        <v>7.68895035881037</v>
      </c>
      <c r="H179">
        <f>VLOOKUP(A179,'[1]shui_2h-VS-hzt_10_2h.GeneDiffEx'!$1:$1048576,8,0)</f>
        <v>-1.1584186198391</v>
      </c>
      <c r="I179" t="str">
        <f>VLOOKUP(A179,'[1]shui_2h-VS-hzt_10_2h.GeneDiffEx'!$1:$1048576,9,0)</f>
        <v>down</v>
      </c>
      <c r="J179">
        <f>VLOOKUP(A179,'[1]shui_2h-VS-hzt_10_2h.GeneDiffEx'!$1:$1048576,10,0)</f>
        <v>1.3651917292343199E-4</v>
      </c>
      <c r="K179">
        <f>VLOOKUP(A179,'[1]shui_2h-VS-hzt_10_2h.GeneDiffEx'!$1:$1048576,11,0)</f>
        <v>2.25370401301099E-2</v>
      </c>
      <c r="L179" t="str">
        <f>VLOOKUP(A179,'[1]shui_2h-VS-hzt_10_2h.GeneDiffEx'!$1:$1048576,12,0)</f>
        <v>ko01100//Metabolic pathways;ko00900//Terpenoid backbone biosynthesis;ko01110//Biosynthesis of secondary metabolites</v>
      </c>
      <c r="M179" t="str">
        <f>VLOOKUP(A179,'[1]shui_2h-VS-hzt_10_2h.GeneDiffEx'!$1:$1048576,13,0)</f>
        <v>GO:0009536//plastid</v>
      </c>
      <c r="N179" t="str">
        <f>VLOOKUP(A179,'[1]shui_2h-VS-hzt_10_2h.GeneDiffEx'!$1:$1048576,14,0)</f>
        <v>GO:0043169//cation binding;GO:0016744</v>
      </c>
      <c r="O179" t="str">
        <f>VLOOKUP(A179,'[1]shui_2h-VS-hzt_10_2h.GeneDiffEx'!$1:$1048576,15,0)</f>
        <v>GO:0006772//thiamine metabolic process;GO:0006779//porphyrin-containing compound biosynthetic process;GO:0052863;GO:0006721</v>
      </c>
      <c r="P179" t="str">
        <f>VLOOKUP(A179,'[1]shui_2h-VS-hzt_10_2h.GeneDiffEx'!$1:$1048576,16,0)</f>
        <v>gi|697122456|ref|XP_009615219.1|/0/PREDICTED: probable 1-deoxy-D-xylulose-5-phosphate synthase, chloroplastic [Nicotiana tomentosiformis]</v>
      </c>
    </row>
    <row r="180" spans="1:16" x14ac:dyDescent="0.2">
      <c r="A180" s="1" t="s">
        <v>130</v>
      </c>
      <c r="B180">
        <f>VLOOKUP(A180,'[1]shui_2h-VS-hzt_10_2h.GeneDiffEx'!$1:$1048576,2,0)</f>
        <v>1608</v>
      </c>
      <c r="C180">
        <f>VLOOKUP(A180,'[1]shui_2h-VS-hzt_10_2h.GeneDiffEx'!$1:$1048576,3,0)</f>
        <v>227</v>
      </c>
      <c r="D180">
        <f>VLOOKUP(A180,'[1]shui_2h-VS-hzt_10_2h.GeneDiffEx'!$1:$1048576,4,0)</f>
        <v>139</v>
      </c>
      <c r="E180">
        <f>VLOOKUP(A180,'[1]shui_2h-VS-hzt_10_2h.GeneDiffEx'!$1:$1048576,5,0)</f>
        <v>56</v>
      </c>
      <c r="F180">
        <f>VLOOKUP(A180,'[1]shui_2h-VS-hzt_10_2h.GeneDiffEx'!$1:$1048576,6,0)</f>
        <v>42</v>
      </c>
      <c r="G180">
        <f>VLOOKUP(A180,'[1]shui_2h-VS-hzt_10_2h.GeneDiffEx'!$1:$1048576,7,0)</f>
        <v>2.3918469706104002</v>
      </c>
      <c r="H180">
        <f>VLOOKUP(A180,'[1]shui_2h-VS-hzt_10_2h.GeneDiffEx'!$1:$1048576,8,0)</f>
        <v>-1.64663925377647</v>
      </c>
      <c r="I180" t="str">
        <f>VLOOKUP(A180,'[1]shui_2h-VS-hzt_10_2h.GeneDiffEx'!$1:$1048576,9,0)</f>
        <v>down</v>
      </c>
      <c r="J180">
        <f>VLOOKUP(A180,'[1]shui_2h-VS-hzt_10_2h.GeneDiffEx'!$1:$1048576,10,0)</f>
        <v>1.3802385806365399E-4</v>
      </c>
      <c r="K180">
        <f>VLOOKUP(A180,'[1]shui_2h-VS-hzt_10_2h.GeneDiffEx'!$1:$1048576,11,0)</f>
        <v>2.26673793014797E-2</v>
      </c>
      <c r="L180" t="str">
        <f>VLOOKUP(A180,'[1]shui_2h-VS-hzt_10_2h.GeneDiffEx'!$1:$1048576,12,0)</f>
        <v>-</v>
      </c>
      <c r="M180" t="str">
        <f>VLOOKUP(A180,'[1]shui_2h-VS-hzt_10_2h.GeneDiffEx'!$1:$1048576,13,0)</f>
        <v>-</v>
      </c>
      <c r="N180" t="str">
        <f>VLOOKUP(A180,'[1]shui_2h-VS-hzt_10_2h.GeneDiffEx'!$1:$1048576,14,0)</f>
        <v>-</v>
      </c>
      <c r="O180" t="str">
        <f>VLOOKUP(A180,'[1]shui_2h-VS-hzt_10_2h.GeneDiffEx'!$1:$1048576,15,0)</f>
        <v>-</v>
      </c>
      <c r="P180" t="str">
        <f>VLOOKUP(A180,'[1]shui_2h-VS-hzt_10_2h.GeneDiffEx'!$1:$1048576,16,0)</f>
        <v>gi|697094463|ref|XP_009606466.1|/0/PREDICTED: WEB family protein At2g38370-like [Nicotiana tomentosiformis]</v>
      </c>
    </row>
    <row r="181" spans="1:16" x14ac:dyDescent="0.2">
      <c r="A181" s="1" t="s">
        <v>131</v>
      </c>
      <c r="B181">
        <f>VLOOKUP(A181,'[1]shui_2h-VS-hzt_10_2h.GeneDiffEx'!$1:$1048576,2,0)</f>
        <v>1158</v>
      </c>
      <c r="C181">
        <f>VLOOKUP(A181,'[1]shui_2h-VS-hzt_10_2h.GeneDiffEx'!$1:$1048576,3,0)</f>
        <v>1420</v>
      </c>
      <c r="D181">
        <f>VLOOKUP(A181,'[1]shui_2h-VS-hzt_10_2h.GeneDiffEx'!$1:$1048576,4,0)</f>
        <v>821</v>
      </c>
      <c r="E181">
        <f>VLOOKUP(A181,'[1]shui_2h-VS-hzt_10_2h.GeneDiffEx'!$1:$1048576,5,0)</f>
        <v>458</v>
      </c>
      <c r="F181">
        <f>VLOOKUP(A181,'[1]shui_2h-VS-hzt_10_2h.GeneDiffEx'!$1:$1048576,6,0)</f>
        <v>359</v>
      </c>
      <c r="G181">
        <f>VLOOKUP(A181,'[1]shui_2h-VS-hzt_10_2h.GeneDiffEx'!$1:$1048576,7,0)</f>
        <v>5.0994830137020699</v>
      </c>
      <c r="H181">
        <f>VLOOKUP(A181,'[1]shui_2h-VS-hzt_10_2h.GeneDiffEx'!$1:$1048576,8,0)</f>
        <v>-1.20548557157661</v>
      </c>
      <c r="I181" t="str">
        <f>VLOOKUP(A181,'[1]shui_2h-VS-hzt_10_2h.GeneDiffEx'!$1:$1048576,9,0)</f>
        <v>down</v>
      </c>
      <c r="J181">
        <f>VLOOKUP(A181,'[1]shui_2h-VS-hzt_10_2h.GeneDiffEx'!$1:$1048576,10,0)</f>
        <v>1.4175579934428499E-4</v>
      </c>
      <c r="K181">
        <f>VLOOKUP(A181,'[1]shui_2h-VS-hzt_10_2h.GeneDiffEx'!$1:$1048576,11,0)</f>
        <v>2.3041496492392101E-2</v>
      </c>
      <c r="L181" t="str">
        <f>VLOOKUP(A181,'[1]shui_2h-VS-hzt_10_2h.GeneDiffEx'!$1:$1048576,12,0)</f>
        <v>ko01040//Biosynthesis of unsaturated fatty acids</v>
      </c>
      <c r="M181" t="str">
        <f>VLOOKUP(A181,'[1]shui_2h-VS-hzt_10_2h.GeneDiffEx'!$1:$1048576,13,0)</f>
        <v>GO:0031224//intrinsic component of membrane</v>
      </c>
      <c r="N181" t="str">
        <f>VLOOKUP(A181,'[1]shui_2h-VS-hzt_10_2h.GeneDiffEx'!$1:$1048576,14,0)</f>
        <v>GO:0016215//acyl-CoA desaturase activity</v>
      </c>
      <c r="O181" t="str">
        <f>VLOOKUP(A181,'[1]shui_2h-VS-hzt_10_2h.GeneDiffEx'!$1:$1048576,15,0)</f>
        <v>GO:0006631//fatty acid metabolic process</v>
      </c>
      <c r="P181" t="str">
        <f>VLOOKUP(A181,'[1]shui_2h-VS-hzt_10_2h.GeneDiffEx'!$1:$1048576,16,0)</f>
        <v>gi|698564333|ref|XP_009772953.1|/0/PREDICTED: palmitoyl-monogalactosyldiacylglycerol delta-7 desaturase, chloroplastic-like [Nicotiana sylvestris]</v>
      </c>
    </row>
    <row r="182" spans="1:16" x14ac:dyDescent="0.2">
      <c r="A182" s="1" t="s">
        <v>132</v>
      </c>
      <c r="B182">
        <f>VLOOKUP(A182,'[1]shui_2h-VS-hzt_10_2h.GeneDiffEx'!$1:$1048576,2,0)</f>
        <v>1152</v>
      </c>
      <c r="C182">
        <f>VLOOKUP(A182,'[1]shui_2h-VS-hzt_10_2h.GeneDiffEx'!$1:$1048576,3,0)</f>
        <v>912</v>
      </c>
      <c r="D182">
        <f>VLOOKUP(A182,'[1]shui_2h-VS-hzt_10_2h.GeneDiffEx'!$1:$1048576,4,0)</f>
        <v>541</v>
      </c>
      <c r="E182">
        <f>VLOOKUP(A182,'[1]shui_2h-VS-hzt_10_2h.GeneDiffEx'!$1:$1048576,5,0)</f>
        <v>241</v>
      </c>
      <c r="F182">
        <f>VLOOKUP(A182,'[1]shui_2h-VS-hzt_10_2h.GeneDiffEx'!$1:$1048576,6,0)</f>
        <v>278</v>
      </c>
      <c r="G182">
        <f>VLOOKUP(A182,'[1]shui_2h-VS-hzt_10_2h.GeneDiffEx'!$1:$1048576,7,0)</f>
        <v>4.4710826255676102</v>
      </c>
      <c r="H182">
        <f>VLOOKUP(A182,'[1]shui_2h-VS-hzt_10_2h.GeneDiffEx'!$1:$1048576,8,0)</f>
        <v>-1.22321321474344</v>
      </c>
      <c r="I182" t="str">
        <f>VLOOKUP(A182,'[1]shui_2h-VS-hzt_10_2h.GeneDiffEx'!$1:$1048576,9,0)</f>
        <v>down</v>
      </c>
      <c r="J182">
        <f>VLOOKUP(A182,'[1]shui_2h-VS-hzt_10_2h.GeneDiffEx'!$1:$1048576,10,0)</f>
        <v>1.43176406480983E-4</v>
      </c>
      <c r="K182">
        <f>VLOOKUP(A182,'[1]shui_2h-VS-hzt_10_2h.GeneDiffEx'!$1:$1048576,11,0)</f>
        <v>2.3148650182386599E-2</v>
      </c>
      <c r="L182" t="str">
        <f>VLOOKUP(A182,'[1]shui_2h-VS-hzt_10_2h.GeneDiffEx'!$1:$1048576,12,0)</f>
        <v>-</v>
      </c>
      <c r="M182" t="str">
        <f>VLOOKUP(A182,'[1]shui_2h-VS-hzt_10_2h.GeneDiffEx'!$1:$1048576,13,0)</f>
        <v>-</v>
      </c>
      <c r="N182" t="str">
        <f>VLOOKUP(A182,'[1]shui_2h-VS-hzt_10_2h.GeneDiffEx'!$1:$1048576,14,0)</f>
        <v>-</v>
      </c>
      <c r="O182" t="str">
        <f>VLOOKUP(A182,'[1]shui_2h-VS-hzt_10_2h.GeneDiffEx'!$1:$1048576,15,0)</f>
        <v>-</v>
      </c>
      <c r="P182" t="str">
        <f>VLOOKUP(A182,'[1]shui_2h-VS-hzt_10_2h.GeneDiffEx'!$1:$1048576,16,0)</f>
        <v>gi|697175363|ref|XP_009596622.1|/0/PREDICTED: uncharacterized protein LOC104092672 [Nicotiana tomentosiformis]</v>
      </c>
    </row>
    <row r="183" spans="1:16" x14ac:dyDescent="0.2">
      <c r="A183" s="1" t="s">
        <v>133</v>
      </c>
      <c r="B183">
        <f>VLOOKUP(A183,'[1]shui_2h-VS-hzt_10_2h.GeneDiffEx'!$1:$1048576,2,0)</f>
        <v>1272</v>
      </c>
      <c r="C183">
        <f>VLOOKUP(A183,'[1]shui_2h-VS-hzt_10_2h.GeneDiffEx'!$1:$1048576,3,0)</f>
        <v>1097</v>
      </c>
      <c r="D183">
        <f>VLOOKUP(A183,'[1]shui_2h-VS-hzt_10_2h.GeneDiffEx'!$1:$1048576,4,0)</f>
        <v>498</v>
      </c>
      <c r="E183">
        <f>VLOOKUP(A183,'[1]shui_2h-VS-hzt_10_2h.GeneDiffEx'!$1:$1048576,5,0)</f>
        <v>262</v>
      </c>
      <c r="F183">
        <f>VLOOKUP(A183,'[1]shui_2h-VS-hzt_10_2h.GeneDiffEx'!$1:$1048576,6,0)</f>
        <v>251</v>
      </c>
      <c r="G183">
        <f>VLOOKUP(A183,'[1]shui_2h-VS-hzt_10_2h.GeneDiffEx'!$1:$1048576,7,0)</f>
        <v>4.5648528366218502</v>
      </c>
      <c r="H183">
        <f>VLOOKUP(A183,'[1]shui_2h-VS-hzt_10_2h.GeneDiffEx'!$1:$1048576,8,0)</f>
        <v>-1.3863411947291799</v>
      </c>
      <c r="I183" t="str">
        <f>VLOOKUP(A183,'[1]shui_2h-VS-hzt_10_2h.GeneDiffEx'!$1:$1048576,9,0)</f>
        <v>down</v>
      </c>
      <c r="J183">
        <f>VLOOKUP(A183,'[1]shui_2h-VS-hzt_10_2h.GeneDiffEx'!$1:$1048576,10,0)</f>
        <v>1.43875696804964E-4</v>
      </c>
      <c r="K183">
        <f>VLOOKUP(A183,'[1]shui_2h-VS-hzt_10_2h.GeneDiffEx'!$1:$1048576,11,0)</f>
        <v>2.3148650182386599E-2</v>
      </c>
      <c r="L183" t="str">
        <f>VLOOKUP(A183,'[1]shui_2h-VS-hzt_10_2h.GeneDiffEx'!$1:$1048576,12,0)</f>
        <v>-</v>
      </c>
      <c r="M183" t="str">
        <f>VLOOKUP(A183,'[1]shui_2h-VS-hzt_10_2h.GeneDiffEx'!$1:$1048576,13,0)</f>
        <v>-</v>
      </c>
      <c r="N183" t="str">
        <f>VLOOKUP(A183,'[1]shui_2h-VS-hzt_10_2h.GeneDiffEx'!$1:$1048576,14,0)</f>
        <v>-</v>
      </c>
      <c r="O183" t="str">
        <f>VLOOKUP(A183,'[1]shui_2h-VS-hzt_10_2h.GeneDiffEx'!$1:$1048576,15,0)</f>
        <v>-</v>
      </c>
      <c r="P183" t="str">
        <f>VLOOKUP(A183,'[1]shui_2h-VS-hzt_10_2h.GeneDiffEx'!$1:$1048576,16,0)</f>
        <v>gi|698515510|ref|XP_009802631.1|;gi|698515508|ref|XP_009802630.1|/0;0/PREDICTED: F-box protein SKIP23 isoform X2 [Nicotiana sylvestris];PREDICTED: F-box protein SKIP23 isoform X1 [Nicotiana sylvestris]</v>
      </c>
    </row>
    <row r="184" spans="1:16" x14ac:dyDescent="0.2">
      <c r="A184" s="1" t="s">
        <v>134</v>
      </c>
      <c r="B184">
        <f>VLOOKUP(A184,'[1]shui_2h-VS-hzt_10_2h.GeneDiffEx'!$1:$1048576,2,0)</f>
        <v>1839</v>
      </c>
      <c r="C184">
        <f>VLOOKUP(A184,'[1]shui_2h-VS-hzt_10_2h.GeneDiffEx'!$1:$1048576,3,0)</f>
        <v>76</v>
      </c>
      <c r="D184">
        <f>VLOOKUP(A184,'[1]shui_2h-VS-hzt_10_2h.GeneDiffEx'!$1:$1048576,4,0)</f>
        <v>1034</v>
      </c>
      <c r="E184">
        <f>VLOOKUP(A184,'[1]shui_2h-VS-hzt_10_2h.GeneDiffEx'!$1:$1048576,5,0)</f>
        <v>54</v>
      </c>
      <c r="F184">
        <f>VLOOKUP(A184,'[1]shui_2h-VS-hzt_10_2h.GeneDiffEx'!$1:$1048576,6,0)</f>
        <v>62</v>
      </c>
      <c r="G184">
        <f>VLOOKUP(A184,'[1]shui_2h-VS-hzt_10_2h.GeneDiffEx'!$1:$1048576,7,0)</f>
        <v>3.6930301934048302</v>
      </c>
      <c r="H184">
        <f>VLOOKUP(A184,'[1]shui_2h-VS-hzt_10_2h.GeneDiffEx'!$1:$1048576,8,0)</f>
        <v>-2.9309198459511898</v>
      </c>
      <c r="I184" t="str">
        <f>VLOOKUP(A184,'[1]shui_2h-VS-hzt_10_2h.GeneDiffEx'!$1:$1048576,9,0)</f>
        <v>down</v>
      </c>
      <c r="J184">
        <f>VLOOKUP(A184,'[1]shui_2h-VS-hzt_10_2h.GeneDiffEx'!$1:$1048576,10,0)</f>
        <v>1.68066475682291E-4</v>
      </c>
      <c r="K184">
        <f>VLOOKUP(A184,'[1]shui_2h-VS-hzt_10_2h.GeneDiffEx'!$1:$1048576,11,0)</f>
        <v>2.5985536649882401E-2</v>
      </c>
      <c r="L184" t="str">
        <f>VLOOKUP(A184,'[1]shui_2h-VS-hzt_10_2h.GeneDiffEx'!$1:$1048576,12,0)</f>
        <v>ko00230//Purine metabolism;ko01100//Metabolic pathways;ko01110//Biosynthesis of secondary metabolites;ko00670//One carbon pool by folate</v>
      </c>
      <c r="M184" t="str">
        <f>VLOOKUP(A184,'[1]shui_2h-VS-hzt_10_2h.GeneDiffEx'!$1:$1048576,13,0)</f>
        <v>GO:0009532//plastid stroma;GO:0009526//plastid envelope</v>
      </c>
      <c r="N184" t="str">
        <f>VLOOKUP(A184,'[1]shui_2h-VS-hzt_10_2h.GeneDiffEx'!$1:$1048576,14,0)</f>
        <v>GO:0016742//hydroxymethyl-, formyl- and related transferase activity;GO:0019238//cyclohydrolase activity</v>
      </c>
      <c r="O184" t="str">
        <f>VLOOKUP(A184,'[1]shui_2h-VS-hzt_10_2h.GeneDiffEx'!$1:$1048576,15,0)</f>
        <v>GO:0006163//purine nucleotide metabolic process;GO:0006950//response to stress</v>
      </c>
      <c r="P184" t="str">
        <f>VLOOKUP(A184,'[1]shui_2h-VS-hzt_10_2h.GeneDiffEx'!$1:$1048576,16,0)</f>
        <v>gi|11878280|gb|AAG40879.1|AF321497_1/0/phosphoribosylaminoimidazolecarboxamide formyltransferase/IMP cyclohydrolase [Nicotiana tabacum]</v>
      </c>
    </row>
    <row r="185" spans="1:16" x14ac:dyDescent="0.2">
      <c r="A185" s="1" t="s">
        <v>135</v>
      </c>
      <c r="B185">
        <f>VLOOKUP(A185,'[1]shui_2h-VS-hzt_10_2h.GeneDiffEx'!$1:$1048576,2,0)</f>
        <v>1113</v>
      </c>
      <c r="C185">
        <f>VLOOKUP(A185,'[1]shui_2h-VS-hzt_10_2h.GeneDiffEx'!$1:$1048576,3,0)</f>
        <v>191</v>
      </c>
      <c r="D185">
        <f>VLOOKUP(A185,'[1]shui_2h-VS-hzt_10_2h.GeneDiffEx'!$1:$1048576,4,0)</f>
        <v>30</v>
      </c>
      <c r="E185">
        <f>VLOOKUP(A185,'[1]shui_2h-VS-hzt_10_2h.GeneDiffEx'!$1:$1048576,5,0)</f>
        <v>2</v>
      </c>
      <c r="F185">
        <f>VLOOKUP(A185,'[1]shui_2h-VS-hzt_10_2h.GeneDiffEx'!$1:$1048576,6,0)</f>
        <v>14</v>
      </c>
      <c r="G185">
        <f>VLOOKUP(A185,'[1]shui_2h-VS-hzt_10_2h.GeneDiffEx'!$1:$1048576,7,0)</f>
        <v>1.4463589666227299</v>
      </c>
      <c r="H185">
        <f>VLOOKUP(A185,'[1]shui_2h-VS-hzt_10_2h.GeneDiffEx'!$1:$1048576,8,0)</f>
        <v>-3.50640609852125</v>
      </c>
      <c r="I185" t="str">
        <f>VLOOKUP(A185,'[1]shui_2h-VS-hzt_10_2h.GeneDiffEx'!$1:$1048576,9,0)</f>
        <v>down</v>
      </c>
      <c r="J185">
        <f>VLOOKUP(A185,'[1]shui_2h-VS-hzt_10_2h.GeneDiffEx'!$1:$1048576,10,0)</f>
        <v>1.9621426663917201E-4</v>
      </c>
      <c r="K185">
        <f>VLOOKUP(A185,'[1]shui_2h-VS-hzt_10_2h.GeneDiffEx'!$1:$1048576,11,0)</f>
        <v>2.9198156785892899E-2</v>
      </c>
      <c r="L185" t="str">
        <f>VLOOKUP(A185,'[1]shui_2h-VS-hzt_10_2h.GeneDiffEx'!$1:$1048576,12,0)</f>
        <v>-</v>
      </c>
      <c r="M185" t="str">
        <f>VLOOKUP(A185,'[1]shui_2h-VS-hzt_10_2h.GeneDiffEx'!$1:$1048576,13,0)</f>
        <v>-</v>
      </c>
      <c r="N185" t="str">
        <f>VLOOKUP(A185,'[1]shui_2h-VS-hzt_10_2h.GeneDiffEx'!$1:$1048576,14,0)</f>
        <v>-</v>
      </c>
      <c r="O185" t="str">
        <f>VLOOKUP(A185,'[1]shui_2h-VS-hzt_10_2h.GeneDiffEx'!$1:$1048576,15,0)</f>
        <v>-</v>
      </c>
      <c r="P185" t="str">
        <f>VLOOKUP(A185,'[1]shui_2h-VS-hzt_10_2h.GeneDiffEx'!$1:$1048576,16,0)</f>
        <v>gi|697191889|ref|XP_009605015.1|/0/PREDICTED: UPF0496 protein At4g34320-like [Nicotiana tomentosiformis]</v>
      </c>
    </row>
    <row r="186" spans="1:16" x14ac:dyDescent="0.2">
      <c r="A186" s="1" t="s">
        <v>136</v>
      </c>
      <c r="B186">
        <f>VLOOKUP(A186,'[1]shui_2h-VS-hzt_10_2h.GeneDiffEx'!$1:$1048576,2,0)</f>
        <v>1563</v>
      </c>
      <c r="C186">
        <f>VLOOKUP(A186,'[1]shui_2h-VS-hzt_10_2h.GeneDiffEx'!$1:$1048576,3,0)</f>
        <v>1227</v>
      </c>
      <c r="D186">
        <f>VLOOKUP(A186,'[1]shui_2h-VS-hzt_10_2h.GeneDiffEx'!$1:$1048576,4,0)</f>
        <v>182</v>
      </c>
      <c r="E186">
        <f>VLOOKUP(A186,'[1]shui_2h-VS-hzt_10_2h.GeneDiffEx'!$1:$1048576,5,0)</f>
        <v>81</v>
      </c>
      <c r="F186">
        <f>VLOOKUP(A186,'[1]shui_2h-VS-hzt_10_2h.GeneDiffEx'!$1:$1048576,6,0)</f>
        <v>136</v>
      </c>
      <c r="G186">
        <f>VLOOKUP(A186,'[1]shui_2h-VS-hzt_10_2h.GeneDiffEx'!$1:$1048576,7,0)</f>
        <v>4.1838324712270696</v>
      </c>
      <c r="H186">
        <f>VLOOKUP(A186,'[1]shui_2h-VS-hzt_10_2h.GeneDiffEx'!$1:$1048576,8,0)</f>
        <v>-2.4526957203703899</v>
      </c>
      <c r="I186" t="str">
        <f>VLOOKUP(A186,'[1]shui_2h-VS-hzt_10_2h.GeneDiffEx'!$1:$1048576,9,0)</f>
        <v>down</v>
      </c>
      <c r="J186">
        <f>VLOOKUP(A186,'[1]shui_2h-VS-hzt_10_2h.GeneDiffEx'!$1:$1048576,10,0)</f>
        <v>2.0637777335960199E-4</v>
      </c>
      <c r="K186">
        <f>VLOOKUP(A186,'[1]shui_2h-VS-hzt_10_2h.GeneDiffEx'!$1:$1048576,11,0)</f>
        <v>3.04248832763067E-2</v>
      </c>
      <c r="L186" t="str">
        <f>VLOOKUP(A186,'[1]shui_2h-VS-hzt_10_2h.GeneDiffEx'!$1:$1048576,12,0)</f>
        <v>-</v>
      </c>
      <c r="M186" t="str">
        <f>VLOOKUP(A186,'[1]shui_2h-VS-hzt_10_2h.GeneDiffEx'!$1:$1048576,13,0)</f>
        <v>GO:0044424</v>
      </c>
      <c r="N186" t="str">
        <f>VLOOKUP(A186,'[1]shui_2h-VS-hzt_10_2h.GeneDiffEx'!$1:$1048576,14,0)</f>
        <v>-</v>
      </c>
      <c r="O186" t="str">
        <f>VLOOKUP(A186,'[1]shui_2h-VS-hzt_10_2h.GeneDiffEx'!$1:$1048576,15,0)</f>
        <v>GO:0044763</v>
      </c>
      <c r="P186" t="str">
        <f>VLOOKUP(A186,'[1]shui_2h-VS-hzt_10_2h.GeneDiffEx'!$1:$1048576,16,0)</f>
        <v>gi|697122568|ref|XP_009615272.1|/6.57551e-99/PREDICTED: uncharacterized protein LOC104108023 [Nicotiana tomentosiformis]</v>
      </c>
    </row>
    <row r="187" spans="1:16" x14ac:dyDescent="0.2">
      <c r="A187" s="1" t="s">
        <v>137</v>
      </c>
      <c r="B187">
        <f>VLOOKUP(A187,'[1]shui_2h-VS-hzt_10_2h.GeneDiffEx'!$1:$1048576,2,0)</f>
        <v>2181</v>
      </c>
      <c r="C187">
        <f>VLOOKUP(A187,'[1]shui_2h-VS-hzt_10_2h.GeneDiffEx'!$1:$1048576,3,0)</f>
        <v>3349</v>
      </c>
      <c r="D187">
        <f>VLOOKUP(A187,'[1]shui_2h-VS-hzt_10_2h.GeneDiffEx'!$1:$1048576,4,0)</f>
        <v>1583</v>
      </c>
      <c r="E187">
        <f>VLOOKUP(A187,'[1]shui_2h-VS-hzt_10_2h.GeneDiffEx'!$1:$1048576,5,0)</f>
        <v>801</v>
      </c>
      <c r="F187">
        <f>VLOOKUP(A187,'[1]shui_2h-VS-hzt_10_2h.GeneDiffEx'!$1:$1048576,6,0)</f>
        <v>861</v>
      </c>
      <c r="G187">
        <f>VLOOKUP(A187,'[1]shui_2h-VS-hzt_10_2h.GeneDiffEx'!$1:$1048576,7,0)</f>
        <v>6.2078145920942802</v>
      </c>
      <c r="H187">
        <f>VLOOKUP(A187,'[1]shui_2h-VS-hzt_10_2h.GeneDiffEx'!$1:$1048576,8,0)</f>
        <v>-1.31524887795533</v>
      </c>
      <c r="I187" t="str">
        <f>VLOOKUP(A187,'[1]shui_2h-VS-hzt_10_2h.GeneDiffEx'!$1:$1048576,9,0)</f>
        <v>down</v>
      </c>
      <c r="J187">
        <f>VLOOKUP(A187,'[1]shui_2h-VS-hzt_10_2h.GeneDiffEx'!$1:$1048576,10,0)</f>
        <v>2.1114262620133199E-4</v>
      </c>
      <c r="K187">
        <f>VLOOKUP(A187,'[1]shui_2h-VS-hzt_10_2h.GeneDiffEx'!$1:$1048576,11,0)</f>
        <v>3.0983225370728801E-2</v>
      </c>
      <c r="L187" t="str">
        <f>VLOOKUP(A187,'[1]shui_2h-VS-hzt_10_2h.GeneDiffEx'!$1:$1048576,12,0)</f>
        <v>ko04141//Protein processing in endoplasmic reticulum;ko04075//Plant hormone signal transduction;ko04120//Ubiquitin mediated proteolysis</v>
      </c>
      <c r="M187" t="str">
        <f>VLOOKUP(A187,'[1]shui_2h-VS-hzt_10_2h.GeneDiffEx'!$1:$1048576,13,0)</f>
        <v>GO:0044424</v>
      </c>
      <c r="N187" t="str">
        <f>VLOOKUP(A187,'[1]shui_2h-VS-hzt_10_2h.GeneDiffEx'!$1:$1048576,14,0)</f>
        <v>GO:0019787//ubiquitin-like protein transferase activity</v>
      </c>
      <c r="O187" t="str">
        <f>VLOOKUP(A187,'[1]shui_2h-VS-hzt_10_2h.GeneDiffEx'!$1:$1048576,15,0)</f>
        <v>GO:0045087//innate immune response;GO:0050832//defense response to fungus;GO:0032446//protein modification by small protein conjugation</v>
      </c>
      <c r="P187" t="str">
        <f>VLOOKUP(A187,'[1]shui_2h-VS-hzt_10_2h.GeneDiffEx'!$1:$1048576,16,0)</f>
        <v>gi|698584653|ref|XP_009778431.1|/0/PREDICTED: U-box domain-containing protein 17 [Nicotiana sylvestris]</v>
      </c>
    </row>
    <row r="188" spans="1:16" x14ac:dyDescent="0.2">
      <c r="A188" s="1" t="s">
        <v>138</v>
      </c>
      <c r="B188">
        <f>VLOOKUP(A188,'[1]shui_2h-VS-hzt_10_2h.GeneDiffEx'!$1:$1048576,2,0)</f>
        <v>999</v>
      </c>
      <c r="C188">
        <f>VLOOKUP(A188,'[1]shui_2h-VS-hzt_10_2h.GeneDiffEx'!$1:$1048576,3,0)</f>
        <v>357</v>
      </c>
      <c r="D188">
        <f>VLOOKUP(A188,'[1]shui_2h-VS-hzt_10_2h.GeneDiffEx'!$1:$1048576,4,0)</f>
        <v>368</v>
      </c>
      <c r="E188">
        <f>VLOOKUP(A188,'[1]shui_2h-VS-hzt_10_2h.GeneDiffEx'!$1:$1048576,5,0)</f>
        <v>151</v>
      </c>
      <c r="F188">
        <f>VLOOKUP(A188,'[1]shui_2h-VS-hzt_10_2h.GeneDiffEx'!$1:$1048576,6,0)</f>
        <v>134</v>
      </c>
      <c r="G188">
        <f>VLOOKUP(A188,'[1]shui_2h-VS-hzt_10_2h.GeneDiffEx'!$1:$1048576,7,0)</f>
        <v>3.50553392675062</v>
      </c>
      <c r="H188">
        <f>VLOOKUP(A188,'[1]shui_2h-VS-hzt_10_2h.GeneDiffEx'!$1:$1048576,8,0)</f>
        <v>-1.07702298155816</v>
      </c>
      <c r="I188" t="str">
        <f>VLOOKUP(A188,'[1]shui_2h-VS-hzt_10_2h.GeneDiffEx'!$1:$1048576,9,0)</f>
        <v>down</v>
      </c>
      <c r="J188">
        <f>VLOOKUP(A188,'[1]shui_2h-VS-hzt_10_2h.GeneDiffEx'!$1:$1048576,10,0)</f>
        <v>2.1341639551949001E-4</v>
      </c>
      <c r="K188">
        <f>VLOOKUP(A188,'[1]shui_2h-VS-hzt_10_2h.GeneDiffEx'!$1:$1048576,11,0)</f>
        <v>3.11725625455564E-2</v>
      </c>
      <c r="L188" t="str">
        <f>VLOOKUP(A188,'[1]shui_2h-VS-hzt_10_2h.GeneDiffEx'!$1:$1048576,12,0)</f>
        <v>-</v>
      </c>
      <c r="M188" t="str">
        <f>VLOOKUP(A188,'[1]shui_2h-VS-hzt_10_2h.GeneDiffEx'!$1:$1048576,13,0)</f>
        <v>-</v>
      </c>
      <c r="N188" t="str">
        <f>VLOOKUP(A188,'[1]shui_2h-VS-hzt_10_2h.GeneDiffEx'!$1:$1048576,14,0)</f>
        <v>GO:0003677//DNA binding</v>
      </c>
      <c r="O188" t="str">
        <f>VLOOKUP(A188,'[1]shui_2h-VS-hzt_10_2h.GeneDiffEx'!$1:$1048576,15,0)</f>
        <v>GO:0006351//transcription, DNA-templated</v>
      </c>
      <c r="P188" t="str">
        <f>VLOOKUP(A188,'[1]shui_2h-VS-hzt_10_2h.GeneDiffEx'!$1:$1048576,16,0)</f>
        <v>gi|698528027|ref|XP_009760862.1|/0/PREDICTED: GATA transcription factor 8-like [Nicotiana sylvestris]</v>
      </c>
    </row>
    <row r="189" spans="1:16" x14ac:dyDescent="0.2">
      <c r="A189" s="1" t="s">
        <v>139</v>
      </c>
      <c r="B189">
        <f>VLOOKUP(A189,'[1]shui_2h-VS-hzt_10_2h.GeneDiffEx'!$1:$1048576,2,0)</f>
        <v>1257</v>
      </c>
      <c r="C189">
        <f>VLOOKUP(A189,'[1]shui_2h-VS-hzt_10_2h.GeneDiffEx'!$1:$1048576,3,0)</f>
        <v>64</v>
      </c>
      <c r="D189">
        <f>VLOOKUP(A189,'[1]shui_2h-VS-hzt_10_2h.GeneDiffEx'!$1:$1048576,4,0)</f>
        <v>52</v>
      </c>
      <c r="E189">
        <f>VLOOKUP(A189,'[1]shui_2h-VS-hzt_10_2h.GeneDiffEx'!$1:$1048576,5,0)</f>
        <v>7</v>
      </c>
      <c r="F189">
        <f>VLOOKUP(A189,'[1]shui_2h-VS-hzt_10_2h.GeneDiffEx'!$1:$1048576,6,0)</f>
        <v>12</v>
      </c>
      <c r="G189">
        <f>VLOOKUP(A189,'[1]shui_2h-VS-hzt_10_2h.GeneDiffEx'!$1:$1048576,7,0)</f>
        <v>0.66925270358699995</v>
      </c>
      <c r="H189">
        <f>VLOOKUP(A189,'[1]shui_2h-VS-hzt_10_2h.GeneDiffEx'!$1:$1048576,8,0)</f>
        <v>-2.3219604869705099</v>
      </c>
      <c r="I189" t="str">
        <f>VLOOKUP(A189,'[1]shui_2h-VS-hzt_10_2h.GeneDiffEx'!$1:$1048576,9,0)</f>
        <v>down</v>
      </c>
      <c r="J189">
        <f>VLOOKUP(A189,'[1]shui_2h-VS-hzt_10_2h.GeneDiffEx'!$1:$1048576,10,0)</f>
        <v>2.34172685220373E-4</v>
      </c>
      <c r="K189">
        <f>VLOOKUP(A189,'[1]shui_2h-VS-hzt_10_2h.GeneDiffEx'!$1:$1048576,11,0)</f>
        <v>3.3433952390743003E-2</v>
      </c>
      <c r="L189" t="str">
        <f>VLOOKUP(A189,'[1]shui_2h-VS-hzt_10_2h.GeneDiffEx'!$1:$1048576,12,0)</f>
        <v>ko00943//Isoflavonoid biosynthesis;ko00903//Limonene and pinene degradation;ko01100//Metabolic pathways;ko00945//Stilbenoid, diarylheptanoid and gingerol biosynthesis;ko01110//Biosynthesis of secondary metabolites;ko00904//Diterpenoid biosynthesis</v>
      </c>
      <c r="M189" t="str">
        <f>VLOOKUP(A189,'[1]shui_2h-VS-hzt_10_2h.GeneDiffEx'!$1:$1048576,13,0)</f>
        <v>GO:0031224//intrinsic component of membrane</v>
      </c>
      <c r="N189" t="str">
        <f>VLOOKUP(A189,'[1]shui_2h-VS-hzt_10_2h.GeneDiffEx'!$1:$1048576,14,0)</f>
        <v>GO:0046914//transition metal ion binding;GO:0016491//oxidoreductase activity;GO:0046906//tetrapyrrole binding</v>
      </c>
      <c r="O189" t="str">
        <f>VLOOKUP(A189,'[1]shui_2h-VS-hzt_10_2h.GeneDiffEx'!$1:$1048576,15,0)</f>
        <v>GO:0044710</v>
      </c>
      <c r="P189" t="str">
        <f>VLOOKUP(A189,'[1]shui_2h-VS-hzt_10_2h.GeneDiffEx'!$1:$1048576,16,0)</f>
        <v>gi|697178666|ref|XP_009598320.1|/0/PREDICTED: premnaspirodiene oxygenase-like [Nicotiana tomentosiformis]</v>
      </c>
    </row>
    <row r="190" spans="1:16" x14ac:dyDescent="0.2">
      <c r="A190" s="1" t="s">
        <v>140</v>
      </c>
      <c r="B190">
        <f>VLOOKUP(A190,'[1]shui_2h-VS-hzt_10_2h.GeneDiffEx'!$1:$1048576,2,0)</f>
        <v>1455</v>
      </c>
      <c r="C190">
        <f>VLOOKUP(A190,'[1]shui_2h-VS-hzt_10_2h.GeneDiffEx'!$1:$1048576,3,0)</f>
        <v>2962</v>
      </c>
      <c r="D190">
        <f>VLOOKUP(A190,'[1]shui_2h-VS-hzt_10_2h.GeneDiffEx'!$1:$1048576,4,0)</f>
        <v>1418</v>
      </c>
      <c r="E190">
        <f>VLOOKUP(A190,'[1]shui_2h-VS-hzt_10_2h.GeneDiffEx'!$1:$1048576,5,0)</f>
        <v>585</v>
      </c>
      <c r="F190">
        <f>VLOOKUP(A190,'[1]shui_2h-VS-hzt_10_2h.GeneDiffEx'!$1:$1048576,6,0)</f>
        <v>829</v>
      </c>
      <c r="G190">
        <f>VLOOKUP(A190,'[1]shui_2h-VS-hzt_10_2h.GeneDiffEx'!$1:$1048576,7,0)</f>
        <v>6.0214592184429998</v>
      </c>
      <c r="H190">
        <f>VLOOKUP(A190,'[1]shui_2h-VS-hzt_10_2h.GeneDiffEx'!$1:$1048576,8,0)</f>
        <v>-1.3688193093698899</v>
      </c>
      <c r="I190" t="str">
        <f>VLOOKUP(A190,'[1]shui_2h-VS-hzt_10_2h.GeneDiffEx'!$1:$1048576,9,0)</f>
        <v>down</v>
      </c>
      <c r="J190">
        <f>VLOOKUP(A190,'[1]shui_2h-VS-hzt_10_2h.GeneDiffEx'!$1:$1048576,10,0)</f>
        <v>2.4054131514914399E-4</v>
      </c>
      <c r="K190">
        <f>VLOOKUP(A190,'[1]shui_2h-VS-hzt_10_2h.GeneDiffEx'!$1:$1048576,11,0)</f>
        <v>3.4051401806693103E-2</v>
      </c>
      <c r="L190" t="str">
        <f>VLOOKUP(A190,'[1]shui_2h-VS-hzt_10_2h.GeneDiffEx'!$1:$1048576,12,0)</f>
        <v>ko00270//Cysteine and methionine metabolism;ko01100//Metabolic pathways;ko01110//Biosynthesis of secondary metabolites</v>
      </c>
      <c r="M190" t="str">
        <f>VLOOKUP(A190,'[1]shui_2h-VS-hzt_10_2h.GeneDiffEx'!$1:$1048576,13,0)</f>
        <v>-</v>
      </c>
      <c r="N190" t="str">
        <f>VLOOKUP(A190,'[1]shui_2h-VS-hzt_10_2h.GeneDiffEx'!$1:$1048576,14,0)</f>
        <v>GO:0005515//protein binding;GO:0043168//anion binding;GO:0016846//carbon-sulfur lyase activity</v>
      </c>
      <c r="O190" t="str">
        <f>VLOOKUP(A190,'[1]shui_2h-VS-hzt_10_2h.GeneDiffEx'!$1:$1048576,15,0)</f>
        <v>GO:0009605//response to external stimulus;GO:0006950//response to stress;GO:0009725//response to hormone;GO:0018871;GO:0010039//response to iron ion;GO:0001101//response to acid chemical</v>
      </c>
      <c r="P190" t="str">
        <f>VLOOKUP(A190,'[1]shui_2h-VS-hzt_10_2h.GeneDiffEx'!$1:$1048576,16,0)</f>
        <v>gi|3668146|emb|CAA06288.1|/0/1-cyclopropane-1-carboxylate synthase [Nicotiana tabacum]</v>
      </c>
    </row>
    <row r="191" spans="1:16" x14ac:dyDescent="0.2">
      <c r="A191" s="1" t="s">
        <v>141</v>
      </c>
      <c r="B191">
        <f>VLOOKUP(A191,'[1]shui_2h-VS-hzt_10_2h.GeneDiffEx'!$1:$1048576,2,0)</f>
        <v>1539</v>
      </c>
      <c r="C191">
        <f>VLOOKUP(A191,'[1]shui_2h-VS-hzt_10_2h.GeneDiffEx'!$1:$1048576,3,0)</f>
        <v>3494</v>
      </c>
      <c r="D191">
        <f>VLOOKUP(A191,'[1]shui_2h-VS-hzt_10_2h.GeneDiffEx'!$1:$1048576,4,0)</f>
        <v>1771</v>
      </c>
      <c r="E191">
        <f>VLOOKUP(A191,'[1]shui_2h-VS-hzt_10_2h.GeneDiffEx'!$1:$1048576,5,0)</f>
        <v>784</v>
      </c>
      <c r="F191">
        <f>VLOOKUP(A191,'[1]shui_2h-VS-hzt_10_2h.GeneDiffEx'!$1:$1048576,6,0)</f>
        <v>1008</v>
      </c>
      <c r="G191">
        <f>VLOOKUP(A191,'[1]shui_2h-VS-hzt_10_2h.GeneDiffEx'!$1:$1048576,7,0)</f>
        <v>6.3063659535678802</v>
      </c>
      <c r="H191">
        <f>VLOOKUP(A191,'[1]shui_2h-VS-hzt_10_2h.GeneDiffEx'!$1:$1048576,8,0)</f>
        <v>-1.29392848963542</v>
      </c>
      <c r="I191" t="str">
        <f>VLOOKUP(A191,'[1]shui_2h-VS-hzt_10_2h.GeneDiffEx'!$1:$1048576,9,0)</f>
        <v>down</v>
      </c>
      <c r="J191">
        <f>VLOOKUP(A191,'[1]shui_2h-VS-hzt_10_2h.GeneDiffEx'!$1:$1048576,10,0)</f>
        <v>2.4064594916390901E-4</v>
      </c>
      <c r="K191">
        <f>VLOOKUP(A191,'[1]shui_2h-VS-hzt_10_2h.GeneDiffEx'!$1:$1048576,11,0)</f>
        <v>3.4051401806693103E-2</v>
      </c>
      <c r="L191" t="str">
        <f>VLOOKUP(A191,'[1]shui_2h-VS-hzt_10_2h.GeneDiffEx'!$1:$1048576,12,0)</f>
        <v>ko01110//Biosynthesis of secondary metabolites;ko00062//Fatty acid elongation</v>
      </c>
      <c r="M191" t="str">
        <f>VLOOKUP(A191,'[1]shui_2h-VS-hzt_10_2h.GeneDiffEx'!$1:$1048576,13,0)</f>
        <v>-</v>
      </c>
      <c r="N191" t="str">
        <f>VLOOKUP(A191,'[1]shui_2h-VS-hzt_10_2h.GeneDiffEx'!$1:$1048576,14,0)</f>
        <v>GO:0016746//transferase activity, transferring acyl groups</v>
      </c>
      <c r="O191" t="str">
        <f>VLOOKUP(A191,'[1]shui_2h-VS-hzt_10_2h.GeneDiffEx'!$1:$1048576,15,0)</f>
        <v>GO:0006631//fatty acid metabolic process;GO:0009314//response to radiation;GO:0006950//response to stress</v>
      </c>
      <c r="P191" t="str">
        <f>VLOOKUP(A191,'[1]shui_2h-VS-hzt_10_2h.GeneDiffEx'!$1:$1048576,16,0)</f>
        <v>gi|697107206|ref|XP_009607438.1|/0/PREDICTED: 3-ketoacyl-CoA synthase 11-like [Nicotiana tomentosiformis]</v>
      </c>
    </row>
    <row r="192" spans="1:16" x14ac:dyDescent="0.2">
      <c r="A192" s="1" t="s">
        <v>142</v>
      </c>
      <c r="B192">
        <f>VLOOKUP(A192,'[1]shui_2h-VS-hzt_10_2h.GeneDiffEx'!$1:$1048576,2,0)</f>
        <v>957</v>
      </c>
      <c r="C192">
        <f>VLOOKUP(A192,'[1]shui_2h-VS-hzt_10_2h.GeneDiffEx'!$1:$1048576,3,0)</f>
        <v>424</v>
      </c>
      <c r="D192">
        <f>VLOOKUP(A192,'[1]shui_2h-VS-hzt_10_2h.GeneDiffEx'!$1:$1048576,4,0)</f>
        <v>362</v>
      </c>
      <c r="E192">
        <f>VLOOKUP(A192,'[1]shui_2h-VS-hzt_10_2h.GeneDiffEx'!$1:$1048576,5,0)</f>
        <v>124</v>
      </c>
      <c r="F192">
        <f>VLOOKUP(A192,'[1]shui_2h-VS-hzt_10_2h.GeneDiffEx'!$1:$1048576,6,0)</f>
        <v>167</v>
      </c>
      <c r="G192">
        <f>VLOOKUP(A192,'[1]shui_2h-VS-hzt_10_2h.GeneDiffEx'!$1:$1048576,7,0)</f>
        <v>3.6011498335114398</v>
      </c>
      <c r="H192">
        <f>VLOOKUP(A192,'[1]shui_2h-VS-hzt_10_2h.GeneDiffEx'!$1:$1048576,8,0)</f>
        <v>-1.15787256831884</v>
      </c>
      <c r="I192" t="str">
        <f>VLOOKUP(A192,'[1]shui_2h-VS-hzt_10_2h.GeneDiffEx'!$1:$1048576,9,0)</f>
        <v>down</v>
      </c>
      <c r="J192">
        <f>VLOOKUP(A192,'[1]shui_2h-VS-hzt_10_2h.GeneDiffEx'!$1:$1048576,10,0)</f>
        <v>2.4456050375044999E-4</v>
      </c>
      <c r="K192">
        <f>VLOOKUP(A192,'[1]shui_2h-VS-hzt_10_2h.GeneDiffEx'!$1:$1048576,11,0)</f>
        <v>3.4303393007557997E-2</v>
      </c>
      <c r="L192" t="str">
        <f>VLOOKUP(A192,'[1]shui_2h-VS-hzt_10_2h.GeneDiffEx'!$1:$1048576,12,0)</f>
        <v>ko01100//Metabolic pathways;ko00350//Tyrosine metabolism;ko01110//Biosynthesis of secondary metabolites;ko00010//Glycolysis / Gluconeogenesis;ko00071//Fatty acid metabolism</v>
      </c>
      <c r="M192" t="str">
        <f>VLOOKUP(A192,'[1]shui_2h-VS-hzt_10_2h.GeneDiffEx'!$1:$1048576,13,0)</f>
        <v>-</v>
      </c>
      <c r="N192" t="str">
        <f>VLOOKUP(A192,'[1]shui_2h-VS-hzt_10_2h.GeneDiffEx'!$1:$1048576,14,0)</f>
        <v>-</v>
      </c>
      <c r="O192" t="str">
        <f>VLOOKUP(A192,'[1]shui_2h-VS-hzt_10_2h.GeneDiffEx'!$1:$1048576,15,0)</f>
        <v>-</v>
      </c>
      <c r="P192" t="str">
        <f>VLOOKUP(A192,'[1]shui_2h-VS-hzt_10_2h.GeneDiffEx'!$1:$1048576,16,0)</f>
        <v>gi|698424383|ref|XP_009783657.1|/0/PREDICTED: alcohol dehydrogenase-like isoform X3 [Nicotiana sylvestris]</v>
      </c>
    </row>
    <row r="193" spans="1:16" x14ac:dyDescent="0.2">
      <c r="A193" s="1" t="s">
        <v>143</v>
      </c>
      <c r="B193">
        <f>VLOOKUP(A193,'[1]shui_2h-VS-hzt_10_2h.GeneDiffEx'!$1:$1048576,2,0)</f>
        <v>912</v>
      </c>
      <c r="C193">
        <f>VLOOKUP(A193,'[1]shui_2h-VS-hzt_10_2h.GeneDiffEx'!$1:$1048576,3,0)</f>
        <v>451</v>
      </c>
      <c r="D193">
        <f>VLOOKUP(A193,'[1]shui_2h-VS-hzt_10_2h.GeneDiffEx'!$1:$1048576,4,0)</f>
        <v>441</v>
      </c>
      <c r="E193">
        <f>VLOOKUP(A193,'[1]shui_2h-VS-hzt_10_2h.GeneDiffEx'!$1:$1048576,5,0)</f>
        <v>172</v>
      </c>
      <c r="F193">
        <f>VLOOKUP(A193,'[1]shui_2h-VS-hzt_10_2h.GeneDiffEx'!$1:$1048576,6,0)</f>
        <v>188</v>
      </c>
      <c r="G193">
        <f>VLOOKUP(A193,'[1]shui_2h-VS-hzt_10_2h.GeneDiffEx'!$1:$1048576,7,0)</f>
        <v>3.81682264538472</v>
      </c>
      <c r="H193">
        <f>VLOOKUP(A193,'[1]shui_2h-VS-hzt_10_2h.GeneDiffEx'!$1:$1048576,8,0)</f>
        <v>-1.0352585771206699</v>
      </c>
      <c r="I193" t="str">
        <f>VLOOKUP(A193,'[1]shui_2h-VS-hzt_10_2h.GeneDiffEx'!$1:$1048576,9,0)</f>
        <v>down</v>
      </c>
      <c r="J193">
        <f>VLOOKUP(A193,'[1]shui_2h-VS-hzt_10_2h.GeneDiffEx'!$1:$1048576,10,0)</f>
        <v>2.4486978449318801E-4</v>
      </c>
      <c r="K193">
        <f>VLOOKUP(A193,'[1]shui_2h-VS-hzt_10_2h.GeneDiffEx'!$1:$1048576,11,0)</f>
        <v>3.4303393007557997E-2</v>
      </c>
      <c r="L193" t="str">
        <f>VLOOKUP(A193,'[1]shui_2h-VS-hzt_10_2h.GeneDiffEx'!$1:$1048576,12,0)</f>
        <v>-</v>
      </c>
      <c r="M193" t="str">
        <f>VLOOKUP(A193,'[1]shui_2h-VS-hzt_10_2h.GeneDiffEx'!$1:$1048576,13,0)</f>
        <v>-</v>
      </c>
      <c r="N193" t="str">
        <f>VLOOKUP(A193,'[1]shui_2h-VS-hzt_10_2h.GeneDiffEx'!$1:$1048576,14,0)</f>
        <v>-</v>
      </c>
      <c r="O193" t="str">
        <f>VLOOKUP(A193,'[1]shui_2h-VS-hzt_10_2h.GeneDiffEx'!$1:$1048576,15,0)</f>
        <v>-</v>
      </c>
      <c r="P193" t="str">
        <f>VLOOKUP(A193,'[1]shui_2h-VS-hzt_10_2h.GeneDiffEx'!$1:$1048576,16,0)</f>
        <v>gi|697165494|ref|XP_009591551.1|/0/PREDICTED: uncharacterized protein LOC104088555 [Nicotiana tomentosiformis]</v>
      </c>
    </row>
    <row r="194" spans="1:16" x14ac:dyDescent="0.2">
      <c r="A194" s="1" t="s">
        <v>144</v>
      </c>
      <c r="B194">
        <f>VLOOKUP(A194,'[1]shui_2h-VS-hzt_10_2h.GeneDiffEx'!$1:$1048576,2,0)</f>
        <v>720</v>
      </c>
      <c r="C194">
        <f>VLOOKUP(A194,'[1]shui_2h-VS-hzt_10_2h.GeneDiffEx'!$1:$1048576,3,0)</f>
        <v>195</v>
      </c>
      <c r="D194">
        <f>VLOOKUP(A194,'[1]shui_2h-VS-hzt_10_2h.GeneDiffEx'!$1:$1048576,4,0)</f>
        <v>225</v>
      </c>
      <c r="E194">
        <f>VLOOKUP(A194,'[1]shui_2h-VS-hzt_10_2h.GeneDiffEx'!$1:$1048576,5,0)</f>
        <v>25</v>
      </c>
      <c r="F194">
        <f>VLOOKUP(A194,'[1]shui_2h-VS-hzt_10_2h.GeneDiffEx'!$1:$1048576,6,0)</f>
        <v>74</v>
      </c>
      <c r="G194">
        <f>VLOOKUP(A194,'[1]shui_2h-VS-hzt_10_2h.GeneDiffEx'!$1:$1048576,7,0)</f>
        <v>2.5405354404846499</v>
      </c>
      <c r="H194">
        <f>VLOOKUP(A194,'[1]shui_2h-VS-hzt_10_2h.GeneDiffEx'!$1:$1048576,8,0)</f>
        <v>-1.78276879988457</v>
      </c>
      <c r="I194" t="str">
        <f>VLOOKUP(A194,'[1]shui_2h-VS-hzt_10_2h.GeneDiffEx'!$1:$1048576,9,0)</f>
        <v>down</v>
      </c>
      <c r="J194">
        <f>VLOOKUP(A194,'[1]shui_2h-VS-hzt_10_2h.GeneDiffEx'!$1:$1048576,10,0)</f>
        <v>2.4567359328355799E-4</v>
      </c>
      <c r="K194">
        <f>VLOOKUP(A194,'[1]shui_2h-VS-hzt_10_2h.GeneDiffEx'!$1:$1048576,11,0)</f>
        <v>3.4303393007557997E-2</v>
      </c>
      <c r="L194" t="str">
        <f>VLOOKUP(A194,'[1]shui_2h-VS-hzt_10_2h.GeneDiffEx'!$1:$1048576,12,0)</f>
        <v>ko04626//Plant-pathogen interaction;ko04075//Plant hormone signal transduction</v>
      </c>
      <c r="M194" t="str">
        <f>VLOOKUP(A194,'[1]shui_2h-VS-hzt_10_2h.GeneDiffEx'!$1:$1048576,13,0)</f>
        <v>-</v>
      </c>
      <c r="N194" t="str">
        <f>VLOOKUP(A194,'[1]shui_2h-VS-hzt_10_2h.GeneDiffEx'!$1:$1048576,14,0)</f>
        <v>-</v>
      </c>
      <c r="O194" t="str">
        <f>VLOOKUP(A194,'[1]shui_2h-VS-hzt_10_2h.GeneDiffEx'!$1:$1048576,15,0)</f>
        <v>-</v>
      </c>
      <c r="P194" t="str">
        <f>VLOOKUP(A194,'[1]shui_2h-VS-hzt_10_2h.GeneDiffEx'!$1:$1048576,16,0)</f>
        <v>gi|698526038|ref|XP_009759848.1|/6.48088e-170/PREDICTED: protein TIFY 10A [Nicotiana sylvestris]</v>
      </c>
    </row>
    <row r="195" spans="1:16" x14ac:dyDescent="0.2">
      <c r="A195" s="1" t="s">
        <v>145</v>
      </c>
      <c r="B195">
        <f>VLOOKUP(A195,'[1]shui_2h-VS-hzt_10_2h.GeneDiffEx'!$1:$1048576,2,0)</f>
        <v>852</v>
      </c>
      <c r="C195">
        <f>VLOOKUP(A195,'[1]shui_2h-VS-hzt_10_2h.GeneDiffEx'!$1:$1048576,3,0)</f>
        <v>110</v>
      </c>
      <c r="D195">
        <f>VLOOKUP(A195,'[1]shui_2h-VS-hzt_10_2h.GeneDiffEx'!$1:$1048576,4,0)</f>
        <v>202</v>
      </c>
      <c r="E195">
        <f>VLOOKUP(A195,'[1]shui_2h-VS-hzt_10_2h.GeneDiffEx'!$1:$1048576,5,0)</f>
        <v>39</v>
      </c>
      <c r="F195">
        <f>VLOOKUP(A195,'[1]shui_2h-VS-hzt_10_2h.GeneDiffEx'!$1:$1048576,6,0)</f>
        <v>42</v>
      </c>
      <c r="G195">
        <f>VLOOKUP(A195,'[1]shui_2h-VS-hzt_10_2h.GeneDiffEx'!$1:$1048576,7,0)</f>
        <v>2.1395235506560799</v>
      </c>
      <c r="H195">
        <f>VLOOKUP(A195,'[1]shui_2h-VS-hzt_10_2h.GeneDiffEx'!$1:$1048576,8,0)</f>
        <v>-1.65416787352456</v>
      </c>
      <c r="I195" t="str">
        <f>VLOOKUP(A195,'[1]shui_2h-VS-hzt_10_2h.GeneDiffEx'!$1:$1048576,9,0)</f>
        <v>down</v>
      </c>
      <c r="J195">
        <f>VLOOKUP(A195,'[1]shui_2h-VS-hzt_10_2h.GeneDiffEx'!$1:$1048576,10,0)</f>
        <v>2.4718277282048798E-4</v>
      </c>
      <c r="K195">
        <f>VLOOKUP(A195,'[1]shui_2h-VS-hzt_10_2h.GeneDiffEx'!$1:$1048576,11,0)</f>
        <v>3.4362741961921801E-2</v>
      </c>
      <c r="L195" t="str">
        <f>VLOOKUP(A195,'[1]shui_2h-VS-hzt_10_2h.GeneDiffEx'!$1:$1048576,12,0)</f>
        <v>ko00061//Fatty acid biosynthesis;ko01100//Metabolic pathways;ko01040//Biosynthesis of unsaturated fatty acids</v>
      </c>
      <c r="M195" t="str">
        <f>VLOOKUP(A195,'[1]shui_2h-VS-hzt_10_2h.GeneDiffEx'!$1:$1048576,13,0)</f>
        <v>-</v>
      </c>
      <c r="N195" t="str">
        <f>VLOOKUP(A195,'[1]shui_2h-VS-hzt_10_2h.GeneDiffEx'!$1:$1048576,14,0)</f>
        <v>GO:0003824//catalytic activity</v>
      </c>
      <c r="O195" t="str">
        <f>VLOOKUP(A195,'[1]shui_2h-VS-hzt_10_2h.GeneDiffEx'!$1:$1048576,15,0)</f>
        <v>GO:0008152//metabolic process</v>
      </c>
      <c r="P195" t="str">
        <f>VLOOKUP(A195,'[1]shui_2h-VS-hzt_10_2h.GeneDiffEx'!$1:$1048576,16,0)</f>
        <v>gi|697174380|ref|XP_009596119.1|/0/PREDICTED: 3-oxoacyl-[acyl-carrier-protein] reductase, chloroplastic-like [Nicotiana tomentosiformis]</v>
      </c>
    </row>
    <row r="196" spans="1:16" x14ac:dyDescent="0.2">
      <c r="A196" s="1" t="s">
        <v>146</v>
      </c>
      <c r="B196">
        <f>VLOOKUP(A196,'[1]shui_2h-VS-hzt_10_2h.GeneDiffEx'!$1:$1048576,2,0)</f>
        <v>1416</v>
      </c>
      <c r="C196">
        <f>VLOOKUP(A196,'[1]shui_2h-VS-hzt_10_2h.GeneDiffEx'!$1:$1048576,3,0)</f>
        <v>378</v>
      </c>
      <c r="D196">
        <f>VLOOKUP(A196,'[1]shui_2h-VS-hzt_10_2h.GeneDiffEx'!$1:$1048576,4,0)</f>
        <v>214</v>
      </c>
      <c r="E196">
        <f>VLOOKUP(A196,'[1]shui_2h-VS-hzt_10_2h.GeneDiffEx'!$1:$1048576,5,0)</f>
        <v>115</v>
      </c>
      <c r="F196">
        <f>VLOOKUP(A196,'[1]shui_2h-VS-hzt_10_2h.GeneDiffEx'!$1:$1048576,6,0)</f>
        <v>64</v>
      </c>
      <c r="G196">
        <f>VLOOKUP(A196,'[1]shui_2h-VS-hzt_10_2h.GeneDiffEx'!$1:$1048576,7,0)</f>
        <v>3.11574639569923</v>
      </c>
      <c r="H196">
        <f>VLOOKUP(A196,'[1]shui_2h-VS-hzt_10_2h.GeneDiffEx'!$1:$1048576,8,0)</f>
        <v>-1.4825675295199801</v>
      </c>
      <c r="I196" t="str">
        <f>VLOOKUP(A196,'[1]shui_2h-VS-hzt_10_2h.GeneDiffEx'!$1:$1048576,9,0)</f>
        <v>down</v>
      </c>
      <c r="J196">
        <f>VLOOKUP(A196,'[1]shui_2h-VS-hzt_10_2h.GeneDiffEx'!$1:$1048576,10,0)</f>
        <v>2.4980223147620298E-4</v>
      </c>
      <c r="K196">
        <f>VLOOKUP(A196,'[1]shui_2h-VS-hzt_10_2h.GeneDiffEx'!$1:$1048576,11,0)</f>
        <v>3.4535781055937999E-2</v>
      </c>
      <c r="L196" t="str">
        <f>VLOOKUP(A196,'[1]shui_2h-VS-hzt_10_2h.GeneDiffEx'!$1:$1048576,12,0)</f>
        <v>ko04075//Plant hormone signal transduction</v>
      </c>
      <c r="M196" t="str">
        <f>VLOOKUP(A196,'[1]shui_2h-VS-hzt_10_2h.GeneDiffEx'!$1:$1048576,13,0)</f>
        <v>-</v>
      </c>
      <c r="N196" t="str">
        <f>VLOOKUP(A196,'[1]shui_2h-VS-hzt_10_2h.GeneDiffEx'!$1:$1048576,14,0)</f>
        <v>GO:0016798//hydrolase activity, acting on glycosyl bonds</v>
      </c>
      <c r="O196" t="str">
        <f>VLOOKUP(A196,'[1]shui_2h-VS-hzt_10_2h.GeneDiffEx'!$1:$1048576,15,0)</f>
        <v>GO:0044238//primary metabolic process</v>
      </c>
      <c r="P196" t="str">
        <f>VLOOKUP(A196,'[1]shui_2h-VS-hzt_10_2h.GeneDiffEx'!$1:$1048576,16,0)</f>
        <v>gi|697148462|ref|XP_009628415.1|/0/PREDICTED: glucan endo-1,3-beta-glucosidase 12 [Nicotiana tomentosiformis]</v>
      </c>
    </row>
    <row r="197" spans="1:16" x14ac:dyDescent="0.2">
      <c r="A197" s="1" t="s">
        <v>147</v>
      </c>
      <c r="B197">
        <f>VLOOKUP(A197,'[1]shui_2h-VS-hzt_10_2h.GeneDiffEx'!$1:$1048576,2,0)</f>
        <v>378</v>
      </c>
      <c r="C197">
        <f>VLOOKUP(A197,'[1]shui_2h-VS-hzt_10_2h.GeneDiffEx'!$1:$1048576,3,0)</f>
        <v>957</v>
      </c>
      <c r="D197">
        <f>VLOOKUP(A197,'[1]shui_2h-VS-hzt_10_2h.GeneDiffEx'!$1:$1048576,4,0)</f>
        <v>528</v>
      </c>
      <c r="E197">
        <f>VLOOKUP(A197,'[1]shui_2h-VS-hzt_10_2h.GeneDiffEx'!$1:$1048576,5,0)</f>
        <v>151</v>
      </c>
      <c r="F197">
        <f>VLOOKUP(A197,'[1]shui_2h-VS-hzt_10_2h.GeneDiffEx'!$1:$1048576,6,0)</f>
        <v>298</v>
      </c>
      <c r="G197">
        <f>VLOOKUP(A197,'[1]shui_2h-VS-hzt_10_2h.GeneDiffEx'!$1:$1048576,7,0)</f>
        <v>4.4402491967629896</v>
      </c>
      <c r="H197">
        <f>VLOOKUP(A197,'[1]shui_2h-VS-hzt_10_2h.GeneDiffEx'!$1:$1048576,8,0)</f>
        <v>-1.4510824113724901</v>
      </c>
      <c r="I197" t="str">
        <f>VLOOKUP(A197,'[1]shui_2h-VS-hzt_10_2h.GeneDiffEx'!$1:$1048576,9,0)</f>
        <v>down</v>
      </c>
      <c r="J197">
        <f>VLOOKUP(A197,'[1]shui_2h-VS-hzt_10_2h.GeneDiffEx'!$1:$1048576,10,0)</f>
        <v>2.5943727557360799E-4</v>
      </c>
      <c r="K197">
        <f>VLOOKUP(A197,'[1]shui_2h-VS-hzt_10_2h.GeneDiffEx'!$1:$1048576,11,0)</f>
        <v>3.5395393544227299E-2</v>
      </c>
      <c r="L197" t="str">
        <f>VLOOKUP(A197,'[1]shui_2h-VS-hzt_10_2h.GeneDiffEx'!$1:$1048576,12,0)</f>
        <v>ko04070//Phosphatidylinositol signaling system;ko04626//Plant-pathogen interaction</v>
      </c>
      <c r="M197" t="str">
        <f>VLOOKUP(A197,'[1]shui_2h-VS-hzt_10_2h.GeneDiffEx'!$1:$1048576,13,0)</f>
        <v>-</v>
      </c>
      <c r="N197" t="str">
        <f>VLOOKUP(A197,'[1]shui_2h-VS-hzt_10_2h.GeneDiffEx'!$1:$1048576,14,0)</f>
        <v>GO:0046872//metal ion binding</v>
      </c>
      <c r="O197" t="str">
        <f>VLOOKUP(A197,'[1]shui_2h-VS-hzt_10_2h.GeneDiffEx'!$1:$1048576,15,0)</f>
        <v>-</v>
      </c>
      <c r="P197" t="str">
        <f>VLOOKUP(A197,'[1]shui_2h-VS-hzt_10_2h.GeneDiffEx'!$1:$1048576,16,0)</f>
        <v>gi|697149191|ref|XP_009628799.1|/3.81726e-62/PREDICTED: calcium-binding protein PBP1-like [Nicotiana tomentosiformis]</v>
      </c>
    </row>
    <row r="198" spans="1:16" x14ac:dyDescent="0.2">
      <c r="A198" s="1" t="s">
        <v>148</v>
      </c>
      <c r="B198">
        <f>VLOOKUP(A198,'[1]shui_2h-VS-hzt_10_2h.GeneDiffEx'!$1:$1048576,2,0)</f>
        <v>1938</v>
      </c>
      <c r="C198">
        <f>VLOOKUP(A198,'[1]shui_2h-VS-hzt_10_2h.GeneDiffEx'!$1:$1048576,3,0)</f>
        <v>207</v>
      </c>
      <c r="D198">
        <f>VLOOKUP(A198,'[1]shui_2h-VS-hzt_10_2h.GeneDiffEx'!$1:$1048576,4,0)</f>
        <v>177</v>
      </c>
      <c r="E198">
        <f>VLOOKUP(A198,'[1]shui_2h-VS-hzt_10_2h.GeneDiffEx'!$1:$1048576,5,0)</f>
        <v>64</v>
      </c>
      <c r="F198">
        <f>VLOOKUP(A198,'[1]shui_2h-VS-hzt_10_2h.GeneDiffEx'!$1:$1048576,6,0)</f>
        <v>58</v>
      </c>
      <c r="G198">
        <f>VLOOKUP(A198,'[1]shui_2h-VS-hzt_10_2h.GeneDiffEx'!$1:$1048576,7,0)</f>
        <v>2.5163471750671</v>
      </c>
      <c r="H198">
        <f>VLOOKUP(A198,'[1]shui_2h-VS-hzt_10_2h.GeneDiffEx'!$1:$1048576,8,0)</f>
        <v>-1.3874491162701601</v>
      </c>
      <c r="I198" t="str">
        <f>VLOOKUP(A198,'[1]shui_2h-VS-hzt_10_2h.GeneDiffEx'!$1:$1048576,9,0)</f>
        <v>down</v>
      </c>
      <c r="J198">
        <f>VLOOKUP(A198,'[1]shui_2h-VS-hzt_10_2h.GeneDiffEx'!$1:$1048576,10,0)</f>
        <v>2.6197777738429402E-4</v>
      </c>
      <c r="K198">
        <f>VLOOKUP(A198,'[1]shui_2h-VS-hzt_10_2h.GeneDiffEx'!$1:$1048576,11,0)</f>
        <v>3.5485673640908502E-2</v>
      </c>
      <c r="L198" t="str">
        <f>VLOOKUP(A198,'[1]shui_2h-VS-hzt_10_2h.GeneDiffEx'!$1:$1048576,12,0)</f>
        <v>ko04075//Plant hormone signal transduction;ko04120//Ubiquitin mediated proteolysis</v>
      </c>
      <c r="M198" t="str">
        <f>VLOOKUP(A198,'[1]shui_2h-VS-hzt_10_2h.GeneDiffEx'!$1:$1048576,13,0)</f>
        <v>GO:0005911//cell-cell junction;GO:0031224//intrinsic component of membrane;GO:0005618//cell wall</v>
      </c>
      <c r="N198" t="str">
        <f>VLOOKUP(A198,'[1]shui_2h-VS-hzt_10_2h.GeneDiffEx'!$1:$1048576,14,0)</f>
        <v>GO:0016301//kinase activity;GO:0032550</v>
      </c>
      <c r="O198" t="str">
        <f>VLOOKUP(A198,'[1]shui_2h-VS-hzt_10_2h.GeneDiffEx'!$1:$1048576,15,0)</f>
        <v>GO:0006464//cellular protein modification process</v>
      </c>
      <c r="P198" t="str">
        <f>VLOOKUP(A198,'[1]shui_2h-VS-hzt_10_2h.GeneDiffEx'!$1:$1048576,16,0)</f>
        <v>gi|697162770|ref|XP_009590190.1|/0/PREDICTED: probable inactive receptor kinase At5g58300 [Nicotiana tomentosiformis]</v>
      </c>
    </row>
    <row r="199" spans="1:16" x14ac:dyDescent="0.2">
      <c r="A199" s="1" t="s">
        <v>149</v>
      </c>
      <c r="B199">
        <f>VLOOKUP(A199,'[1]shui_2h-VS-hzt_10_2h.GeneDiffEx'!$1:$1048576,2,0)</f>
        <v>825</v>
      </c>
      <c r="C199">
        <f>VLOOKUP(A199,'[1]shui_2h-VS-hzt_10_2h.GeneDiffEx'!$1:$1048576,3,0)</f>
        <v>711</v>
      </c>
      <c r="D199">
        <f>VLOOKUP(A199,'[1]shui_2h-VS-hzt_10_2h.GeneDiffEx'!$1:$1048576,4,0)</f>
        <v>181</v>
      </c>
      <c r="E199">
        <f>VLOOKUP(A199,'[1]shui_2h-VS-hzt_10_2h.GeneDiffEx'!$1:$1048576,5,0)</f>
        <v>124</v>
      </c>
      <c r="F199">
        <f>VLOOKUP(A199,'[1]shui_2h-VS-hzt_10_2h.GeneDiffEx'!$1:$1048576,6,0)</f>
        <v>76</v>
      </c>
      <c r="G199">
        <f>VLOOKUP(A199,'[1]shui_2h-VS-hzt_10_2h.GeneDiffEx'!$1:$1048576,7,0)</f>
        <v>3.61437010731321</v>
      </c>
      <c r="H199">
        <f>VLOOKUP(A199,'[1]shui_2h-VS-hzt_10_2h.GeneDiffEx'!$1:$1048576,8,0)</f>
        <v>-1.93026596788064</v>
      </c>
      <c r="I199" t="str">
        <f>VLOOKUP(A199,'[1]shui_2h-VS-hzt_10_2h.GeneDiffEx'!$1:$1048576,9,0)</f>
        <v>down</v>
      </c>
      <c r="J199">
        <f>VLOOKUP(A199,'[1]shui_2h-VS-hzt_10_2h.GeneDiffEx'!$1:$1048576,10,0)</f>
        <v>2.7500329306207998E-4</v>
      </c>
      <c r="K199">
        <f>VLOOKUP(A199,'[1]shui_2h-VS-hzt_10_2h.GeneDiffEx'!$1:$1048576,11,0)</f>
        <v>3.7091507986790097E-2</v>
      </c>
      <c r="L199" t="str">
        <f>VLOOKUP(A199,'[1]shui_2h-VS-hzt_10_2h.GeneDiffEx'!$1:$1048576,12,0)</f>
        <v>-</v>
      </c>
      <c r="M199" t="str">
        <f>VLOOKUP(A199,'[1]shui_2h-VS-hzt_10_2h.GeneDiffEx'!$1:$1048576,13,0)</f>
        <v>-</v>
      </c>
      <c r="N199" t="str">
        <f>VLOOKUP(A199,'[1]shui_2h-VS-hzt_10_2h.GeneDiffEx'!$1:$1048576,14,0)</f>
        <v>-</v>
      </c>
      <c r="O199" t="str">
        <f>VLOOKUP(A199,'[1]shui_2h-VS-hzt_10_2h.GeneDiffEx'!$1:$1048576,15,0)</f>
        <v>-</v>
      </c>
      <c r="P199" t="str">
        <f>VLOOKUP(A199,'[1]shui_2h-VS-hzt_10_2h.GeneDiffEx'!$1:$1048576,16,0)</f>
        <v>gi|697118749|ref|XP_009613312.1|/1.16024e-126/PREDICTED: transcription initiation factor TFIID subunit 3-like [Nicotiana tomentosiformis]</v>
      </c>
    </row>
    <row r="200" spans="1:16" x14ac:dyDescent="0.2">
      <c r="A200" s="1" t="s">
        <v>150</v>
      </c>
      <c r="B200">
        <f>VLOOKUP(A200,'[1]shui_2h-VS-hzt_10_2h.GeneDiffEx'!$1:$1048576,2,0)</f>
        <v>1779</v>
      </c>
      <c r="C200">
        <f>VLOOKUP(A200,'[1]shui_2h-VS-hzt_10_2h.GeneDiffEx'!$1:$1048576,3,0)</f>
        <v>411</v>
      </c>
      <c r="D200">
        <f>VLOOKUP(A200,'[1]shui_2h-VS-hzt_10_2h.GeneDiffEx'!$1:$1048576,4,0)</f>
        <v>340</v>
      </c>
      <c r="E200">
        <f>VLOOKUP(A200,'[1]shui_2h-VS-hzt_10_2h.GeneDiffEx'!$1:$1048576,5,0)</f>
        <v>156</v>
      </c>
      <c r="F200">
        <f>VLOOKUP(A200,'[1]shui_2h-VS-hzt_10_2h.GeneDiffEx'!$1:$1048576,6,0)</f>
        <v>137</v>
      </c>
      <c r="G200">
        <f>VLOOKUP(A200,'[1]shui_2h-VS-hzt_10_2h.GeneDiffEx'!$1:$1048576,7,0)</f>
        <v>3.5562937888331798</v>
      </c>
      <c r="H200">
        <f>VLOOKUP(A200,'[1]shui_2h-VS-hzt_10_2h.GeneDiffEx'!$1:$1048576,8,0)</f>
        <v>-1.0940273621052199</v>
      </c>
      <c r="I200" t="str">
        <f>VLOOKUP(A200,'[1]shui_2h-VS-hzt_10_2h.GeneDiffEx'!$1:$1048576,9,0)</f>
        <v>down</v>
      </c>
      <c r="J200">
        <f>VLOOKUP(A200,'[1]shui_2h-VS-hzt_10_2h.GeneDiffEx'!$1:$1048576,10,0)</f>
        <v>2.7647582286042301E-4</v>
      </c>
      <c r="K200">
        <f>VLOOKUP(A200,'[1]shui_2h-VS-hzt_10_2h.GeneDiffEx'!$1:$1048576,11,0)</f>
        <v>3.7132108819423602E-2</v>
      </c>
      <c r="L200" t="str">
        <f>VLOOKUP(A200,'[1]shui_2h-VS-hzt_10_2h.GeneDiffEx'!$1:$1048576,12,0)</f>
        <v>ko01100//Metabolic pathways;ko00053//Ascorbate and aldarate metabolism</v>
      </c>
      <c r="M200" t="str">
        <f>VLOOKUP(A200,'[1]shui_2h-VS-hzt_10_2h.GeneDiffEx'!$1:$1048576,13,0)</f>
        <v>-</v>
      </c>
      <c r="N200" t="str">
        <f>VLOOKUP(A200,'[1]shui_2h-VS-hzt_10_2h.GeneDiffEx'!$1:$1048576,14,0)</f>
        <v>GO:0046914//transition metal ion binding;GO:0016682//oxidoreductase activity, acting on diphenols and related substances as donors, oxygen as acceptor</v>
      </c>
      <c r="O200" t="str">
        <f>VLOOKUP(A200,'[1]shui_2h-VS-hzt_10_2h.GeneDiffEx'!$1:$1048576,15,0)</f>
        <v>GO:0044710</v>
      </c>
      <c r="P200" t="str">
        <f>VLOOKUP(A200,'[1]shui_2h-VS-hzt_10_2h.GeneDiffEx'!$1:$1048576,16,0)</f>
        <v>gi|698560547|ref|XP_009771881.1|/0/PREDICTED: monocopper oxidase-like protein SKU5 [Nicotiana sylvestris]</v>
      </c>
    </row>
    <row r="201" spans="1:16" x14ac:dyDescent="0.2">
      <c r="A201" s="1" t="s">
        <v>151</v>
      </c>
      <c r="B201">
        <f>VLOOKUP(A201,'[1]shui_2h-VS-hzt_10_2h.GeneDiffEx'!$1:$1048576,2,0)</f>
        <v>669</v>
      </c>
      <c r="C201">
        <f>VLOOKUP(A201,'[1]shui_2h-VS-hzt_10_2h.GeneDiffEx'!$1:$1048576,3,0)</f>
        <v>80</v>
      </c>
      <c r="D201">
        <f>VLOOKUP(A201,'[1]shui_2h-VS-hzt_10_2h.GeneDiffEx'!$1:$1048576,4,0)</f>
        <v>30</v>
      </c>
      <c r="E201">
        <f>VLOOKUP(A201,'[1]shui_2h-VS-hzt_10_2h.GeneDiffEx'!$1:$1048576,5,0)</f>
        <v>4</v>
      </c>
      <c r="F201">
        <f>VLOOKUP(A201,'[1]shui_2h-VS-hzt_10_2h.GeneDiffEx'!$1:$1048576,6,0)</f>
        <v>9</v>
      </c>
      <c r="G201">
        <f>VLOOKUP(A201,'[1]shui_2h-VS-hzt_10_2h.GeneDiffEx'!$1:$1048576,7,0)</f>
        <v>0.54960228074672801</v>
      </c>
      <c r="H201">
        <f>VLOOKUP(A201,'[1]shui_2h-VS-hzt_10_2h.GeneDiffEx'!$1:$1048576,8,0)</f>
        <v>-2.7995310582478901</v>
      </c>
      <c r="I201" t="str">
        <f>VLOOKUP(A201,'[1]shui_2h-VS-hzt_10_2h.GeneDiffEx'!$1:$1048576,9,0)</f>
        <v>down</v>
      </c>
      <c r="J201">
        <f>VLOOKUP(A201,'[1]shui_2h-VS-hzt_10_2h.GeneDiffEx'!$1:$1048576,10,0)</f>
        <v>2.8870758426867503E-4</v>
      </c>
      <c r="K201">
        <f>VLOOKUP(A201,'[1]shui_2h-VS-hzt_10_2h.GeneDiffEx'!$1:$1048576,11,0)</f>
        <v>3.8288182389037403E-2</v>
      </c>
      <c r="L201" t="str">
        <f>VLOOKUP(A201,'[1]shui_2h-VS-hzt_10_2h.GeneDiffEx'!$1:$1048576,12,0)</f>
        <v>-</v>
      </c>
      <c r="M201" t="str">
        <f>VLOOKUP(A201,'[1]shui_2h-VS-hzt_10_2h.GeneDiffEx'!$1:$1048576,13,0)</f>
        <v>-</v>
      </c>
      <c r="N201" t="str">
        <f>VLOOKUP(A201,'[1]shui_2h-VS-hzt_10_2h.GeneDiffEx'!$1:$1048576,14,0)</f>
        <v>-</v>
      </c>
      <c r="O201" t="str">
        <f>VLOOKUP(A201,'[1]shui_2h-VS-hzt_10_2h.GeneDiffEx'!$1:$1048576,15,0)</f>
        <v>-</v>
      </c>
      <c r="P201" t="str">
        <f>VLOOKUP(A201,'[1]shui_2h-VS-hzt_10_2h.GeneDiffEx'!$1:$1048576,16,0)</f>
        <v>gi|697145114|ref|XP_009626682.1|/1.61238e-71/PREDICTED: growth-regulating factor 1-like [Nicotiana tomentosiformis]</v>
      </c>
    </row>
    <row r="202" spans="1:16" x14ac:dyDescent="0.2">
      <c r="A202" s="1" t="s">
        <v>152</v>
      </c>
      <c r="B202">
        <f>VLOOKUP(A202,'[1]shui_2h-VS-hzt_10_2h.GeneDiffEx'!$1:$1048576,2,0)</f>
        <v>1737</v>
      </c>
      <c r="C202">
        <f>VLOOKUP(A202,'[1]shui_2h-VS-hzt_10_2h.GeneDiffEx'!$1:$1048576,3,0)</f>
        <v>719</v>
      </c>
      <c r="D202">
        <f>VLOOKUP(A202,'[1]shui_2h-VS-hzt_10_2h.GeneDiffEx'!$1:$1048576,4,0)</f>
        <v>249</v>
      </c>
      <c r="E202">
        <f>VLOOKUP(A202,'[1]shui_2h-VS-hzt_10_2h.GeneDiffEx'!$1:$1048576,5,0)</f>
        <v>55</v>
      </c>
      <c r="F202">
        <f>VLOOKUP(A202,'[1]shui_2h-VS-hzt_10_2h.GeneDiffEx'!$1:$1048576,6,0)</f>
        <v>150</v>
      </c>
      <c r="G202">
        <f>VLOOKUP(A202,'[1]shui_2h-VS-hzt_10_2h.GeneDiffEx'!$1:$1048576,7,0)</f>
        <v>3.71804196426725</v>
      </c>
      <c r="H202">
        <f>VLOOKUP(A202,'[1]shui_2h-VS-hzt_10_2h.GeneDiffEx'!$1:$1048576,8,0)</f>
        <v>-1.9677257593508399</v>
      </c>
      <c r="I202" t="str">
        <f>VLOOKUP(A202,'[1]shui_2h-VS-hzt_10_2h.GeneDiffEx'!$1:$1048576,9,0)</f>
        <v>down</v>
      </c>
      <c r="J202">
        <f>VLOOKUP(A202,'[1]shui_2h-VS-hzt_10_2h.GeneDiffEx'!$1:$1048576,10,0)</f>
        <v>2.9152681865449501E-4</v>
      </c>
      <c r="K202">
        <f>VLOOKUP(A202,'[1]shui_2h-VS-hzt_10_2h.GeneDiffEx'!$1:$1048576,11,0)</f>
        <v>3.8500975183637001E-2</v>
      </c>
      <c r="L202" t="str">
        <f>VLOOKUP(A202,'[1]shui_2h-VS-hzt_10_2h.GeneDiffEx'!$1:$1048576,12,0)</f>
        <v>ko01100//Metabolic pathways;ko01110//Biosynthesis of secondary metabolites;ko00940//Phenylpropanoid biosynthesis;ko00360//Phenylalanine metabolism;ko00130//Ubiquinone and other terpenoid-quinone biosynthesis</v>
      </c>
      <c r="M202" t="str">
        <f>VLOOKUP(A202,'[1]shui_2h-VS-hzt_10_2h.GeneDiffEx'!$1:$1048576,13,0)</f>
        <v>-</v>
      </c>
      <c r="N202" t="str">
        <f>VLOOKUP(A202,'[1]shui_2h-VS-hzt_10_2h.GeneDiffEx'!$1:$1048576,14,0)</f>
        <v>-</v>
      </c>
      <c r="O202" t="str">
        <f>VLOOKUP(A202,'[1]shui_2h-VS-hzt_10_2h.GeneDiffEx'!$1:$1048576,15,0)</f>
        <v>-</v>
      </c>
      <c r="P202" t="str">
        <f>VLOOKUP(A202,'[1]shui_2h-VS-hzt_10_2h.GeneDiffEx'!$1:$1048576,16,0)</f>
        <v>gi|697190697|ref|XP_009604410.1|/0/PREDICTED: butyrate--CoA ligase AAE11, peroxisomal-like [Nicotiana tomentosiformis]</v>
      </c>
    </row>
    <row r="203" spans="1:16" x14ac:dyDescent="0.2">
      <c r="A203" s="1" t="s">
        <v>153</v>
      </c>
      <c r="B203">
        <f>VLOOKUP(A203,'[1]shui_2h-VS-hzt_10_2h.GeneDiffEx'!$1:$1048576,2,0)</f>
        <v>1443</v>
      </c>
      <c r="C203">
        <f>VLOOKUP(A203,'[1]shui_2h-VS-hzt_10_2h.GeneDiffEx'!$1:$1048576,3,0)</f>
        <v>63</v>
      </c>
      <c r="D203">
        <f>VLOOKUP(A203,'[1]shui_2h-VS-hzt_10_2h.GeneDiffEx'!$1:$1048576,4,0)</f>
        <v>28</v>
      </c>
      <c r="E203">
        <f>VLOOKUP(A203,'[1]shui_2h-VS-hzt_10_2h.GeneDiffEx'!$1:$1048576,5,0)</f>
        <v>7</v>
      </c>
      <c r="F203">
        <f>VLOOKUP(A203,'[1]shui_2h-VS-hzt_10_2h.GeneDiffEx'!$1:$1048576,6,0)</f>
        <v>5</v>
      </c>
      <c r="G203">
        <f>VLOOKUP(A203,'[1]shui_2h-VS-hzt_10_2h.GeneDiffEx'!$1:$1048576,7,0)</f>
        <v>0.31111271173101901</v>
      </c>
      <c r="H203">
        <f>VLOOKUP(A203,'[1]shui_2h-VS-hzt_10_2h.GeneDiffEx'!$1:$1048576,8,0)</f>
        <v>-2.65332256697886</v>
      </c>
      <c r="I203" t="str">
        <f>VLOOKUP(A203,'[1]shui_2h-VS-hzt_10_2h.GeneDiffEx'!$1:$1048576,9,0)</f>
        <v>down</v>
      </c>
      <c r="J203">
        <f>VLOOKUP(A203,'[1]shui_2h-VS-hzt_10_2h.GeneDiffEx'!$1:$1048576,10,0)</f>
        <v>2.9331754859582201E-4</v>
      </c>
      <c r="K203">
        <f>VLOOKUP(A203,'[1]shui_2h-VS-hzt_10_2h.GeneDiffEx'!$1:$1048576,11,0)</f>
        <v>3.8576734524038002E-2</v>
      </c>
      <c r="L203" t="str">
        <f>VLOOKUP(A203,'[1]shui_2h-VS-hzt_10_2h.GeneDiffEx'!$1:$1048576,12,0)</f>
        <v>-</v>
      </c>
      <c r="M203" t="str">
        <f>VLOOKUP(A203,'[1]shui_2h-VS-hzt_10_2h.GeneDiffEx'!$1:$1048576,13,0)</f>
        <v>-</v>
      </c>
      <c r="N203" t="str">
        <f>VLOOKUP(A203,'[1]shui_2h-VS-hzt_10_2h.GeneDiffEx'!$1:$1048576,14,0)</f>
        <v>-</v>
      </c>
      <c r="O203" t="str">
        <f>VLOOKUP(A203,'[1]shui_2h-VS-hzt_10_2h.GeneDiffEx'!$1:$1048576,15,0)</f>
        <v>-</v>
      </c>
      <c r="P203" t="str">
        <f>VLOOKUP(A203,'[1]shui_2h-VS-hzt_10_2h.GeneDiffEx'!$1:$1048576,16,0)</f>
        <v>gi|697105096|ref|XP_009606360.1|/5.70266e-171/PREDICTED: uncharacterized protein LOC104100755 [Nicotiana tomentosiformis]</v>
      </c>
    </row>
    <row r="204" spans="1:16" x14ac:dyDescent="0.2">
      <c r="A204" s="1" t="s">
        <v>154</v>
      </c>
      <c r="B204">
        <f>VLOOKUP(A204,'[1]shui_2h-VS-hzt_10_2h.GeneDiffEx'!$1:$1048576,2,0)</f>
        <v>1044</v>
      </c>
      <c r="C204">
        <f>VLOOKUP(A204,'[1]shui_2h-VS-hzt_10_2h.GeneDiffEx'!$1:$1048576,3,0)</f>
        <v>67</v>
      </c>
      <c r="D204">
        <f>VLOOKUP(A204,'[1]shui_2h-VS-hzt_10_2h.GeneDiffEx'!$1:$1048576,4,0)</f>
        <v>35</v>
      </c>
      <c r="E204">
        <f>VLOOKUP(A204,'[1]shui_2h-VS-hzt_10_2h.GeneDiffEx'!$1:$1048576,5,0)</f>
        <v>7</v>
      </c>
      <c r="F204">
        <f>VLOOKUP(A204,'[1]shui_2h-VS-hzt_10_2h.GeneDiffEx'!$1:$1048576,6,0)</f>
        <v>8</v>
      </c>
      <c r="G204">
        <f>VLOOKUP(A204,'[1]shui_2h-VS-hzt_10_2h.GeneDiffEx'!$1:$1048576,7,0)</f>
        <v>0.48087652828914301</v>
      </c>
      <c r="H204">
        <f>VLOOKUP(A204,'[1]shui_2h-VS-hzt_10_2h.GeneDiffEx'!$1:$1048576,8,0)</f>
        <v>-2.49038911166289</v>
      </c>
      <c r="I204" t="str">
        <f>VLOOKUP(A204,'[1]shui_2h-VS-hzt_10_2h.GeneDiffEx'!$1:$1048576,9,0)</f>
        <v>down</v>
      </c>
      <c r="J204">
        <f>VLOOKUP(A204,'[1]shui_2h-VS-hzt_10_2h.GeneDiffEx'!$1:$1048576,10,0)</f>
        <v>3.4497454097343901E-4</v>
      </c>
      <c r="K204">
        <f>VLOOKUP(A204,'[1]shui_2h-VS-hzt_10_2h.GeneDiffEx'!$1:$1048576,11,0)</f>
        <v>4.4629849186506698E-2</v>
      </c>
      <c r="L204" t="str">
        <f>VLOOKUP(A204,'[1]shui_2h-VS-hzt_10_2h.GeneDiffEx'!$1:$1048576,12,0)</f>
        <v>-</v>
      </c>
      <c r="M204" t="str">
        <f>VLOOKUP(A204,'[1]shui_2h-VS-hzt_10_2h.GeneDiffEx'!$1:$1048576,13,0)</f>
        <v>-</v>
      </c>
      <c r="N204" t="str">
        <f>VLOOKUP(A204,'[1]shui_2h-VS-hzt_10_2h.GeneDiffEx'!$1:$1048576,14,0)</f>
        <v>-</v>
      </c>
      <c r="O204" t="str">
        <f>VLOOKUP(A204,'[1]shui_2h-VS-hzt_10_2h.GeneDiffEx'!$1:$1048576,15,0)</f>
        <v>-</v>
      </c>
      <c r="P204" t="str">
        <f>VLOOKUP(A204,'[1]shui_2h-VS-hzt_10_2h.GeneDiffEx'!$1:$1048576,16,0)</f>
        <v>gi|697101404|ref|XP_009595936.1|/0/PREDICTED: uncharacterized protein LOC104092123 isoform X1 [Nicotiana tomentosiformis]</v>
      </c>
    </row>
    <row r="205" spans="1:16" x14ac:dyDescent="0.2">
      <c r="A205" s="1" t="s">
        <v>155</v>
      </c>
      <c r="B205">
        <f>VLOOKUP(A205,'[1]shui_2h-VS-hzt_10_2h.GeneDiffEx'!$1:$1048576,2,0)</f>
        <v>2412</v>
      </c>
      <c r="C205">
        <f>VLOOKUP(A205,'[1]shui_2h-VS-hzt_10_2h.GeneDiffEx'!$1:$1048576,3,0)</f>
        <v>268</v>
      </c>
      <c r="D205">
        <f>VLOOKUP(A205,'[1]shui_2h-VS-hzt_10_2h.GeneDiffEx'!$1:$1048576,4,0)</f>
        <v>261</v>
      </c>
      <c r="E205">
        <f>VLOOKUP(A205,'[1]shui_2h-VS-hzt_10_2h.GeneDiffEx'!$1:$1048576,5,0)</f>
        <v>114</v>
      </c>
      <c r="F205">
        <f>VLOOKUP(A205,'[1]shui_2h-VS-hzt_10_2h.GeneDiffEx'!$1:$1048576,6,0)</f>
        <v>75</v>
      </c>
      <c r="G205">
        <f>VLOOKUP(A205,'[1]shui_2h-VS-hzt_10_2h.GeneDiffEx'!$1:$1048576,7,0)</f>
        <v>3.0131003249624202</v>
      </c>
      <c r="H205">
        <f>VLOOKUP(A205,'[1]shui_2h-VS-hzt_10_2h.GeneDiffEx'!$1:$1048576,8,0)</f>
        <v>-1.2232198337303399</v>
      </c>
      <c r="I205" t="str">
        <f>VLOOKUP(A205,'[1]shui_2h-VS-hzt_10_2h.GeneDiffEx'!$1:$1048576,9,0)</f>
        <v>down</v>
      </c>
      <c r="J205">
        <f>VLOOKUP(A205,'[1]shui_2h-VS-hzt_10_2h.GeneDiffEx'!$1:$1048576,10,0)</f>
        <v>3.5673568159368601E-4</v>
      </c>
      <c r="K205">
        <f>VLOOKUP(A205,'[1]shui_2h-VS-hzt_10_2h.GeneDiffEx'!$1:$1048576,11,0)</f>
        <v>4.5593121628199403E-2</v>
      </c>
      <c r="L205" t="str">
        <f>VLOOKUP(A205,'[1]shui_2h-VS-hzt_10_2h.GeneDiffEx'!$1:$1048576,12,0)</f>
        <v>ko01100//Metabolic pathways;ko00500//Starch and sucrose metabolism</v>
      </c>
      <c r="M205" t="str">
        <f>VLOOKUP(A205,'[1]shui_2h-VS-hzt_10_2h.GeneDiffEx'!$1:$1048576,13,0)</f>
        <v>-</v>
      </c>
      <c r="N205" t="str">
        <f>VLOOKUP(A205,'[1]shui_2h-VS-hzt_10_2h.GeneDiffEx'!$1:$1048576,14,0)</f>
        <v>GO:0035251//UDP-glucosyltransferase activity</v>
      </c>
      <c r="O205" t="str">
        <f>VLOOKUP(A205,'[1]shui_2h-VS-hzt_10_2h.GeneDiffEx'!$1:$1048576,15,0)</f>
        <v>GO:0005984//disaccharide metabolic process</v>
      </c>
      <c r="P205" t="str">
        <f>VLOOKUP(A205,'[1]shui_2h-VS-hzt_10_2h.GeneDiffEx'!$1:$1048576,16,0)</f>
        <v>gi|697142678|ref|XP_009625445.1|/0/PREDICTED: sucrose synthase-like [Nicotiana tomentosiformis]</v>
      </c>
    </row>
    <row r="206" spans="1:16" x14ac:dyDescent="0.2">
      <c r="A206" s="1" t="s">
        <v>156</v>
      </c>
      <c r="B206">
        <f>VLOOKUP(A206,'[1]shui_2h-VS-hzt_10_2h.GeneDiffEx'!$1:$1048576,2,0)</f>
        <v>1629</v>
      </c>
      <c r="C206">
        <f>VLOOKUP(A206,'[1]shui_2h-VS-hzt_10_2h.GeneDiffEx'!$1:$1048576,3,0)</f>
        <v>2001</v>
      </c>
      <c r="D206">
        <f>VLOOKUP(A206,'[1]shui_2h-VS-hzt_10_2h.GeneDiffEx'!$1:$1048576,4,0)</f>
        <v>733</v>
      </c>
      <c r="E206">
        <f>VLOOKUP(A206,'[1]shui_2h-VS-hzt_10_2h.GeneDiffEx'!$1:$1048576,5,0)</f>
        <v>419</v>
      </c>
      <c r="F206">
        <f>VLOOKUP(A206,'[1]shui_2h-VS-hzt_10_2h.GeneDiffEx'!$1:$1048576,6,0)</f>
        <v>419</v>
      </c>
      <c r="G206">
        <f>VLOOKUP(A206,'[1]shui_2h-VS-hzt_10_2h.GeneDiffEx'!$1:$1048576,7,0)</f>
        <v>5.3244568724535304</v>
      </c>
      <c r="H206">
        <f>VLOOKUP(A206,'[1]shui_2h-VS-hzt_10_2h.GeneDiffEx'!$1:$1048576,8,0)</f>
        <v>-1.45980255680353</v>
      </c>
      <c r="I206" t="str">
        <f>VLOOKUP(A206,'[1]shui_2h-VS-hzt_10_2h.GeneDiffEx'!$1:$1048576,9,0)</f>
        <v>down</v>
      </c>
      <c r="J206">
        <f>VLOOKUP(A206,'[1]shui_2h-VS-hzt_10_2h.GeneDiffEx'!$1:$1048576,10,0)</f>
        <v>3.6107138728183797E-4</v>
      </c>
      <c r="K206">
        <f>VLOOKUP(A206,'[1]shui_2h-VS-hzt_10_2h.GeneDiffEx'!$1:$1048576,11,0)</f>
        <v>4.5778074765140502E-2</v>
      </c>
      <c r="L206" t="str">
        <f>VLOOKUP(A206,'[1]shui_2h-VS-hzt_10_2h.GeneDiffEx'!$1:$1048576,12,0)</f>
        <v>ko04075//Plant hormone signal transduction</v>
      </c>
      <c r="M206" t="str">
        <f>VLOOKUP(A206,'[1]shui_2h-VS-hzt_10_2h.GeneDiffEx'!$1:$1048576,13,0)</f>
        <v>-</v>
      </c>
      <c r="N206" t="str">
        <f>VLOOKUP(A206,'[1]shui_2h-VS-hzt_10_2h.GeneDiffEx'!$1:$1048576,14,0)</f>
        <v>-</v>
      </c>
      <c r="O206" t="str">
        <f>VLOOKUP(A206,'[1]shui_2h-VS-hzt_10_2h.GeneDiffEx'!$1:$1048576,15,0)</f>
        <v>GO:0006351//transcription, DNA-templated</v>
      </c>
      <c r="P206" t="str">
        <f>VLOOKUP(A206,'[1]shui_2h-VS-hzt_10_2h.GeneDiffEx'!$1:$1048576,16,0)</f>
        <v>gi|698568143|ref|XP_009773976.1|/0/PREDICTED: scarecrow-like protein 13 [Nicotiana sylvestris]</v>
      </c>
    </row>
    <row r="207" spans="1:16" x14ac:dyDescent="0.2">
      <c r="A207" s="1" t="s">
        <v>157</v>
      </c>
      <c r="B207">
        <f>VLOOKUP(A207,'[1]shui_2h-VS-hzt_10_2h.GeneDiffEx'!$1:$1048576,2,0)</f>
        <v>498</v>
      </c>
      <c r="C207">
        <f>VLOOKUP(A207,'[1]shui_2h-VS-hzt_10_2h.GeneDiffEx'!$1:$1048576,3,0)</f>
        <v>453</v>
      </c>
      <c r="D207">
        <f>VLOOKUP(A207,'[1]shui_2h-VS-hzt_10_2h.GeneDiffEx'!$1:$1048576,4,0)</f>
        <v>4237</v>
      </c>
      <c r="E207">
        <f>VLOOKUP(A207,'[1]shui_2h-VS-hzt_10_2h.GeneDiffEx'!$1:$1048576,5,0)</f>
        <v>306</v>
      </c>
      <c r="F207">
        <f>VLOOKUP(A207,'[1]shui_2h-VS-hzt_10_2h.GeneDiffEx'!$1:$1048576,6,0)</f>
        <v>404</v>
      </c>
      <c r="G207">
        <f>VLOOKUP(A207,'[1]shui_2h-VS-hzt_10_2h.GeneDiffEx'!$1:$1048576,7,0)</f>
        <v>5.8338483354647996</v>
      </c>
      <c r="H207">
        <f>VLOOKUP(A207,'[1]shui_2h-VS-hzt_10_2h.GeneDiffEx'!$1:$1048576,8,0)</f>
        <v>-2.3969213667146199</v>
      </c>
      <c r="I207" t="str">
        <f>VLOOKUP(A207,'[1]shui_2h-VS-hzt_10_2h.GeneDiffEx'!$1:$1048576,9,0)</f>
        <v>down</v>
      </c>
      <c r="J207">
        <f>VLOOKUP(A207,'[1]shui_2h-VS-hzt_10_2h.GeneDiffEx'!$1:$1048576,10,0)</f>
        <v>3.7636303338150199E-4</v>
      </c>
      <c r="K207">
        <f>VLOOKUP(A207,'[1]shui_2h-VS-hzt_10_2h.GeneDiffEx'!$1:$1048576,11,0)</f>
        <v>4.7338105976428901E-2</v>
      </c>
      <c r="L207" t="str">
        <f>VLOOKUP(A207,'[1]shui_2h-VS-hzt_10_2h.GeneDiffEx'!$1:$1048576,12,0)</f>
        <v>-</v>
      </c>
      <c r="M207" t="str">
        <f>VLOOKUP(A207,'[1]shui_2h-VS-hzt_10_2h.GeneDiffEx'!$1:$1048576,13,0)</f>
        <v>-</v>
      </c>
      <c r="N207" t="str">
        <f>VLOOKUP(A207,'[1]shui_2h-VS-hzt_10_2h.GeneDiffEx'!$1:$1048576,14,0)</f>
        <v>-</v>
      </c>
      <c r="O207" t="str">
        <f>VLOOKUP(A207,'[1]shui_2h-VS-hzt_10_2h.GeneDiffEx'!$1:$1048576,15,0)</f>
        <v>-</v>
      </c>
      <c r="P207" t="str">
        <f>VLOOKUP(A207,'[1]shui_2h-VS-hzt_10_2h.GeneDiffEx'!$1:$1048576,16,0)</f>
        <v>gi|73698122|gb|AAZ81598.1|/4.38603e-118/Sam3 [Nicotiana tabacum]</v>
      </c>
    </row>
    <row r="208" spans="1:16" x14ac:dyDescent="0.2">
      <c r="A208" s="1" t="s">
        <v>158</v>
      </c>
      <c r="B208">
        <f>VLOOKUP(A208,'[1]shui_2h-VS-hzt_10_2h.GeneDiffEx'!$1:$1048576,2,0)</f>
        <v>996</v>
      </c>
      <c r="C208">
        <f>VLOOKUP(A208,'[1]shui_2h-VS-hzt_10_2h.GeneDiffEx'!$1:$1048576,3,0)</f>
        <v>361</v>
      </c>
      <c r="D208">
        <f>VLOOKUP(A208,'[1]shui_2h-VS-hzt_10_2h.GeneDiffEx'!$1:$1048576,4,0)</f>
        <v>1148</v>
      </c>
      <c r="E208">
        <f>VLOOKUP(A208,'[1]shui_2h-VS-hzt_10_2h.GeneDiffEx'!$1:$1048576,5,0)</f>
        <v>256</v>
      </c>
      <c r="F208">
        <f>VLOOKUP(A208,'[1]shui_2h-VS-hzt_10_2h.GeneDiffEx'!$1:$1048576,6,0)</f>
        <v>182</v>
      </c>
      <c r="G208">
        <f>VLOOKUP(A208,'[1]shui_2h-VS-hzt_10_2h.GeneDiffEx'!$1:$1048576,7,0)</f>
        <v>4.4076277768531797</v>
      </c>
      <c r="H208">
        <f>VLOOKUP(A208,'[1]shui_2h-VS-hzt_10_2h.GeneDiffEx'!$1:$1048576,8,0)</f>
        <v>-1.4925970880544099</v>
      </c>
      <c r="I208" t="str">
        <f>VLOOKUP(A208,'[1]shui_2h-VS-hzt_10_2h.GeneDiffEx'!$1:$1048576,9,0)</f>
        <v>down</v>
      </c>
      <c r="J208">
        <f>VLOOKUP(A208,'[1]shui_2h-VS-hzt_10_2h.GeneDiffEx'!$1:$1048576,10,0)</f>
        <v>3.7898945591479901E-4</v>
      </c>
      <c r="K208">
        <f>VLOOKUP(A208,'[1]shui_2h-VS-hzt_10_2h.GeneDiffEx'!$1:$1048576,11,0)</f>
        <v>4.7440729244119198E-2</v>
      </c>
      <c r="L208" t="str">
        <f>VLOOKUP(A208,'[1]shui_2h-VS-hzt_10_2h.GeneDiffEx'!$1:$1048576,12,0)</f>
        <v>ko00740//Riboflavin metabolism</v>
      </c>
      <c r="M208" t="str">
        <f>VLOOKUP(A208,'[1]shui_2h-VS-hzt_10_2h.GeneDiffEx'!$1:$1048576,13,0)</f>
        <v>-</v>
      </c>
      <c r="N208" t="str">
        <f>VLOOKUP(A208,'[1]shui_2h-VS-hzt_10_2h.GeneDiffEx'!$1:$1048576,14,0)</f>
        <v>GO:0016791//phosphatase activity</v>
      </c>
      <c r="O208" t="str">
        <f>VLOOKUP(A208,'[1]shui_2h-VS-hzt_10_2h.GeneDiffEx'!$1:$1048576,15,0)</f>
        <v>GO:0006796//phosphate-containing compound metabolic process</v>
      </c>
      <c r="P208" t="str">
        <f>VLOOKUP(A208,'[1]shui_2h-VS-hzt_10_2h.GeneDiffEx'!$1:$1048576,16,0)</f>
        <v>gi|697116599|ref|XP_009612218.1|/0/PREDICTED: purple acid phosphatase 17-like [Nicotiana tomentosiformis]</v>
      </c>
    </row>
    <row r="209" spans="1:16" x14ac:dyDescent="0.2">
      <c r="A209" s="1" t="s">
        <v>159</v>
      </c>
      <c r="B209">
        <f>VLOOKUP(A209,'[1]shui_2h-VS-hzt_10_2h.GeneDiffEx'!$1:$1048576,2,0)</f>
        <v>354</v>
      </c>
      <c r="C209">
        <f>VLOOKUP(A209,'[1]shui_2h-VS-hzt_10_2h.GeneDiffEx'!$1:$1048576,3,0)</f>
        <v>1295</v>
      </c>
      <c r="D209">
        <f>VLOOKUP(A209,'[1]shui_2h-VS-hzt_10_2h.GeneDiffEx'!$1:$1048576,4,0)</f>
        <v>992</v>
      </c>
      <c r="E209">
        <f>VLOOKUP(A209,'[1]shui_2h-VS-hzt_10_2h.GeneDiffEx'!$1:$1048576,5,0)</f>
        <v>214</v>
      </c>
      <c r="F209">
        <f>VLOOKUP(A209,'[1]shui_2h-VS-hzt_10_2h.GeneDiffEx'!$1:$1048576,6,0)</f>
        <v>509</v>
      </c>
      <c r="G209">
        <f>VLOOKUP(A209,'[1]shui_2h-VS-hzt_10_2h.GeneDiffEx'!$1:$1048576,7,0)</f>
        <v>5.0730045295742796</v>
      </c>
      <c r="H209">
        <f>VLOOKUP(A209,'[1]shui_2h-VS-hzt_10_2h.GeneDiffEx'!$1:$1048576,8,0)</f>
        <v>-1.3733508126690499</v>
      </c>
      <c r="I209" t="str">
        <f>VLOOKUP(A209,'[1]shui_2h-VS-hzt_10_2h.GeneDiffEx'!$1:$1048576,9,0)</f>
        <v>down</v>
      </c>
      <c r="J209">
        <f>VLOOKUP(A209,'[1]shui_2h-VS-hzt_10_2h.GeneDiffEx'!$1:$1048576,10,0)</f>
        <v>3.8905187970906299E-4</v>
      </c>
      <c r="K209">
        <f>VLOOKUP(A209,'[1]shui_2h-VS-hzt_10_2h.GeneDiffEx'!$1:$1048576,11,0)</f>
        <v>4.8270038958809901E-2</v>
      </c>
      <c r="L209" t="str">
        <f>VLOOKUP(A209,'[1]shui_2h-VS-hzt_10_2h.GeneDiffEx'!$1:$1048576,12,0)</f>
        <v>-</v>
      </c>
      <c r="M209" t="str">
        <f>VLOOKUP(A209,'[1]shui_2h-VS-hzt_10_2h.GeneDiffEx'!$1:$1048576,13,0)</f>
        <v>-</v>
      </c>
      <c r="N209" t="str">
        <f>VLOOKUP(A209,'[1]shui_2h-VS-hzt_10_2h.GeneDiffEx'!$1:$1048576,14,0)</f>
        <v>-</v>
      </c>
      <c r="O209" t="str">
        <f>VLOOKUP(A209,'[1]shui_2h-VS-hzt_10_2h.GeneDiffEx'!$1:$1048576,15,0)</f>
        <v>-</v>
      </c>
      <c r="P209" t="str">
        <f>VLOOKUP(A209,'[1]shui_2h-VS-hzt_10_2h.GeneDiffEx'!$1:$1048576,16,0)</f>
        <v>gi|697104083|ref|XP_009605847.1|/8.74525e-62/PREDICTED: calcium-binding protein PBP1-like isoform X1 [Nicotiana tomentosiformis]</v>
      </c>
    </row>
    <row r="210" spans="1:16" x14ac:dyDescent="0.2">
      <c r="A210" s="1" t="s">
        <v>183</v>
      </c>
      <c r="B210">
        <f>VLOOKUP(A210,'[1]shui_2h-VS-hzt_10_2h.GeneDiffEx'!$1:$1048576,2,0)</f>
        <v>1044</v>
      </c>
      <c r="C210">
        <f>VLOOKUP(A210,'[1]shui_2h-VS-hzt_10_2h.GeneDiffEx'!$1:$1048576,3,0)</f>
        <v>427</v>
      </c>
      <c r="D210">
        <f>VLOOKUP(A210,'[1]shui_2h-VS-hzt_10_2h.GeneDiffEx'!$1:$1048576,4,0)</f>
        <v>243</v>
      </c>
      <c r="E210">
        <f>VLOOKUP(A210,'[1]shui_2h-VS-hzt_10_2h.GeneDiffEx'!$1:$1048576,5,0)</f>
        <v>45</v>
      </c>
      <c r="F210">
        <f>VLOOKUP(A210,'[1]shui_2h-VS-hzt_10_2h.GeneDiffEx'!$1:$1048576,6,0)</f>
        <v>61</v>
      </c>
      <c r="G210">
        <f>VLOOKUP(A210,'[1]shui_2h-VS-hzt_10_2h.GeneDiffEx'!$1:$1048576,7,0)</f>
        <v>3.1069707200512999</v>
      </c>
      <c r="H210">
        <f>VLOOKUP(A210,'[1]shui_2h-VS-hzt_10_2h.GeneDiffEx'!$1:$1048576,8,0)</f>
        <v>-2.3940543871134699</v>
      </c>
      <c r="I210" t="str">
        <f>VLOOKUP(A210,'[1]shui_2h-VS-hzt_10_2h.GeneDiffEx'!$1:$1048576,9,0)</f>
        <v>down</v>
      </c>
      <c r="J210">
        <f>VLOOKUP(A210,'[1]shui_2h-VS-hzt_10_2h.GeneDiffEx'!$1:$1048576,10,0)</f>
        <v>5.6411442729502803E-9</v>
      </c>
      <c r="K210">
        <f>VLOOKUP(A210,'[1]shui_2h-VS-hzt_10_2h.GeneDiffEx'!$1:$1048576,11,0)</f>
        <v>5.9600569625144E-6</v>
      </c>
      <c r="L210" t="str">
        <f>VLOOKUP(A210,'[1]shui_2h-VS-hzt_10_2h.GeneDiffEx'!$1:$1048576,12,0)</f>
        <v>-</v>
      </c>
      <c r="M210" t="str">
        <f>VLOOKUP(A210,'[1]shui_2h-VS-hzt_10_2h.GeneDiffEx'!$1:$1048576,13,0)</f>
        <v>-</v>
      </c>
      <c r="N210" t="str">
        <f>VLOOKUP(A210,'[1]shui_2h-VS-hzt_10_2h.GeneDiffEx'!$1:$1048576,14,0)</f>
        <v>-</v>
      </c>
      <c r="O210" t="str">
        <f>VLOOKUP(A210,'[1]shui_2h-VS-hzt_10_2h.GeneDiffEx'!$1:$1048576,15,0)</f>
        <v>-</v>
      </c>
      <c r="P210" t="str">
        <f>VLOOKUP(A210,'[1]shui_2h-VS-hzt_10_2h.GeneDiffEx'!$1:$1048576,16,0)</f>
        <v>gi|697125865|ref|XP_009616959.1|/0/PREDICTED: uncharacterized protein LOC104109386 [Nicotiana tomentosiformis]</v>
      </c>
    </row>
    <row r="211" spans="1:16" x14ac:dyDescent="0.2">
      <c r="A211" s="1" t="s">
        <v>184</v>
      </c>
      <c r="B211">
        <f>VLOOKUP(A211,'[1]shui_2h-VS-hzt_10_2h.GeneDiffEx'!$1:$1048576,2,0)</f>
        <v>867</v>
      </c>
      <c r="C211">
        <f>VLOOKUP(A211,'[1]shui_2h-VS-hzt_10_2h.GeneDiffEx'!$1:$1048576,3,0)</f>
        <v>3068</v>
      </c>
      <c r="D211">
        <f>VLOOKUP(A211,'[1]shui_2h-VS-hzt_10_2h.GeneDiffEx'!$1:$1048576,4,0)</f>
        <v>1263</v>
      </c>
      <c r="E211">
        <f>VLOOKUP(A211,'[1]shui_2h-VS-hzt_10_2h.GeneDiffEx'!$1:$1048576,5,0)</f>
        <v>207</v>
      </c>
      <c r="F211">
        <f>VLOOKUP(A211,'[1]shui_2h-VS-hzt_10_2h.GeneDiffEx'!$1:$1048576,6,0)</f>
        <v>401</v>
      </c>
      <c r="G211">
        <f>VLOOKUP(A211,'[1]shui_2h-VS-hzt_10_2h.GeneDiffEx'!$1:$1048576,7,0)</f>
        <v>5.7628621148412904</v>
      </c>
      <c r="H211">
        <f>VLOOKUP(A211,'[1]shui_2h-VS-hzt_10_2h.GeneDiffEx'!$1:$1048576,8,0)</f>
        <v>-2.5653123410007002</v>
      </c>
      <c r="I211" t="str">
        <f>VLOOKUP(A211,'[1]shui_2h-VS-hzt_10_2h.GeneDiffEx'!$1:$1048576,9,0)</f>
        <v>down</v>
      </c>
      <c r="J211">
        <f>VLOOKUP(A211,'[1]shui_2h-VS-hzt_10_2h.GeneDiffEx'!$1:$1048576,10,0)</f>
        <v>1.92119783038264E-8</v>
      </c>
      <c r="K211">
        <f>VLOOKUP(A211,'[1]shui_2h-VS-hzt_10_2h.GeneDiffEx'!$1:$1048576,11,0)</f>
        <v>1.8452814070244899E-5</v>
      </c>
      <c r="L211" t="str">
        <f>VLOOKUP(A211,'[1]shui_2h-VS-hzt_10_2h.GeneDiffEx'!$1:$1048576,12,0)</f>
        <v>-</v>
      </c>
      <c r="M211" t="str">
        <f>VLOOKUP(A211,'[1]shui_2h-VS-hzt_10_2h.GeneDiffEx'!$1:$1048576,13,0)</f>
        <v>-</v>
      </c>
      <c r="N211" t="str">
        <f>VLOOKUP(A211,'[1]shui_2h-VS-hzt_10_2h.GeneDiffEx'!$1:$1048576,14,0)</f>
        <v>-</v>
      </c>
      <c r="O211" t="str">
        <f>VLOOKUP(A211,'[1]shui_2h-VS-hzt_10_2h.GeneDiffEx'!$1:$1048576,15,0)</f>
        <v>-</v>
      </c>
      <c r="P211" t="str">
        <f>VLOOKUP(A211,'[1]shui_2h-VS-hzt_10_2h.GeneDiffEx'!$1:$1048576,16,0)</f>
        <v>gi|697126774|ref|XP_009617424.1|/4.13348e-154/PREDICTED: nudix hydrolase 18, mitochondrial-like [Nicotiana tomentosiformis]</v>
      </c>
    </row>
    <row r="212" spans="1:16" x14ac:dyDescent="0.2">
      <c r="A212" s="1" t="s">
        <v>185</v>
      </c>
      <c r="B212">
        <f>VLOOKUP(A212,'[1]shui_2h-VS-hzt_10_2h.GeneDiffEx'!$1:$1048576,2,0)</f>
        <v>2097</v>
      </c>
      <c r="C212">
        <f>VLOOKUP(A212,'[1]shui_2h-VS-hzt_10_2h.GeneDiffEx'!$1:$1048576,3,0)</f>
        <v>17330</v>
      </c>
      <c r="D212">
        <f>VLOOKUP(A212,'[1]shui_2h-VS-hzt_10_2h.GeneDiffEx'!$1:$1048576,4,0)</f>
        <v>9915</v>
      </c>
      <c r="E212">
        <f>VLOOKUP(A212,'[1]shui_2h-VS-hzt_10_2h.GeneDiffEx'!$1:$1048576,5,0)</f>
        <v>1847</v>
      </c>
      <c r="F212">
        <f>VLOOKUP(A212,'[1]shui_2h-VS-hzt_10_2h.GeneDiffEx'!$1:$1048576,6,0)</f>
        <v>3350</v>
      </c>
      <c r="G212">
        <f>VLOOKUP(A212,'[1]shui_2h-VS-hzt_10_2h.GeneDiffEx'!$1:$1048576,7,0)</f>
        <v>8.4790985821571105</v>
      </c>
      <c r="H212">
        <f>VLOOKUP(A212,'[1]shui_2h-VS-hzt_10_2h.GeneDiffEx'!$1:$1048576,8,0)</f>
        <v>-2.1165201756058698</v>
      </c>
      <c r="I212" t="str">
        <f>VLOOKUP(A212,'[1]shui_2h-VS-hzt_10_2h.GeneDiffEx'!$1:$1048576,9,0)</f>
        <v>down</v>
      </c>
      <c r="J212">
        <f>VLOOKUP(A212,'[1]shui_2h-VS-hzt_10_2h.GeneDiffEx'!$1:$1048576,10,0)</f>
        <v>3.8267903623666297E-8</v>
      </c>
      <c r="K212">
        <f>VLOOKUP(A212,'[1]shui_2h-VS-hzt_10_2h.GeneDiffEx'!$1:$1048576,11,0)</f>
        <v>3.3692763145992399E-5</v>
      </c>
      <c r="L212" t="str">
        <f>VLOOKUP(A212,'[1]shui_2h-VS-hzt_10_2h.GeneDiffEx'!$1:$1048576,12,0)</f>
        <v>-</v>
      </c>
      <c r="M212" t="str">
        <f>VLOOKUP(A212,'[1]shui_2h-VS-hzt_10_2h.GeneDiffEx'!$1:$1048576,13,0)</f>
        <v>-</v>
      </c>
      <c r="N212" t="str">
        <f>VLOOKUP(A212,'[1]shui_2h-VS-hzt_10_2h.GeneDiffEx'!$1:$1048576,14,0)</f>
        <v>-</v>
      </c>
      <c r="O212" t="str">
        <f>VLOOKUP(A212,'[1]shui_2h-VS-hzt_10_2h.GeneDiffEx'!$1:$1048576,15,0)</f>
        <v>-</v>
      </c>
      <c r="P212" t="str">
        <f>VLOOKUP(A212,'[1]shui_2h-VS-hzt_10_2h.GeneDiffEx'!$1:$1048576,16,0)</f>
        <v>gi|697137853|ref|XP_009622998.1|/0/PREDICTED: zinc finger CCCH domain-containing protein 29-like [Nicotiana tomentosiformis]</v>
      </c>
    </row>
    <row r="213" spans="1:16" x14ac:dyDescent="0.2">
      <c r="A213" s="1" t="s">
        <v>186</v>
      </c>
      <c r="B213">
        <f>VLOOKUP(A213,'[1]shui_2h-VS-hzt_10_2h.GeneDiffEx'!$1:$1048576,2,0)</f>
        <v>867</v>
      </c>
      <c r="C213">
        <f>VLOOKUP(A213,'[1]shui_2h-VS-hzt_10_2h.GeneDiffEx'!$1:$1048576,3,0)</f>
        <v>2683</v>
      </c>
      <c r="D213">
        <f>VLOOKUP(A213,'[1]shui_2h-VS-hzt_10_2h.GeneDiffEx'!$1:$1048576,4,0)</f>
        <v>1108</v>
      </c>
      <c r="E213">
        <f>VLOOKUP(A213,'[1]shui_2h-VS-hzt_10_2h.GeneDiffEx'!$1:$1048576,5,0)</f>
        <v>267</v>
      </c>
      <c r="F213">
        <f>VLOOKUP(A213,'[1]shui_2h-VS-hzt_10_2h.GeneDiffEx'!$1:$1048576,6,0)</f>
        <v>413</v>
      </c>
      <c r="G213">
        <f>VLOOKUP(A213,'[1]shui_2h-VS-hzt_10_2h.GeneDiffEx'!$1:$1048576,7,0)</f>
        <v>5.6265911512062798</v>
      </c>
      <c r="H213">
        <f>VLOOKUP(A213,'[1]shui_2h-VS-hzt_10_2h.GeneDiffEx'!$1:$1048576,8,0)</f>
        <v>-2.2176823664007599</v>
      </c>
      <c r="I213" t="str">
        <f>VLOOKUP(A213,'[1]shui_2h-VS-hzt_10_2h.GeneDiffEx'!$1:$1048576,9,0)</f>
        <v>down</v>
      </c>
      <c r="J213">
        <f>VLOOKUP(A213,'[1]shui_2h-VS-hzt_10_2h.GeneDiffEx'!$1:$1048576,10,0)</f>
        <v>1.5103668337723599E-7</v>
      </c>
      <c r="K213">
        <f>VLOOKUP(A213,'[1]shui_2h-VS-hzt_10_2h.GeneDiffEx'!$1:$1048576,11,0)</f>
        <v>1.00736625557049E-4</v>
      </c>
      <c r="L213" t="str">
        <f>VLOOKUP(A213,'[1]shui_2h-VS-hzt_10_2h.GeneDiffEx'!$1:$1048576,12,0)</f>
        <v>-</v>
      </c>
      <c r="M213" t="str">
        <f>VLOOKUP(A213,'[1]shui_2h-VS-hzt_10_2h.GeneDiffEx'!$1:$1048576,13,0)</f>
        <v>-</v>
      </c>
      <c r="N213" t="str">
        <f>VLOOKUP(A213,'[1]shui_2h-VS-hzt_10_2h.GeneDiffEx'!$1:$1048576,14,0)</f>
        <v>-</v>
      </c>
      <c r="O213" t="str">
        <f>VLOOKUP(A213,'[1]shui_2h-VS-hzt_10_2h.GeneDiffEx'!$1:$1048576,15,0)</f>
        <v>-</v>
      </c>
      <c r="P213" t="str">
        <f>VLOOKUP(A213,'[1]shui_2h-VS-hzt_10_2h.GeneDiffEx'!$1:$1048576,16,0)</f>
        <v>gi|698545789|ref|XP_009767504.1|/0/PREDICTED: nudix hydrolase 18, mitochondrial-like [Nicotiana sylvestris]</v>
      </c>
    </row>
    <row r="214" spans="1:16" x14ac:dyDescent="0.2">
      <c r="A214" s="1" t="s">
        <v>187</v>
      </c>
      <c r="B214">
        <f>VLOOKUP(A214,'[1]shui_2h-VS-hzt_10_2h.GeneDiffEx'!$1:$1048576,2,0)</f>
        <v>2793</v>
      </c>
      <c r="C214">
        <f>VLOOKUP(A214,'[1]shui_2h-VS-hzt_10_2h.GeneDiffEx'!$1:$1048576,3,0)</f>
        <v>1060</v>
      </c>
      <c r="D214">
        <f>VLOOKUP(A214,'[1]shui_2h-VS-hzt_10_2h.GeneDiffEx'!$1:$1048576,4,0)</f>
        <v>828</v>
      </c>
      <c r="E214">
        <f>VLOOKUP(A214,'[1]shui_2h-VS-hzt_10_2h.GeneDiffEx'!$1:$1048576,5,0)</f>
        <v>311</v>
      </c>
      <c r="F214">
        <f>VLOOKUP(A214,'[1]shui_2h-VS-hzt_10_2h.GeneDiffEx'!$1:$1048576,6,0)</f>
        <v>295</v>
      </c>
      <c r="G214">
        <f>VLOOKUP(A214,'[1]shui_2h-VS-hzt_10_2h.GeneDiffEx'!$1:$1048576,7,0)</f>
        <v>4.7961989006910999</v>
      </c>
      <c r="H214">
        <f>VLOOKUP(A214,'[1]shui_2h-VS-hzt_10_2h.GeneDiffEx'!$1:$1048576,8,0)</f>
        <v>-1.37563974483578</v>
      </c>
      <c r="I214" t="str">
        <f>VLOOKUP(A214,'[1]shui_2h-VS-hzt_10_2h.GeneDiffEx'!$1:$1048576,9,0)</f>
        <v>down</v>
      </c>
      <c r="J214">
        <f>VLOOKUP(A214,'[1]shui_2h-VS-hzt_10_2h.GeneDiffEx'!$1:$1048576,10,0)</f>
        <v>4.8253156997601795E-7</v>
      </c>
      <c r="K214">
        <f>VLOOKUP(A214,'[1]shui_2h-VS-hzt_10_2h.GeneDiffEx'!$1:$1048576,11,0)</f>
        <v>2.7311286860642599E-4</v>
      </c>
      <c r="L214" t="str">
        <f>VLOOKUP(A214,'[1]shui_2h-VS-hzt_10_2h.GeneDiffEx'!$1:$1048576,12,0)</f>
        <v>-</v>
      </c>
      <c r="M214" t="str">
        <f>VLOOKUP(A214,'[1]shui_2h-VS-hzt_10_2h.GeneDiffEx'!$1:$1048576,13,0)</f>
        <v>-</v>
      </c>
      <c r="N214" t="str">
        <f>VLOOKUP(A214,'[1]shui_2h-VS-hzt_10_2h.GeneDiffEx'!$1:$1048576,14,0)</f>
        <v>-</v>
      </c>
      <c r="O214" t="str">
        <f>VLOOKUP(A214,'[1]shui_2h-VS-hzt_10_2h.GeneDiffEx'!$1:$1048576,15,0)</f>
        <v>-</v>
      </c>
      <c r="P214" t="str">
        <f>VLOOKUP(A214,'[1]shui_2h-VS-hzt_10_2h.GeneDiffEx'!$1:$1048576,16,0)</f>
        <v>gi|698496931|ref|XP_009794479.1|/0/PREDICTED: probable receptor protein kinase TMK1 isoform X1 [Nicotiana sylvestris]</v>
      </c>
    </row>
    <row r="215" spans="1:16" x14ac:dyDescent="0.2">
      <c r="A215" s="1" t="s">
        <v>188</v>
      </c>
      <c r="B215">
        <f>VLOOKUP(A215,'[1]shui_2h-VS-hzt_10_2h.GeneDiffEx'!$1:$1048576,2,0)</f>
        <v>507</v>
      </c>
      <c r="C215">
        <f>VLOOKUP(A215,'[1]shui_2h-VS-hzt_10_2h.GeneDiffEx'!$1:$1048576,3,0)</f>
        <v>139</v>
      </c>
      <c r="D215">
        <f>VLOOKUP(A215,'[1]shui_2h-VS-hzt_10_2h.GeneDiffEx'!$1:$1048576,4,0)</f>
        <v>76</v>
      </c>
      <c r="E215">
        <f>VLOOKUP(A215,'[1]shui_2h-VS-hzt_10_2h.GeneDiffEx'!$1:$1048576,5,0)</f>
        <v>8</v>
      </c>
      <c r="F215">
        <f>VLOOKUP(A215,'[1]shui_2h-VS-hzt_10_2h.GeneDiffEx'!$1:$1048576,6,0)</f>
        <v>15</v>
      </c>
      <c r="G215">
        <f>VLOOKUP(A215,'[1]shui_2h-VS-hzt_10_2h.GeneDiffEx'!$1:$1048576,7,0)</f>
        <v>1.44004684931866</v>
      </c>
      <c r="H215">
        <f>VLOOKUP(A215,'[1]shui_2h-VS-hzt_10_2h.GeneDiffEx'!$1:$1048576,8,0)</f>
        <v>-2.9460562727023998</v>
      </c>
      <c r="I215" t="str">
        <f>VLOOKUP(A215,'[1]shui_2h-VS-hzt_10_2h.GeneDiffEx'!$1:$1048576,9,0)</f>
        <v>down</v>
      </c>
      <c r="J215">
        <f>VLOOKUP(A215,'[1]shui_2h-VS-hzt_10_2h.GeneDiffEx'!$1:$1048576,10,0)</f>
        <v>1.83572699109456E-6</v>
      </c>
      <c r="K215">
        <f>VLOOKUP(A215,'[1]shui_2h-VS-hzt_10_2h.GeneDiffEx'!$1:$1048576,11,0)</f>
        <v>8.1950989732018501E-4</v>
      </c>
      <c r="L215" t="str">
        <f>VLOOKUP(A215,'[1]shui_2h-VS-hzt_10_2h.GeneDiffEx'!$1:$1048576,12,0)</f>
        <v>ko04075//Plant hormone signal transduction</v>
      </c>
      <c r="M215" t="str">
        <f>VLOOKUP(A215,'[1]shui_2h-VS-hzt_10_2h.GeneDiffEx'!$1:$1048576,13,0)</f>
        <v>GO:0005576//extracellular region;GO:0030312//external encapsulating structure</v>
      </c>
      <c r="N215" t="str">
        <f>VLOOKUP(A215,'[1]shui_2h-VS-hzt_10_2h.GeneDiffEx'!$1:$1048576,14,0)</f>
        <v>GO:0016798//hydrolase activity, acting on glycosyl bonds;GO:0016758//transferase activity, transferring hexosyl groups</v>
      </c>
      <c r="O215" t="str">
        <f>VLOOKUP(A215,'[1]shui_2h-VS-hzt_10_2h.GeneDiffEx'!$1:$1048576,15,0)</f>
        <v>GO:0044042//glucan metabolic process</v>
      </c>
      <c r="P215" t="str">
        <f>VLOOKUP(A215,'[1]shui_2h-VS-hzt_10_2h.GeneDiffEx'!$1:$1048576,16,0)</f>
        <v>gi|698524960|ref|XP_009759292.1|;gi|698495505|ref|XP_009793860.1|/3.25844e-55;1.63588e-120/PREDICTED: probable xyloglucan endotransglucosylase/hydrolase protein 25 [Nicotiana sylvestris];PREDICTED: probable xyloglucan endotransglucosylase/hydrolase protein 23 [Nicotiana sylvestris]</v>
      </c>
    </row>
    <row r="216" spans="1:16" x14ac:dyDescent="0.2">
      <c r="A216" s="1" t="s">
        <v>189</v>
      </c>
      <c r="B216">
        <f>VLOOKUP(A216,'[1]shui_2h-VS-hzt_10_2h.GeneDiffEx'!$1:$1048576,2,0)</f>
        <v>717</v>
      </c>
      <c r="C216">
        <f>VLOOKUP(A216,'[1]shui_2h-VS-hzt_10_2h.GeneDiffEx'!$1:$1048576,3,0)</f>
        <v>321</v>
      </c>
      <c r="D216">
        <f>VLOOKUP(A216,'[1]shui_2h-VS-hzt_10_2h.GeneDiffEx'!$1:$1048576,4,0)</f>
        <v>288</v>
      </c>
      <c r="E216">
        <f>VLOOKUP(A216,'[1]shui_2h-VS-hzt_10_2h.GeneDiffEx'!$1:$1048576,5,0)</f>
        <v>42</v>
      </c>
      <c r="F216">
        <f>VLOOKUP(A216,'[1]shui_2h-VS-hzt_10_2h.GeneDiffEx'!$1:$1048576,6,0)</f>
        <v>88</v>
      </c>
      <c r="G216">
        <f>VLOOKUP(A216,'[1]shui_2h-VS-hzt_10_2h.GeneDiffEx'!$1:$1048576,7,0)</f>
        <v>3.0406487821724499</v>
      </c>
      <c r="H216">
        <f>VLOOKUP(A216,'[1]shui_2h-VS-hzt_10_2h.GeneDiffEx'!$1:$1048576,8,0)</f>
        <v>-1.94034305269948</v>
      </c>
      <c r="I216" t="str">
        <f>VLOOKUP(A216,'[1]shui_2h-VS-hzt_10_2h.GeneDiffEx'!$1:$1048576,9,0)</f>
        <v>down</v>
      </c>
      <c r="J216">
        <f>VLOOKUP(A216,'[1]shui_2h-VS-hzt_10_2h.GeneDiffEx'!$1:$1048576,10,0)</f>
        <v>1.9717995237872502E-6</v>
      </c>
      <c r="K216">
        <f>VLOOKUP(A216,'[1]shui_2h-VS-hzt_10_2h.GeneDiffEx'!$1:$1048576,11,0)</f>
        <v>8.5208782107959002E-4</v>
      </c>
      <c r="L216" t="str">
        <f>VLOOKUP(A216,'[1]shui_2h-VS-hzt_10_2h.GeneDiffEx'!$1:$1048576,12,0)</f>
        <v>ko04626//Plant-pathogen interaction;ko04075//Plant hormone signal transduction</v>
      </c>
      <c r="M216" t="str">
        <f>VLOOKUP(A216,'[1]shui_2h-VS-hzt_10_2h.GeneDiffEx'!$1:$1048576,13,0)</f>
        <v>-</v>
      </c>
      <c r="N216" t="str">
        <f>VLOOKUP(A216,'[1]shui_2h-VS-hzt_10_2h.GeneDiffEx'!$1:$1048576,14,0)</f>
        <v>-</v>
      </c>
      <c r="O216" t="str">
        <f>VLOOKUP(A216,'[1]shui_2h-VS-hzt_10_2h.GeneDiffEx'!$1:$1048576,15,0)</f>
        <v>-</v>
      </c>
      <c r="P216" t="str">
        <f>VLOOKUP(A216,'[1]shui_2h-VS-hzt_10_2h.GeneDiffEx'!$1:$1048576,16,0)</f>
        <v>gi|697134778|ref|XP_009621436.1|/6.65212e-176/PREDICTED: protein TIFY 10A-like [Nicotiana tomentosiformis]</v>
      </c>
    </row>
    <row r="217" spans="1:16" x14ac:dyDescent="0.2">
      <c r="A217" s="1" t="s">
        <v>190</v>
      </c>
      <c r="B217">
        <f>VLOOKUP(A217,'[1]shui_2h-VS-hzt_10_2h.GeneDiffEx'!$1:$1048576,2,0)</f>
        <v>1191</v>
      </c>
      <c r="C217">
        <f>VLOOKUP(A217,'[1]shui_2h-VS-hzt_10_2h.GeneDiffEx'!$1:$1048576,3,0)</f>
        <v>1243</v>
      </c>
      <c r="D217">
        <f>VLOOKUP(A217,'[1]shui_2h-VS-hzt_10_2h.GeneDiffEx'!$1:$1048576,4,0)</f>
        <v>321</v>
      </c>
      <c r="E217">
        <f>VLOOKUP(A217,'[1]shui_2h-VS-hzt_10_2h.GeneDiffEx'!$1:$1048576,5,0)</f>
        <v>15</v>
      </c>
      <c r="F217">
        <f>VLOOKUP(A217,'[1]shui_2h-VS-hzt_10_2h.GeneDiffEx'!$1:$1048576,6,0)</f>
        <v>98</v>
      </c>
      <c r="G217">
        <f>VLOOKUP(A217,'[1]shui_2h-VS-hzt_10_2h.GeneDiffEx'!$1:$1048576,7,0)</f>
        <v>4.2063746418649304</v>
      </c>
      <c r="H217">
        <f>VLOOKUP(A217,'[1]shui_2h-VS-hzt_10_2h.GeneDiffEx'!$1:$1048576,8,0)</f>
        <v>-3.50915592552994</v>
      </c>
      <c r="I217" t="str">
        <f>VLOOKUP(A217,'[1]shui_2h-VS-hzt_10_2h.GeneDiffEx'!$1:$1048576,9,0)</f>
        <v>down</v>
      </c>
      <c r="J217">
        <f>VLOOKUP(A217,'[1]shui_2h-VS-hzt_10_2h.GeneDiffEx'!$1:$1048576,10,0)</f>
        <v>3.5928607208773899E-6</v>
      </c>
      <c r="K217">
        <f>VLOOKUP(A217,'[1]shui_2h-VS-hzt_10_2h.GeneDiffEx'!$1:$1048576,11,0)</f>
        <v>1.35570611201107E-3</v>
      </c>
      <c r="L217" t="str">
        <f>VLOOKUP(A217,'[1]shui_2h-VS-hzt_10_2h.GeneDiffEx'!$1:$1048576,12,0)</f>
        <v>ko04075//Plant hormone signal transduction</v>
      </c>
      <c r="M217" t="str">
        <f>VLOOKUP(A217,'[1]shui_2h-VS-hzt_10_2h.GeneDiffEx'!$1:$1048576,13,0)</f>
        <v>-</v>
      </c>
      <c r="N217" t="str">
        <f>VLOOKUP(A217,'[1]shui_2h-VS-hzt_10_2h.GeneDiffEx'!$1:$1048576,14,0)</f>
        <v>GO:0004721//phosphoprotein phosphatase activity;GO:0043169//cation binding</v>
      </c>
      <c r="O217" t="str">
        <f>VLOOKUP(A217,'[1]shui_2h-VS-hzt_10_2h.GeneDiffEx'!$1:$1048576,15,0)</f>
        <v>GO:0006464//cellular protein modification process</v>
      </c>
      <c r="P217" t="str">
        <f>VLOOKUP(A217,'[1]shui_2h-VS-hzt_10_2h.GeneDiffEx'!$1:$1048576,16,0)</f>
        <v>gi|698569845|ref|XP_009774445.1|/0/PREDICTED: probable protein phosphatase 2C 25 [Nicotiana sylvestris]</v>
      </c>
    </row>
    <row r="218" spans="1:16" x14ac:dyDescent="0.2">
      <c r="A218" s="1" t="s">
        <v>191</v>
      </c>
      <c r="B218">
        <f>VLOOKUP(A218,'[1]shui_2h-VS-hzt_10_2h.GeneDiffEx'!$1:$1048576,2,0)</f>
        <v>2097</v>
      </c>
      <c r="C218">
        <f>VLOOKUP(A218,'[1]shui_2h-VS-hzt_10_2h.GeneDiffEx'!$1:$1048576,3,0)</f>
        <v>18857</v>
      </c>
      <c r="D218">
        <f>VLOOKUP(A218,'[1]shui_2h-VS-hzt_10_2h.GeneDiffEx'!$1:$1048576,4,0)</f>
        <v>11062</v>
      </c>
      <c r="E218">
        <f>VLOOKUP(A218,'[1]shui_2h-VS-hzt_10_2h.GeneDiffEx'!$1:$1048576,5,0)</f>
        <v>3318</v>
      </c>
      <c r="F218">
        <f>VLOOKUP(A218,'[1]shui_2h-VS-hzt_10_2h.GeneDiffEx'!$1:$1048576,6,0)</f>
        <v>4946</v>
      </c>
      <c r="G218">
        <f>VLOOKUP(A218,'[1]shui_2h-VS-hzt_10_2h.GeneDiffEx'!$1:$1048576,7,0)</f>
        <v>8.7285022649243604</v>
      </c>
      <c r="H218">
        <f>VLOOKUP(A218,'[1]shui_2h-VS-hzt_10_2h.GeneDiffEx'!$1:$1048576,8,0)</f>
        <v>-1.5872361046041199</v>
      </c>
      <c r="I218" t="str">
        <f>VLOOKUP(A218,'[1]shui_2h-VS-hzt_10_2h.GeneDiffEx'!$1:$1048576,9,0)</f>
        <v>down</v>
      </c>
      <c r="J218">
        <f>VLOOKUP(A218,'[1]shui_2h-VS-hzt_10_2h.GeneDiffEx'!$1:$1048576,10,0)</f>
        <v>4.3919840140357298E-6</v>
      </c>
      <c r="K218">
        <f>VLOOKUP(A218,'[1]shui_2h-VS-hzt_10_2h.GeneDiffEx'!$1:$1048576,11,0)</f>
        <v>1.5425583140752899E-3</v>
      </c>
      <c r="L218" t="str">
        <f>VLOOKUP(A218,'[1]shui_2h-VS-hzt_10_2h.GeneDiffEx'!$1:$1048576,12,0)</f>
        <v>-</v>
      </c>
      <c r="M218" t="str">
        <f>VLOOKUP(A218,'[1]shui_2h-VS-hzt_10_2h.GeneDiffEx'!$1:$1048576,13,0)</f>
        <v>-</v>
      </c>
      <c r="N218" t="str">
        <f>VLOOKUP(A218,'[1]shui_2h-VS-hzt_10_2h.GeneDiffEx'!$1:$1048576,14,0)</f>
        <v>-</v>
      </c>
      <c r="O218" t="str">
        <f>VLOOKUP(A218,'[1]shui_2h-VS-hzt_10_2h.GeneDiffEx'!$1:$1048576,15,0)</f>
        <v>-</v>
      </c>
      <c r="P218" t="str">
        <f>VLOOKUP(A218,'[1]shui_2h-VS-hzt_10_2h.GeneDiffEx'!$1:$1048576,16,0)</f>
        <v>gi|698520390|ref|XP_009805065.1|/0/PREDICTED: zinc finger CCCH domain-containing protein 29-like [Nicotiana sylvestris]</v>
      </c>
    </row>
    <row r="219" spans="1:16" x14ac:dyDescent="0.2">
      <c r="A219" s="1" t="s">
        <v>192</v>
      </c>
      <c r="B219">
        <f>VLOOKUP(A219,'[1]shui_2h-VS-hzt_10_2h.GeneDiffEx'!$1:$1048576,2,0)</f>
        <v>1752</v>
      </c>
      <c r="C219">
        <f>VLOOKUP(A219,'[1]shui_2h-VS-hzt_10_2h.GeneDiffEx'!$1:$1048576,3,0)</f>
        <v>343</v>
      </c>
      <c r="D219">
        <f>VLOOKUP(A219,'[1]shui_2h-VS-hzt_10_2h.GeneDiffEx'!$1:$1048576,4,0)</f>
        <v>149</v>
      </c>
      <c r="E219">
        <f>VLOOKUP(A219,'[1]shui_2h-VS-hzt_10_2h.GeneDiffEx'!$1:$1048576,5,0)</f>
        <v>55</v>
      </c>
      <c r="F219">
        <f>VLOOKUP(A219,'[1]shui_2h-VS-hzt_10_2h.GeneDiffEx'!$1:$1048576,6,0)</f>
        <v>40</v>
      </c>
      <c r="G219">
        <f>VLOOKUP(A219,'[1]shui_2h-VS-hzt_10_2h.GeneDiffEx'!$1:$1048576,7,0)</f>
        <v>2.7191092726877599</v>
      </c>
      <c r="H219">
        <f>VLOOKUP(A219,'[1]shui_2h-VS-hzt_10_2h.GeneDiffEx'!$1:$1048576,8,0)</f>
        <v>-2.12743518111263</v>
      </c>
      <c r="I219" t="str">
        <f>VLOOKUP(A219,'[1]shui_2h-VS-hzt_10_2h.GeneDiffEx'!$1:$1048576,9,0)</f>
        <v>down</v>
      </c>
      <c r="J219">
        <f>VLOOKUP(A219,'[1]shui_2h-VS-hzt_10_2h.GeneDiffEx'!$1:$1048576,10,0)</f>
        <v>5.4944749773751202E-6</v>
      </c>
      <c r="K219">
        <f>VLOOKUP(A219,'[1]shui_2h-VS-hzt_10_2h.GeneDiffEx'!$1:$1048576,11,0)</f>
        <v>1.85269020088172E-3</v>
      </c>
      <c r="L219" t="str">
        <f>VLOOKUP(A219,'[1]shui_2h-VS-hzt_10_2h.GeneDiffEx'!$1:$1048576,12,0)</f>
        <v>ko04075//Plant hormone signal transduction</v>
      </c>
      <c r="M219" t="str">
        <f>VLOOKUP(A219,'[1]shui_2h-VS-hzt_10_2h.GeneDiffEx'!$1:$1048576,13,0)</f>
        <v>-</v>
      </c>
      <c r="N219" t="str">
        <f>VLOOKUP(A219,'[1]shui_2h-VS-hzt_10_2h.GeneDiffEx'!$1:$1048576,14,0)</f>
        <v>-</v>
      </c>
      <c r="O219" t="str">
        <f>VLOOKUP(A219,'[1]shui_2h-VS-hzt_10_2h.GeneDiffEx'!$1:$1048576,15,0)</f>
        <v>GO:0006351//transcription, DNA-templated</v>
      </c>
      <c r="P219" t="str">
        <f>VLOOKUP(A219,'[1]shui_2h-VS-hzt_10_2h.GeneDiffEx'!$1:$1048576,16,0)</f>
        <v>gi|697171486|ref|XP_009594671.1|/0/PREDICTED: scarecrow-like protein 21 [Nicotiana tomentosiformis]</v>
      </c>
    </row>
    <row r="220" spans="1:16" x14ac:dyDescent="0.2">
      <c r="A220" s="1" t="s">
        <v>193</v>
      </c>
      <c r="B220">
        <f>VLOOKUP(A220,'[1]shui_2h-VS-hzt_10_2h.GeneDiffEx'!$1:$1048576,2,0)</f>
        <v>1500</v>
      </c>
      <c r="C220">
        <f>VLOOKUP(A220,'[1]shui_2h-VS-hzt_10_2h.GeneDiffEx'!$1:$1048576,3,0)</f>
        <v>1693</v>
      </c>
      <c r="D220">
        <f>VLOOKUP(A220,'[1]shui_2h-VS-hzt_10_2h.GeneDiffEx'!$1:$1048576,4,0)</f>
        <v>660</v>
      </c>
      <c r="E220">
        <f>VLOOKUP(A220,'[1]shui_2h-VS-hzt_10_2h.GeneDiffEx'!$1:$1048576,5,0)</f>
        <v>79</v>
      </c>
      <c r="F220">
        <f>VLOOKUP(A220,'[1]shui_2h-VS-hzt_10_2h.GeneDiffEx'!$1:$1048576,6,0)</f>
        <v>274</v>
      </c>
      <c r="G220">
        <f>VLOOKUP(A220,'[1]shui_2h-VS-hzt_10_2h.GeneDiffEx'!$1:$1048576,7,0)</f>
        <v>4.9027865945256499</v>
      </c>
      <c r="H220">
        <f>VLOOKUP(A220,'[1]shui_2h-VS-hzt_10_2h.GeneDiffEx'!$1:$1048576,8,0)</f>
        <v>-2.4572938563209998</v>
      </c>
      <c r="I220" t="str">
        <f>VLOOKUP(A220,'[1]shui_2h-VS-hzt_10_2h.GeneDiffEx'!$1:$1048576,9,0)</f>
        <v>down</v>
      </c>
      <c r="J220">
        <f>VLOOKUP(A220,'[1]shui_2h-VS-hzt_10_2h.GeneDiffEx'!$1:$1048576,10,0)</f>
        <v>1.09286911148874E-5</v>
      </c>
      <c r="K220">
        <f>VLOOKUP(A220,'[1]shui_2h-VS-hzt_10_2h.GeneDiffEx'!$1:$1048576,11,0)</f>
        <v>3.2127788910428202E-3</v>
      </c>
      <c r="L220" t="str">
        <f>VLOOKUP(A220,'[1]shui_2h-VS-hzt_10_2h.GeneDiffEx'!$1:$1048576,12,0)</f>
        <v>-</v>
      </c>
      <c r="M220" t="str">
        <f>VLOOKUP(A220,'[1]shui_2h-VS-hzt_10_2h.GeneDiffEx'!$1:$1048576,13,0)</f>
        <v>-</v>
      </c>
      <c r="N220" t="str">
        <f>VLOOKUP(A220,'[1]shui_2h-VS-hzt_10_2h.GeneDiffEx'!$1:$1048576,14,0)</f>
        <v>-</v>
      </c>
      <c r="O220" t="str">
        <f>VLOOKUP(A220,'[1]shui_2h-VS-hzt_10_2h.GeneDiffEx'!$1:$1048576,15,0)</f>
        <v>-</v>
      </c>
      <c r="P220" t="str">
        <f>VLOOKUP(A220,'[1]shui_2h-VS-hzt_10_2h.GeneDiffEx'!$1:$1048576,16,0)</f>
        <v>gi|697120951|ref|XP_009614445.1|/6.37148e-133/PREDICTED: probable mitochondrial chaperone BCS1-B [Nicotiana tomentosiformis]</v>
      </c>
    </row>
    <row r="221" spans="1:16" x14ac:dyDescent="0.2">
      <c r="A221" s="1" t="s">
        <v>194</v>
      </c>
      <c r="B221">
        <f>VLOOKUP(A221,'[1]shui_2h-VS-hzt_10_2h.GeneDiffEx'!$1:$1048576,2,0)</f>
        <v>375</v>
      </c>
      <c r="C221">
        <f>VLOOKUP(A221,'[1]shui_2h-VS-hzt_10_2h.GeneDiffEx'!$1:$1048576,3,0)</f>
        <v>347</v>
      </c>
      <c r="D221">
        <f>VLOOKUP(A221,'[1]shui_2h-VS-hzt_10_2h.GeneDiffEx'!$1:$1048576,4,0)</f>
        <v>320</v>
      </c>
      <c r="E221">
        <f>VLOOKUP(A221,'[1]shui_2h-VS-hzt_10_2h.GeneDiffEx'!$1:$1048576,5,0)</f>
        <v>98</v>
      </c>
      <c r="F221">
        <f>VLOOKUP(A221,'[1]shui_2h-VS-hzt_10_2h.GeneDiffEx'!$1:$1048576,6,0)</f>
        <v>113</v>
      </c>
      <c r="G221">
        <f>VLOOKUP(A221,'[1]shui_2h-VS-hzt_10_2h.GeneDiffEx'!$1:$1048576,7,0)</f>
        <v>3.2990344242197001</v>
      </c>
      <c r="H221">
        <f>VLOOKUP(A221,'[1]shui_2h-VS-hzt_10_2h.GeneDiffEx'!$1:$1048576,8,0)</f>
        <v>-1.3866352938197399</v>
      </c>
      <c r="I221" t="str">
        <f>VLOOKUP(A221,'[1]shui_2h-VS-hzt_10_2h.GeneDiffEx'!$1:$1048576,9,0)</f>
        <v>down</v>
      </c>
      <c r="J221">
        <f>VLOOKUP(A221,'[1]shui_2h-VS-hzt_10_2h.GeneDiffEx'!$1:$1048576,10,0)</f>
        <v>1.40051304059515E-5</v>
      </c>
      <c r="K221">
        <f>VLOOKUP(A221,'[1]shui_2h-VS-hzt_10_2h.GeneDiffEx'!$1:$1048576,11,0)</f>
        <v>3.7825744734093099E-3</v>
      </c>
      <c r="L221" t="str">
        <f>VLOOKUP(A221,'[1]shui_2h-VS-hzt_10_2h.GeneDiffEx'!$1:$1048576,12,0)</f>
        <v>-</v>
      </c>
      <c r="M221" t="str">
        <f>VLOOKUP(A221,'[1]shui_2h-VS-hzt_10_2h.GeneDiffEx'!$1:$1048576,13,0)</f>
        <v>-</v>
      </c>
      <c r="N221" t="str">
        <f>VLOOKUP(A221,'[1]shui_2h-VS-hzt_10_2h.GeneDiffEx'!$1:$1048576,14,0)</f>
        <v>-</v>
      </c>
      <c r="O221" t="str">
        <f>VLOOKUP(A221,'[1]shui_2h-VS-hzt_10_2h.GeneDiffEx'!$1:$1048576,15,0)</f>
        <v>GO:0008152//metabolic process</v>
      </c>
      <c r="P221" t="str">
        <f>VLOOKUP(A221,'[1]shui_2h-VS-hzt_10_2h.GeneDiffEx'!$1:$1048576,16,0)</f>
        <v>gi|697148604|ref|XP_009628487.1|/8.39134e-76/PREDICTED: uncharacterized protein LOC104118829 [Nicotiana tomentosiformis]</v>
      </c>
    </row>
    <row r="222" spans="1:16" x14ac:dyDescent="0.2">
      <c r="A222" s="1" t="s">
        <v>195</v>
      </c>
      <c r="B222">
        <f>VLOOKUP(A222,'[1]shui_2h-VS-hzt_10_2h.GeneDiffEx'!$1:$1048576,2,0)</f>
        <v>2094</v>
      </c>
      <c r="C222">
        <f>VLOOKUP(A222,'[1]shui_2h-VS-hzt_10_2h.GeneDiffEx'!$1:$1048576,3,0)</f>
        <v>82</v>
      </c>
      <c r="D222">
        <f>VLOOKUP(A222,'[1]shui_2h-VS-hzt_10_2h.GeneDiffEx'!$1:$1048576,4,0)</f>
        <v>50</v>
      </c>
      <c r="E222">
        <f>VLOOKUP(A222,'[1]shui_2h-VS-hzt_10_2h.GeneDiffEx'!$1:$1048576,5,0)</f>
        <v>7</v>
      </c>
      <c r="F222">
        <f>VLOOKUP(A222,'[1]shui_2h-VS-hzt_10_2h.GeneDiffEx'!$1:$1048576,6,0)</f>
        <v>8</v>
      </c>
      <c r="G222">
        <f>VLOOKUP(A222,'[1]shui_2h-VS-hzt_10_2h.GeneDiffEx'!$1:$1048576,7,0)</f>
        <v>0.78044082670027504</v>
      </c>
      <c r="H222">
        <f>VLOOKUP(A222,'[1]shui_2h-VS-hzt_10_2h.GeneDiffEx'!$1:$1048576,8,0)</f>
        <v>-2.8583624377904502</v>
      </c>
      <c r="I222" t="str">
        <f>VLOOKUP(A222,'[1]shui_2h-VS-hzt_10_2h.GeneDiffEx'!$1:$1048576,9,0)</f>
        <v>down</v>
      </c>
      <c r="J222">
        <f>VLOOKUP(A222,'[1]shui_2h-VS-hzt_10_2h.GeneDiffEx'!$1:$1048576,10,0)</f>
        <v>1.46290597683972E-5</v>
      </c>
      <c r="K222">
        <f>VLOOKUP(A222,'[1]shui_2h-VS-hzt_10_2h.GeneDiffEx'!$1:$1048576,11,0)</f>
        <v>3.83208825139767E-3</v>
      </c>
      <c r="L222" t="str">
        <f>VLOOKUP(A222,'[1]shui_2h-VS-hzt_10_2h.GeneDiffEx'!$1:$1048576,12,0)</f>
        <v>ko04626//Plant-pathogen interaction</v>
      </c>
      <c r="M222" t="str">
        <f>VLOOKUP(A222,'[1]shui_2h-VS-hzt_10_2h.GeneDiffEx'!$1:$1048576,13,0)</f>
        <v>-</v>
      </c>
      <c r="N222" t="str">
        <f>VLOOKUP(A222,'[1]shui_2h-VS-hzt_10_2h.GeneDiffEx'!$1:$1048576,14,0)</f>
        <v>-</v>
      </c>
      <c r="O222" t="str">
        <f>VLOOKUP(A222,'[1]shui_2h-VS-hzt_10_2h.GeneDiffEx'!$1:$1048576,15,0)</f>
        <v>-</v>
      </c>
      <c r="P222" t="str">
        <f>VLOOKUP(A222,'[1]shui_2h-VS-hzt_10_2h.GeneDiffEx'!$1:$1048576,16,0)</f>
        <v>gi|697182833|ref|XP_009600432.1|/0/PREDICTED: putative late blight resistance protein homolog R1B-16 [Nicotiana tomentosiformis]</v>
      </c>
    </row>
    <row r="223" spans="1:16" x14ac:dyDescent="0.2">
      <c r="A223" s="1" t="s">
        <v>196</v>
      </c>
      <c r="B223">
        <f>VLOOKUP(A223,'[1]shui_2h-VS-hzt_10_2h.GeneDiffEx'!$1:$1048576,2,0)</f>
        <v>1563</v>
      </c>
      <c r="C223">
        <f>VLOOKUP(A223,'[1]shui_2h-VS-hzt_10_2h.GeneDiffEx'!$1:$1048576,3,0)</f>
        <v>2229</v>
      </c>
      <c r="D223">
        <f>VLOOKUP(A223,'[1]shui_2h-VS-hzt_10_2h.GeneDiffEx'!$1:$1048576,4,0)</f>
        <v>597</v>
      </c>
      <c r="E223">
        <f>VLOOKUP(A223,'[1]shui_2h-VS-hzt_10_2h.GeneDiffEx'!$1:$1048576,5,0)</f>
        <v>213</v>
      </c>
      <c r="F223">
        <f>VLOOKUP(A223,'[1]shui_2h-VS-hzt_10_2h.GeneDiffEx'!$1:$1048576,6,0)</f>
        <v>311</v>
      </c>
      <c r="G223">
        <f>VLOOKUP(A223,'[1]shui_2h-VS-hzt_10_2h.GeneDiffEx'!$1:$1048576,7,0)</f>
        <v>5.2195078008097804</v>
      </c>
      <c r="H223">
        <f>VLOOKUP(A223,'[1]shui_2h-VS-hzt_10_2h.GeneDiffEx'!$1:$1048576,8,0)</f>
        <v>-2.1802481126057001</v>
      </c>
      <c r="I223" t="str">
        <f>VLOOKUP(A223,'[1]shui_2h-VS-hzt_10_2h.GeneDiffEx'!$1:$1048576,9,0)</f>
        <v>down</v>
      </c>
      <c r="J223">
        <f>VLOOKUP(A223,'[1]shui_2h-VS-hzt_10_2h.GeneDiffEx'!$1:$1048576,10,0)</f>
        <v>1.6812479145013899E-5</v>
      </c>
      <c r="K223">
        <f>VLOOKUP(A223,'[1]shui_2h-VS-hzt_10_2h.GeneDiffEx'!$1:$1048576,11,0)</f>
        <v>4.2974866046803298E-3</v>
      </c>
      <c r="L223" t="str">
        <f>VLOOKUP(A223,'[1]shui_2h-VS-hzt_10_2h.GeneDiffEx'!$1:$1048576,12,0)</f>
        <v>-</v>
      </c>
      <c r="M223" t="str">
        <f>VLOOKUP(A223,'[1]shui_2h-VS-hzt_10_2h.GeneDiffEx'!$1:$1048576,13,0)</f>
        <v>GO:0044424</v>
      </c>
      <c r="N223" t="str">
        <f>VLOOKUP(A223,'[1]shui_2h-VS-hzt_10_2h.GeneDiffEx'!$1:$1048576,14,0)</f>
        <v>-</v>
      </c>
      <c r="O223" t="str">
        <f>VLOOKUP(A223,'[1]shui_2h-VS-hzt_10_2h.GeneDiffEx'!$1:$1048576,15,0)</f>
        <v>GO:0044763</v>
      </c>
      <c r="P223" t="str">
        <f>VLOOKUP(A223,'[1]shui_2h-VS-hzt_10_2h.GeneDiffEx'!$1:$1048576,16,0)</f>
        <v>gi|698496263|ref|XP_009794191.1|/0/PREDICTED: uncharacterized protein LOC104240989 [Nicotiana sylvestris]</v>
      </c>
    </row>
    <row r="224" spans="1:16" x14ac:dyDescent="0.2">
      <c r="A224" s="1" t="s">
        <v>197</v>
      </c>
      <c r="B224">
        <f>VLOOKUP(A224,'[1]shui_2h-VS-hzt_10_2h.GeneDiffEx'!$1:$1048576,2,0)</f>
        <v>1413</v>
      </c>
      <c r="C224">
        <f>VLOOKUP(A224,'[1]shui_2h-VS-hzt_10_2h.GeneDiffEx'!$1:$1048576,3,0)</f>
        <v>507</v>
      </c>
      <c r="D224">
        <f>VLOOKUP(A224,'[1]shui_2h-VS-hzt_10_2h.GeneDiffEx'!$1:$1048576,4,0)</f>
        <v>64</v>
      </c>
      <c r="E224">
        <f>VLOOKUP(A224,'[1]shui_2h-VS-hzt_10_2h.GeneDiffEx'!$1:$1048576,5,0)</f>
        <v>14</v>
      </c>
      <c r="F224">
        <f>VLOOKUP(A224,'[1]shui_2h-VS-hzt_10_2h.GeneDiffEx'!$1:$1048576,6,0)</f>
        <v>31</v>
      </c>
      <c r="G224">
        <f>VLOOKUP(A224,'[1]shui_2h-VS-hzt_10_2h.GeneDiffEx'!$1:$1048576,7,0)</f>
        <v>2.7872101226121799</v>
      </c>
      <c r="H224">
        <f>VLOOKUP(A224,'[1]shui_2h-VS-hzt_10_2h.GeneDiffEx'!$1:$1048576,8,0)</f>
        <v>-3.4113479516602099</v>
      </c>
      <c r="I224" t="str">
        <f>VLOOKUP(A224,'[1]shui_2h-VS-hzt_10_2h.GeneDiffEx'!$1:$1048576,9,0)</f>
        <v>down</v>
      </c>
      <c r="J224">
        <f>VLOOKUP(A224,'[1]shui_2h-VS-hzt_10_2h.GeneDiffEx'!$1:$1048576,10,0)</f>
        <v>1.7736323237283E-5</v>
      </c>
      <c r="K224">
        <f>VLOOKUP(A224,'[1]shui_2h-VS-hzt_10_2h.GeneDiffEx'!$1:$1048576,11,0)</f>
        <v>4.4265393805426904E-3</v>
      </c>
      <c r="L224" t="str">
        <f>VLOOKUP(A224,'[1]shui_2h-VS-hzt_10_2h.GeneDiffEx'!$1:$1048576,12,0)</f>
        <v>ko00906//Carotenoid biosynthesis</v>
      </c>
      <c r="M224" t="str">
        <f>VLOOKUP(A224,'[1]shui_2h-VS-hzt_10_2h.GeneDiffEx'!$1:$1048576,13,0)</f>
        <v>-</v>
      </c>
      <c r="N224" t="str">
        <f>VLOOKUP(A224,'[1]shui_2h-VS-hzt_10_2h.GeneDiffEx'!$1:$1048576,14,0)</f>
        <v>GO:0046906//tetrapyrrole binding;GO:0046914//transition metal ion binding;GO:0016709//oxidoreductase activity, acting on paired donors, with incorporation or reduction of molecular oxygen, NAD(P)H as one donor, and incorporation of one atom of oxygen</v>
      </c>
      <c r="O224" t="str">
        <f>VLOOKUP(A224,'[1]shui_2h-VS-hzt_10_2h.GeneDiffEx'!$1:$1048576,15,0)</f>
        <v>GO:0010162//seed dormancy process;GO:0009620//response to fungus;GO:0009416//response to light stimulus;GO:0006714//sesquiterpenoid metabolic process;GO:0006950//response to stress</v>
      </c>
      <c r="P224" t="str">
        <f>VLOOKUP(A224,'[1]shui_2h-VS-hzt_10_2h.GeneDiffEx'!$1:$1048576,16,0)</f>
        <v>gi|698556682|ref|XP_009770822.1|/0/PREDICTED: abscisic acid 8'-hydroxylase 1-like [Nicotiana sylvestris]</v>
      </c>
    </row>
    <row r="225" spans="1:16" x14ac:dyDescent="0.2">
      <c r="A225" s="1" t="s">
        <v>198</v>
      </c>
      <c r="B225">
        <f>VLOOKUP(A225,'[1]shui_2h-VS-hzt_10_2h.GeneDiffEx'!$1:$1048576,2,0)</f>
        <v>1173</v>
      </c>
      <c r="C225">
        <f>VLOOKUP(A225,'[1]shui_2h-VS-hzt_10_2h.GeneDiffEx'!$1:$1048576,3,0)</f>
        <v>286</v>
      </c>
      <c r="D225">
        <f>VLOOKUP(A225,'[1]shui_2h-VS-hzt_10_2h.GeneDiffEx'!$1:$1048576,4,0)</f>
        <v>52</v>
      </c>
      <c r="E225">
        <f>VLOOKUP(A225,'[1]shui_2h-VS-hzt_10_2h.GeneDiffEx'!$1:$1048576,5,0)</f>
        <v>6</v>
      </c>
      <c r="F225">
        <f>VLOOKUP(A225,'[1]shui_2h-VS-hzt_10_2h.GeneDiffEx'!$1:$1048576,6,0)</f>
        <v>22</v>
      </c>
      <c r="G225">
        <f>VLOOKUP(A225,'[1]shui_2h-VS-hzt_10_2h.GeneDiffEx'!$1:$1048576,7,0)</f>
        <v>2.0513296519441901</v>
      </c>
      <c r="H225">
        <f>VLOOKUP(A225,'[1]shui_2h-VS-hzt_10_2h.GeneDiffEx'!$1:$1048576,8,0)</f>
        <v>-3.3236177169371302</v>
      </c>
      <c r="I225" t="str">
        <f>VLOOKUP(A225,'[1]shui_2h-VS-hzt_10_2h.GeneDiffEx'!$1:$1048576,9,0)</f>
        <v>down</v>
      </c>
      <c r="J225">
        <f>VLOOKUP(A225,'[1]shui_2h-VS-hzt_10_2h.GeneDiffEx'!$1:$1048576,10,0)</f>
        <v>4.0841896857428998E-5</v>
      </c>
      <c r="K225">
        <f>VLOOKUP(A225,'[1]shui_2h-VS-hzt_10_2h.GeneDiffEx'!$1:$1048576,11,0)</f>
        <v>8.9897552971740808E-3</v>
      </c>
      <c r="L225" t="str">
        <f>VLOOKUP(A225,'[1]shui_2h-VS-hzt_10_2h.GeneDiffEx'!$1:$1048576,12,0)</f>
        <v>ko04075//Plant hormone signal transduction</v>
      </c>
      <c r="M225" t="str">
        <f>VLOOKUP(A225,'[1]shui_2h-VS-hzt_10_2h.GeneDiffEx'!$1:$1048576,13,0)</f>
        <v>-</v>
      </c>
      <c r="N225" t="str">
        <f>VLOOKUP(A225,'[1]shui_2h-VS-hzt_10_2h.GeneDiffEx'!$1:$1048576,14,0)</f>
        <v>GO:0004721//phosphoprotein phosphatase activity;GO:0043169//cation binding</v>
      </c>
      <c r="O225" t="str">
        <f>VLOOKUP(A225,'[1]shui_2h-VS-hzt_10_2h.GeneDiffEx'!$1:$1048576,15,0)</f>
        <v>GO:0006464//cellular protein modification process</v>
      </c>
      <c r="P225" t="str">
        <f>VLOOKUP(A225,'[1]shui_2h-VS-hzt_10_2h.GeneDiffEx'!$1:$1048576,16,0)</f>
        <v>gi|697156947|ref|XP_009587227.1|/0/PREDICTED: probable protein phosphatase 2C 25 [Nicotiana tomentosiformis]</v>
      </c>
    </row>
    <row r="226" spans="1:16" x14ac:dyDescent="0.2">
      <c r="A226" s="1" t="s">
        <v>199</v>
      </c>
      <c r="B226">
        <f>VLOOKUP(A226,'[1]shui_2h-VS-hzt_10_2h.GeneDiffEx'!$1:$1048576,2,0)</f>
        <v>783</v>
      </c>
      <c r="C226">
        <f>VLOOKUP(A226,'[1]shui_2h-VS-hzt_10_2h.GeneDiffEx'!$1:$1048576,3,0)</f>
        <v>526</v>
      </c>
      <c r="D226">
        <f>VLOOKUP(A226,'[1]shui_2h-VS-hzt_10_2h.GeneDiffEx'!$1:$1048576,4,0)</f>
        <v>667</v>
      </c>
      <c r="E226">
        <f>VLOOKUP(A226,'[1]shui_2h-VS-hzt_10_2h.GeneDiffEx'!$1:$1048576,5,0)</f>
        <v>99</v>
      </c>
      <c r="F226">
        <f>VLOOKUP(A226,'[1]shui_2h-VS-hzt_10_2h.GeneDiffEx'!$1:$1048576,6,0)</f>
        <v>234</v>
      </c>
      <c r="G226">
        <f>VLOOKUP(A226,'[1]shui_2h-VS-hzt_10_2h.GeneDiffEx'!$1:$1048576,7,0)</f>
        <v>4.0813690929972397</v>
      </c>
      <c r="H226">
        <f>VLOOKUP(A226,'[1]shui_2h-VS-hzt_10_2h.GeneDiffEx'!$1:$1048576,8,0)</f>
        <v>-1.5399836498116599</v>
      </c>
      <c r="I226" t="str">
        <f>VLOOKUP(A226,'[1]shui_2h-VS-hzt_10_2h.GeneDiffEx'!$1:$1048576,9,0)</f>
        <v>down</v>
      </c>
      <c r="J226">
        <f>VLOOKUP(A226,'[1]shui_2h-VS-hzt_10_2h.GeneDiffEx'!$1:$1048576,10,0)</f>
        <v>6.1293514106485299E-5</v>
      </c>
      <c r="K226">
        <f>VLOOKUP(A226,'[1]shui_2h-VS-hzt_10_2h.GeneDiffEx'!$1:$1048576,11,0)</f>
        <v>1.1703368813970799E-2</v>
      </c>
      <c r="L226" t="str">
        <f>VLOOKUP(A226,'[1]shui_2h-VS-hzt_10_2h.GeneDiffEx'!$1:$1048576,12,0)</f>
        <v>-</v>
      </c>
      <c r="M226" t="str">
        <f>VLOOKUP(A226,'[1]shui_2h-VS-hzt_10_2h.GeneDiffEx'!$1:$1048576,13,0)</f>
        <v>-</v>
      </c>
      <c r="N226" t="str">
        <f>VLOOKUP(A226,'[1]shui_2h-VS-hzt_10_2h.GeneDiffEx'!$1:$1048576,14,0)</f>
        <v>-</v>
      </c>
      <c r="O226" t="str">
        <f>VLOOKUP(A226,'[1]shui_2h-VS-hzt_10_2h.GeneDiffEx'!$1:$1048576,15,0)</f>
        <v>-</v>
      </c>
      <c r="P226" t="str">
        <f>VLOOKUP(A226,'[1]shui_2h-VS-hzt_10_2h.GeneDiffEx'!$1:$1048576,16,0)</f>
        <v>gi|698435143|ref|XP_009799970.1|/1.02359e-133/PREDICTED: protein YLS9-like [Nicotiana sylvestris]</v>
      </c>
    </row>
    <row r="227" spans="1:16" x14ac:dyDescent="0.2">
      <c r="A227" s="1" t="s">
        <v>200</v>
      </c>
      <c r="B227">
        <f>VLOOKUP(A227,'[1]shui_2h-VS-hzt_10_2h.GeneDiffEx'!$1:$1048576,2,0)</f>
        <v>1059</v>
      </c>
      <c r="C227">
        <f>VLOOKUP(A227,'[1]shui_2h-VS-hzt_10_2h.GeneDiffEx'!$1:$1048576,3,0)</f>
        <v>1874</v>
      </c>
      <c r="D227">
        <f>VLOOKUP(A227,'[1]shui_2h-VS-hzt_10_2h.GeneDiffEx'!$1:$1048576,4,0)</f>
        <v>810</v>
      </c>
      <c r="E227">
        <f>VLOOKUP(A227,'[1]shui_2h-VS-hzt_10_2h.GeneDiffEx'!$1:$1048576,5,0)</f>
        <v>146</v>
      </c>
      <c r="F227">
        <f>VLOOKUP(A227,'[1]shui_2h-VS-hzt_10_2h.GeneDiffEx'!$1:$1048576,6,0)</f>
        <v>449</v>
      </c>
      <c r="G227">
        <f>VLOOKUP(A227,'[1]shui_2h-VS-hzt_10_2h.GeneDiffEx'!$1:$1048576,7,0)</f>
        <v>5.1912784799438603</v>
      </c>
      <c r="H227">
        <f>VLOOKUP(A227,'[1]shui_2h-VS-hzt_10_2h.GeneDiffEx'!$1:$1048576,8,0)</f>
        <v>-1.8939601476222201</v>
      </c>
      <c r="I227" t="str">
        <f>VLOOKUP(A227,'[1]shui_2h-VS-hzt_10_2h.GeneDiffEx'!$1:$1048576,9,0)</f>
        <v>down</v>
      </c>
      <c r="J227">
        <f>VLOOKUP(A227,'[1]shui_2h-VS-hzt_10_2h.GeneDiffEx'!$1:$1048576,10,0)</f>
        <v>2.15359104534484E-4</v>
      </c>
      <c r="K227">
        <f>VLOOKUP(A227,'[1]shui_2h-VS-hzt_10_2h.GeneDiffEx'!$1:$1048576,11,0)</f>
        <v>3.1312028336353298E-2</v>
      </c>
      <c r="L227" t="str">
        <f>VLOOKUP(A227,'[1]shui_2h-VS-hzt_10_2h.GeneDiffEx'!$1:$1048576,12,0)</f>
        <v>ko04075//Plant hormone signal transduction</v>
      </c>
      <c r="M227" t="str">
        <f>VLOOKUP(A227,'[1]shui_2h-VS-hzt_10_2h.GeneDiffEx'!$1:$1048576,13,0)</f>
        <v>-</v>
      </c>
      <c r="N227" t="str">
        <f>VLOOKUP(A227,'[1]shui_2h-VS-hzt_10_2h.GeneDiffEx'!$1:$1048576,14,0)</f>
        <v>GO:0004721//phosphoprotein phosphatase activity;GO:0043169//cation binding</v>
      </c>
      <c r="O227" t="str">
        <f>VLOOKUP(A227,'[1]shui_2h-VS-hzt_10_2h.GeneDiffEx'!$1:$1048576,15,0)</f>
        <v>GO:0006464//cellular protein modification process</v>
      </c>
      <c r="P227" t="str">
        <f>VLOOKUP(A227,'[1]shui_2h-VS-hzt_10_2h.GeneDiffEx'!$1:$1048576,16,0)</f>
        <v>gi|697124721|ref|XP_009616368.1|/0/PREDICTED: probable protein phosphatase 2C 25 [Nicotiana tomentosiformis]</v>
      </c>
    </row>
    <row r="228" spans="1:16" x14ac:dyDescent="0.2">
      <c r="A228" s="1" t="s">
        <v>207</v>
      </c>
      <c r="B228">
        <f>VLOOKUP(A228,'[1]shui_2h-VS-hzt_10_2h.GeneDiffEx'!$1:$1048576,2,0)</f>
        <v>1362</v>
      </c>
      <c r="C228">
        <f>VLOOKUP(A228,'[1]shui_2h-VS-hzt_10_2h.GeneDiffEx'!$1:$1048576,3,0)</f>
        <v>3133</v>
      </c>
      <c r="D228">
        <f>VLOOKUP(A228,'[1]shui_2h-VS-hzt_10_2h.GeneDiffEx'!$1:$1048576,4,0)</f>
        <v>2779</v>
      </c>
      <c r="E228">
        <f>VLOOKUP(A228,'[1]shui_2h-VS-hzt_10_2h.GeneDiffEx'!$1:$1048576,5,0)</f>
        <v>570</v>
      </c>
      <c r="F228">
        <f>VLOOKUP(A228,'[1]shui_2h-VS-hzt_10_2h.GeneDiffEx'!$1:$1048576,6,0)</f>
        <v>631</v>
      </c>
      <c r="G228">
        <f>VLOOKUP(A228,'[1]shui_2h-VS-hzt_10_2h.GeneDiffEx'!$1:$1048576,7,0)</f>
        <v>6.28185337219508</v>
      </c>
      <c r="H228">
        <f>VLOOKUP(A228,'[1]shui_2h-VS-hzt_10_2h.GeneDiffEx'!$1:$1048576,8,0)</f>
        <v>-2.0279209365769599</v>
      </c>
      <c r="I228" t="str">
        <f>VLOOKUP(A228,'[1]shui_2h-VS-hzt_10_2h.GeneDiffEx'!$1:$1048576,9,0)</f>
        <v>down</v>
      </c>
      <c r="J228">
        <f>VLOOKUP(A228,'[1]shui_2h-VS-hzt_10_2h.GeneDiffEx'!$1:$1048576,10,0)</f>
        <v>8.2833424068797204E-14</v>
      </c>
      <c r="K228">
        <f>VLOOKUP(A228,'[1]shui_2h-VS-hzt_10_2h.GeneDiffEx'!$1:$1048576,11,0)</f>
        <v>6.5637205232114905E-10</v>
      </c>
      <c r="L228" t="str">
        <f>VLOOKUP(A228,'[1]shui_2h-VS-hzt_10_2h.GeneDiffEx'!$1:$1048576,12,0)</f>
        <v>ko00230//Purine metabolism;ko00240//Pyrimidine metabolism</v>
      </c>
      <c r="M228" t="str">
        <f>VLOOKUP(A228,'[1]shui_2h-VS-hzt_10_2h.GeneDiffEx'!$1:$1048576,13,0)</f>
        <v>GO:0031224//intrinsic component of membrane;GO:0043231//intracellular membrane-bounded organelle</v>
      </c>
      <c r="N228" t="str">
        <f>VLOOKUP(A228,'[1]shui_2h-VS-hzt_10_2h.GeneDiffEx'!$1:$1048576,14,0)</f>
        <v>GO:0017110//nucleoside-diphosphatase activity;GO:0032550</v>
      </c>
      <c r="O228" t="str">
        <f>VLOOKUP(A228,'[1]shui_2h-VS-hzt_10_2h.GeneDiffEx'!$1:$1048576,15,0)</f>
        <v>GO:0009856//pollination</v>
      </c>
      <c r="P228" t="str">
        <f>VLOOKUP(A228,'[1]shui_2h-VS-hzt_10_2h.GeneDiffEx'!$1:$1048576,16,0)</f>
        <v>gi|697142646|ref|XP_009625429.1|/0/PREDICTED: apyrase-like [Nicotiana tomentosiformis]</v>
      </c>
    </row>
    <row r="229" spans="1:16" x14ac:dyDescent="0.2">
      <c r="A229" s="1" t="s">
        <v>208</v>
      </c>
      <c r="B229">
        <f>VLOOKUP(A229,'[1]shui_2h-VS-hzt_10_2h.GeneDiffEx'!$1:$1048576,2,0)</f>
        <v>432</v>
      </c>
      <c r="C229">
        <f>VLOOKUP(A229,'[1]shui_2h-VS-hzt_10_2h.GeneDiffEx'!$1:$1048576,3,0)</f>
        <v>51</v>
      </c>
      <c r="D229">
        <f>VLOOKUP(A229,'[1]shui_2h-VS-hzt_10_2h.GeneDiffEx'!$1:$1048576,4,0)</f>
        <v>40</v>
      </c>
      <c r="E229">
        <f>VLOOKUP(A229,'[1]shui_2h-VS-hzt_10_2h.GeneDiffEx'!$1:$1048576,5,0)</f>
        <v>2</v>
      </c>
      <c r="F229">
        <f>VLOOKUP(A229,'[1]shui_2h-VS-hzt_10_2h.GeneDiffEx'!$1:$1048576,6,0)</f>
        <v>3</v>
      </c>
      <c r="G229">
        <f>VLOOKUP(A229,'[1]shui_2h-VS-hzt_10_2h.GeneDiffEx'!$1:$1048576,7,0)</f>
        <v>0.20283315393773799</v>
      </c>
      <c r="H229">
        <f>VLOOKUP(A229,'[1]shui_2h-VS-hzt_10_2h.GeneDiffEx'!$1:$1048576,8,0)</f>
        <v>-3.8588374202234301</v>
      </c>
      <c r="I229" t="str">
        <f>VLOOKUP(A229,'[1]shui_2h-VS-hzt_10_2h.GeneDiffEx'!$1:$1048576,9,0)</f>
        <v>down</v>
      </c>
      <c r="J229">
        <f>VLOOKUP(A229,'[1]shui_2h-VS-hzt_10_2h.GeneDiffEx'!$1:$1048576,10,0)</f>
        <v>1.13815496105015E-6</v>
      </c>
      <c r="K229">
        <f>VLOOKUP(A229,'[1]shui_2h-VS-hzt_10_2h.GeneDiffEx'!$1:$1048576,11,0)</f>
        <v>5.8185418782976599E-4</v>
      </c>
      <c r="L229" t="str">
        <f>VLOOKUP(A229,'[1]shui_2h-VS-hzt_10_2h.GeneDiffEx'!$1:$1048576,12,0)</f>
        <v>-</v>
      </c>
      <c r="M229" t="str">
        <f>VLOOKUP(A229,'[1]shui_2h-VS-hzt_10_2h.GeneDiffEx'!$1:$1048576,13,0)</f>
        <v>-</v>
      </c>
      <c r="N229" t="str">
        <f>VLOOKUP(A229,'[1]shui_2h-VS-hzt_10_2h.GeneDiffEx'!$1:$1048576,14,0)</f>
        <v>GO:0004175//endopeptidase activity</v>
      </c>
      <c r="O229" t="str">
        <f>VLOOKUP(A229,'[1]shui_2h-VS-hzt_10_2h.GeneDiffEx'!$1:$1048576,15,0)</f>
        <v>GO:0016485//protein processing</v>
      </c>
      <c r="P229" t="str">
        <f>VLOOKUP(A229,'[1]shui_2h-VS-hzt_10_2h.GeneDiffEx'!$1:$1048576,16,0)</f>
        <v>gi|697096366|ref|XP_009616098.1|/3.53403e-101/PREDICTED: cyprosin-like [Nicotiana tomentosiformis]</v>
      </c>
    </row>
    <row r="230" spans="1:16" x14ac:dyDescent="0.2">
      <c r="A230" s="1" t="s">
        <v>209</v>
      </c>
      <c r="B230">
        <f>VLOOKUP(A230,'[1]shui_2h-VS-hzt_10_2h.GeneDiffEx'!$1:$1048576,2,0)</f>
        <v>1386</v>
      </c>
      <c r="C230">
        <f>VLOOKUP(A230,'[1]shui_2h-VS-hzt_10_2h.GeneDiffEx'!$1:$1048576,3,0)</f>
        <v>2626</v>
      </c>
      <c r="D230">
        <f>VLOOKUP(A230,'[1]shui_2h-VS-hzt_10_2h.GeneDiffEx'!$1:$1048576,4,0)</f>
        <v>1328</v>
      </c>
      <c r="E230">
        <f>VLOOKUP(A230,'[1]shui_2h-VS-hzt_10_2h.GeneDiffEx'!$1:$1048576,5,0)</f>
        <v>432</v>
      </c>
      <c r="F230">
        <f>VLOOKUP(A230,'[1]shui_2h-VS-hzt_10_2h.GeneDiffEx'!$1:$1048576,6,0)</f>
        <v>628</v>
      </c>
      <c r="G230">
        <f>VLOOKUP(A230,'[1]shui_2h-VS-hzt_10_2h.GeneDiffEx'!$1:$1048576,7,0)</f>
        <v>5.8035978704446798</v>
      </c>
      <c r="H230">
        <f>VLOOKUP(A230,'[1]shui_2h-VS-hzt_10_2h.GeneDiffEx'!$1:$1048576,8,0)</f>
        <v>-1.6348718000954201</v>
      </c>
      <c r="I230" t="str">
        <f>VLOOKUP(A230,'[1]shui_2h-VS-hzt_10_2h.GeneDiffEx'!$1:$1048576,9,0)</f>
        <v>down</v>
      </c>
      <c r="J230">
        <f>VLOOKUP(A230,'[1]shui_2h-VS-hzt_10_2h.GeneDiffEx'!$1:$1048576,10,0)</f>
        <v>9.0439152147593501E-6</v>
      </c>
      <c r="K230">
        <f>VLOOKUP(A230,'[1]shui_2h-VS-hzt_10_2h.GeneDiffEx'!$1:$1048576,11,0)</f>
        <v>2.7830673460875E-3</v>
      </c>
      <c r="L230" t="str">
        <f>VLOOKUP(A230,'[1]shui_2h-VS-hzt_10_2h.GeneDiffEx'!$1:$1048576,12,0)</f>
        <v>-</v>
      </c>
      <c r="M230" t="str">
        <f>VLOOKUP(A230,'[1]shui_2h-VS-hzt_10_2h.GeneDiffEx'!$1:$1048576,13,0)</f>
        <v>GO:0005911//cell-cell junction;GO:0005618//cell wall;GO:0044444</v>
      </c>
      <c r="N230" t="str">
        <f>VLOOKUP(A230,'[1]shui_2h-VS-hzt_10_2h.GeneDiffEx'!$1:$1048576,14,0)</f>
        <v>GO:0043169//cation binding;GO:0016791//phosphatase activity</v>
      </c>
      <c r="O230" t="str">
        <f>VLOOKUP(A230,'[1]shui_2h-VS-hzt_10_2h.GeneDiffEx'!$1:$1048576,15,0)</f>
        <v>GO:0006796//phosphate-containing compound metabolic process;GO:0009267//cellular response to starvation</v>
      </c>
      <c r="P230" t="str">
        <f>VLOOKUP(A230,'[1]shui_2h-VS-hzt_10_2h.GeneDiffEx'!$1:$1048576,16,0)</f>
        <v>gi|27597227|dbj|BAC55154.1|/0/purple acid phosphatase [Nicotiana tabacum]</v>
      </c>
    </row>
    <row r="231" spans="1:16" x14ac:dyDescent="0.2">
      <c r="A231" s="1" t="s">
        <v>210</v>
      </c>
      <c r="B231">
        <f>VLOOKUP(A231,'[1]shui_2h-VS-hzt_10_2h.GeneDiffEx'!$1:$1048576,2,0)</f>
        <v>354</v>
      </c>
      <c r="C231">
        <f>VLOOKUP(A231,'[1]shui_2h-VS-hzt_10_2h.GeneDiffEx'!$1:$1048576,3,0)</f>
        <v>9543</v>
      </c>
      <c r="D231">
        <f>VLOOKUP(A231,'[1]shui_2h-VS-hzt_10_2h.GeneDiffEx'!$1:$1048576,4,0)</f>
        <v>7754</v>
      </c>
      <c r="E231">
        <f>VLOOKUP(A231,'[1]shui_2h-VS-hzt_10_2h.GeneDiffEx'!$1:$1048576,5,0)</f>
        <v>3664</v>
      </c>
      <c r="F231">
        <f>VLOOKUP(A231,'[1]shui_2h-VS-hzt_10_2h.GeneDiffEx'!$1:$1048576,6,0)</f>
        <v>2370</v>
      </c>
      <c r="G231">
        <f>VLOOKUP(A231,'[1]shui_2h-VS-hzt_10_2h.GeneDiffEx'!$1:$1048576,7,0)</f>
        <v>8.0164412496788096</v>
      </c>
      <c r="H231">
        <f>VLOOKUP(A231,'[1]shui_2h-VS-hzt_10_2h.GeneDiffEx'!$1:$1048576,8,0)</f>
        <v>-1.2661621828534699</v>
      </c>
      <c r="I231" t="str">
        <f>VLOOKUP(A231,'[1]shui_2h-VS-hzt_10_2h.GeneDiffEx'!$1:$1048576,9,0)</f>
        <v>down</v>
      </c>
      <c r="J231">
        <f>VLOOKUP(A231,'[1]shui_2h-VS-hzt_10_2h.GeneDiffEx'!$1:$1048576,10,0)</f>
        <v>1.04259398185132E-5</v>
      </c>
      <c r="K231">
        <f>VLOOKUP(A231,'[1]shui_2h-VS-hzt_10_2h.GeneDiffEx'!$1:$1048576,11,0)</f>
        <v>3.1565592585465802E-3</v>
      </c>
      <c r="L231" t="str">
        <f>VLOOKUP(A231,'[1]shui_2h-VS-hzt_10_2h.GeneDiffEx'!$1:$1048576,12,0)</f>
        <v>-</v>
      </c>
      <c r="M231" t="str">
        <f>VLOOKUP(A231,'[1]shui_2h-VS-hzt_10_2h.GeneDiffEx'!$1:$1048576,13,0)</f>
        <v>-</v>
      </c>
      <c r="N231" t="str">
        <f>VLOOKUP(A231,'[1]shui_2h-VS-hzt_10_2h.GeneDiffEx'!$1:$1048576,14,0)</f>
        <v>-</v>
      </c>
      <c r="O231" t="str">
        <f>VLOOKUP(A231,'[1]shui_2h-VS-hzt_10_2h.GeneDiffEx'!$1:$1048576,15,0)</f>
        <v>GO:0051234//establishment of localization</v>
      </c>
      <c r="P231" t="str">
        <f>VLOOKUP(A231,'[1]shui_2h-VS-hzt_10_2h.GeneDiffEx'!$1:$1048576,16,0)</f>
        <v>gi|48526017|gb|AAT45202.1|/9.89384e-65/lipid transfer protein 1 precursor [Nicotiana tabacum]</v>
      </c>
    </row>
    <row r="232" spans="1:16" x14ac:dyDescent="0.2">
      <c r="A232" s="1" t="s">
        <v>211</v>
      </c>
      <c r="B232">
        <f>VLOOKUP(A232,'[1]shui_2h-VS-hzt_10_2h.GeneDiffEx'!$1:$1048576,2,0)</f>
        <v>1350</v>
      </c>
      <c r="C232">
        <f>VLOOKUP(A232,'[1]shui_2h-VS-hzt_10_2h.GeneDiffEx'!$1:$1048576,3,0)</f>
        <v>11937</v>
      </c>
      <c r="D232">
        <f>VLOOKUP(A232,'[1]shui_2h-VS-hzt_10_2h.GeneDiffEx'!$1:$1048576,4,0)</f>
        <v>10844</v>
      </c>
      <c r="E232">
        <f>VLOOKUP(A232,'[1]shui_2h-VS-hzt_10_2h.GeneDiffEx'!$1:$1048576,5,0)</f>
        <v>5038</v>
      </c>
      <c r="F232">
        <f>VLOOKUP(A232,'[1]shui_2h-VS-hzt_10_2h.GeneDiffEx'!$1:$1048576,6,0)</f>
        <v>4244</v>
      </c>
      <c r="G232">
        <f>VLOOKUP(A232,'[1]shui_2h-VS-hzt_10_2h.GeneDiffEx'!$1:$1048576,7,0)</f>
        <v>8.4834486362381192</v>
      </c>
      <c r="H232">
        <f>VLOOKUP(A232,'[1]shui_2h-VS-hzt_10_2h.GeneDiffEx'!$1:$1048576,8,0)</f>
        <v>-1.0313066480767401</v>
      </c>
      <c r="I232" t="str">
        <f>VLOOKUP(A232,'[1]shui_2h-VS-hzt_10_2h.GeneDiffEx'!$1:$1048576,9,0)</f>
        <v>down</v>
      </c>
      <c r="J232">
        <f>VLOOKUP(A232,'[1]shui_2h-VS-hzt_10_2h.GeneDiffEx'!$1:$1048576,10,0)</f>
        <v>6.7956513028103003E-5</v>
      </c>
      <c r="K232">
        <f>VLOOKUP(A232,'[1]shui_2h-VS-hzt_10_2h.GeneDiffEx'!$1:$1048576,11,0)</f>
        <v>1.28211287913021E-2</v>
      </c>
      <c r="L232" t="str">
        <f>VLOOKUP(A232,'[1]shui_2h-VS-hzt_10_2h.GeneDiffEx'!$1:$1048576,12,0)</f>
        <v>-</v>
      </c>
      <c r="M232" t="str">
        <f>VLOOKUP(A232,'[1]shui_2h-VS-hzt_10_2h.GeneDiffEx'!$1:$1048576,13,0)</f>
        <v>-</v>
      </c>
      <c r="N232" t="str">
        <f>VLOOKUP(A232,'[1]shui_2h-VS-hzt_10_2h.GeneDiffEx'!$1:$1048576,14,0)</f>
        <v>GO:0016740//transferase activity</v>
      </c>
      <c r="O232" t="str">
        <f>VLOOKUP(A232,'[1]shui_2h-VS-hzt_10_2h.GeneDiffEx'!$1:$1048576,15,0)</f>
        <v>-</v>
      </c>
      <c r="P232" t="str">
        <f>VLOOKUP(A232,'[1]shui_2h-VS-hzt_10_2h.GeneDiffEx'!$1:$1048576,16,0)</f>
        <v>gi|697188359|ref|XP_009603219.1|/0/PREDICTED: UDP-glycosyltransferase 74E2-like [Nicotiana tomentosiformis]</v>
      </c>
    </row>
    <row r="233" spans="1:16" x14ac:dyDescent="0.2">
      <c r="A233" s="1" t="s">
        <v>212</v>
      </c>
      <c r="B233">
        <f>VLOOKUP(A233,'[1]shui_2h-VS-hzt_10_2h.GeneDiffEx'!$1:$1048576,2,0)</f>
        <v>1326</v>
      </c>
      <c r="C233">
        <f>VLOOKUP(A233,'[1]shui_2h-VS-hzt_10_2h.GeneDiffEx'!$1:$1048576,3,0)</f>
        <v>682</v>
      </c>
      <c r="D233">
        <f>VLOOKUP(A233,'[1]shui_2h-VS-hzt_10_2h.GeneDiffEx'!$1:$1048576,4,0)</f>
        <v>686</v>
      </c>
      <c r="E233">
        <f>VLOOKUP(A233,'[1]shui_2h-VS-hzt_10_2h.GeneDiffEx'!$1:$1048576,5,0)</f>
        <v>236</v>
      </c>
      <c r="F233">
        <f>VLOOKUP(A233,'[1]shui_2h-VS-hzt_10_2h.GeneDiffEx'!$1:$1048576,6,0)</f>
        <v>295</v>
      </c>
      <c r="G233">
        <f>VLOOKUP(A233,'[1]shui_2h-VS-hzt_10_2h.GeneDiffEx'!$1:$1048576,7,0)</f>
        <v>4.4123762214302804</v>
      </c>
      <c r="H233">
        <f>VLOOKUP(A233,'[1]shui_2h-VS-hzt_10_2h.GeneDiffEx'!$1:$1048576,8,0)</f>
        <v>-1.0871375594008701</v>
      </c>
      <c r="I233" t="str">
        <f>VLOOKUP(A233,'[1]shui_2h-VS-hzt_10_2h.GeneDiffEx'!$1:$1048576,9,0)</f>
        <v>down</v>
      </c>
      <c r="J233">
        <f>VLOOKUP(A233,'[1]shui_2h-VS-hzt_10_2h.GeneDiffEx'!$1:$1048576,10,0)</f>
        <v>7.3028139375801501E-5</v>
      </c>
      <c r="K233">
        <f>VLOOKUP(A233,'[1]shui_2h-VS-hzt_10_2h.GeneDiffEx'!$1:$1048576,11,0)</f>
        <v>1.35362567582187E-2</v>
      </c>
      <c r="L233" t="str">
        <f>VLOOKUP(A233,'[1]shui_2h-VS-hzt_10_2h.GeneDiffEx'!$1:$1048576,12,0)</f>
        <v>ko04140//Regulation of autophagy;ko04075//Plant hormone signal transduction</v>
      </c>
      <c r="M233" t="str">
        <f>VLOOKUP(A233,'[1]shui_2h-VS-hzt_10_2h.GeneDiffEx'!$1:$1048576,13,0)</f>
        <v>-</v>
      </c>
      <c r="N233" t="str">
        <f>VLOOKUP(A233,'[1]shui_2h-VS-hzt_10_2h.GeneDiffEx'!$1:$1048576,14,0)</f>
        <v>GO:0016772//transferase activity, transferring phosphorus-containing groups;GO:0036094//small molecule binding;GO:1901363;GO:0097159//organic cyclic compound binding;GO:0004674//protein serine/threonine kinase activity</v>
      </c>
      <c r="O233" t="str">
        <f>VLOOKUP(A233,'[1]shui_2h-VS-hzt_10_2h.GeneDiffEx'!$1:$1048576,15,0)</f>
        <v>GO:0006796//phosphate-containing compound metabolic process</v>
      </c>
      <c r="P233" t="str">
        <f>VLOOKUP(A233,'[1]shui_2h-VS-hzt_10_2h.GeneDiffEx'!$1:$1048576,16,0)</f>
        <v>gi|697150611|ref|XP_009629515.1|/0/PREDICTED: CBL-interacting serine/threonine-protein kinase 11-like [Nicotiana tomentosiformis]</v>
      </c>
    </row>
    <row r="234" spans="1:16" x14ac:dyDescent="0.2">
      <c r="A234" s="1" t="s">
        <v>213</v>
      </c>
      <c r="B234">
        <f>VLOOKUP(A234,'[1]shui_2h-VS-hzt_10_2h.GeneDiffEx'!$1:$1048576,2,0)</f>
        <v>597</v>
      </c>
      <c r="C234">
        <f>VLOOKUP(A234,'[1]shui_2h-VS-hzt_10_2h.GeneDiffEx'!$1:$1048576,3,0)</f>
        <v>955</v>
      </c>
      <c r="D234">
        <f>VLOOKUP(A234,'[1]shui_2h-VS-hzt_10_2h.GeneDiffEx'!$1:$1048576,4,0)</f>
        <v>894</v>
      </c>
      <c r="E234">
        <f>VLOOKUP(A234,'[1]shui_2h-VS-hzt_10_2h.GeneDiffEx'!$1:$1048576,5,0)</f>
        <v>434</v>
      </c>
      <c r="F234">
        <f>VLOOKUP(A234,'[1]shui_2h-VS-hzt_10_2h.GeneDiffEx'!$1:$1048576,6,0)</f>
        <v>332</v>
      </c>
      <c r="G234">
        <f>VLOOKUP(A234,'[1]shui_2h-VS-hzt_10_2h.GeneDiffEx'!$1:$1048576,7,0)</f>
        <v>4.87213916604611</v>
      </c>
      <c r="H234">
        <f>VLOOKUP(A234,'[1]shui_2h-VS-hzt_10_2h.GeneDiffEx'!$1:$1048576,8,0)</f>
        <v>-1.0085876972633101</v>
      </c>
      <c r="I234" t="str">
        <f>VLOOKUP(A234,'[1]shui_2h-VS-hzt_10_2h.GeneDiffEx'!$1:$1048576,9,0)</f>
        <v>down</v>
      </c>
      <c r="J234">
        <f>VLOOKUP(A234,'[1]shui_2h-VS-hzt_10_2h.GeneDiffEx'!$1:$1048576,10,0)</f>
        <v>1.07904334017554E-4</v>
      </c>
      <c r="K234">
        <f>VLOOKUP(A234,'[1]shui_2h-VS-hzt_10_2h.GeneDiffEx'!$1:$1048576,11,0)</f>
        <v>1.9000754283446698E-2</v>
      </c>
      <c r="L234" t="str">
        <f>VLOOKUP(A234,'[1]shui_2h-VS-hzt_10_2h.GeneDiffEx'!$1:$1048576,12,0)</f>
        <v>-</v>
      </c>
      <c r="M234" t="str">
        <f>VLOOKUP(A234,'[1]shui_2h-VS-hzt_10_2h.GeneDiffEx'!$1:$1048576,13,0)</f>
        <v>GO:0016020//membrane</v>
      </c>
      <c r="N234" t="str">
        <f>VLOOKUP(A234,'[1]shui_2h-VS-hzt_10_2h.GeneDiffEx'!$1:$1048576,14,0)</f>
        <v>-</v>
      </c>
      <c r="O234" t="str">
        <f>VLOOKUP(A234,'[1]shui_2h-VS-hzt_10_2h.GeneDiffEx'!$1:$1048576,15,0)</f>
        <v>-</v>
      </c>
      <c r="P234" t="str">
        <f>VLOOKUP(A234,'[1]shui_2h-VS-hzt_10_2h.GeneDiffEx'!$1:$1048576,16,0)</f>
        <v>gi|698497615|ref|XP_009794775.1|/1.05672e-134/PREDICTED: glucose-6-phosphate/phosphate translocator 2, chloroplastic-like [Nicotiana sylvestris]</v>
      </c>
    </row>
    <row r="235" spans="1:16" x14ac:dyDescent="0.2">
      <c r="A235" s="1" t="s">
        <v>214</v>
      </c>
      <c r="B235">
        <f>VLOOKUP(A235,'[1]shui_2h-VS-hzt_10_2h.GeneDiffEx'!$1:$1048576,2,0)</f>
        <v>1536</v>
      </c>
      <c r="C235">
        <f>VLOOKUP(A235,'[1]shui_2h-VS-hzt_10_2h.GeneDiffEx'!$1:$1048576,3,0)</f>
        <v>1128</v>
      </c>
      <c r="D235">
        <f>VLOOKUP(A235,'[1]shui_2h-VS-hzt_10_2h.GeneDiffEx'!$1:$1048576,4,0)</f>
        <v>944</v>
      </c>
      <c r="E235">
        <f>VLOOKUP(A235,'[1]shui_2h-VS-hzt_10_2h.GeneDiffEx'!$1:$1048576,5,0)</f>
        <v>492</v>
      </c>
      <c r="F235">
        <f>VLOOKUP(A235,'[1]shui_2h-VS-hzt_10_2h.GeneDiffEx'!$1:$1048576,6,0)</f>
        <v>190</v>
      </c>
      <c r="G235">
        <f>VLOOKUP(A235,'[1]shui_2h-VS-hzt_10_2h.GeneDiffEx'!$1:$1048576,7,0)</f>
        <v>4.9317023226491701</v>
      </c>
      <c r="H235">
        <f>VLOOKUP(A235,'[1]shui_2h-VS-hzt_10_2h.GeneDiffEx'!$1:$1048576,8,0)</f>
        <v>-1.3616572174768</v>
      </c>
      <c r="I235" t="str">
        <f>VLOOKUP(A235,'[1]shui_2h-VS-hzt_10_2h.GeneDiffEx'!$1:$1048576,9,0)</f>
        <v>down</v>
      </c>
      <c r="J235">
        <f>VLOOKUP(A235,'[1]shui_2h-VS-hzt_10_2h.GeneDiffEx'!$1:$1048576,10,0)</f>
        <v>1.7813193087378099E-4</v>
      </c>
      <c r="K235">
        <f>VLOOKUP(A235,'[1]shui_2h-VS-hzt_10_2h.GeneDiffEx'!$1:$1048576,11,0)</f>
        <v>2.7014687468781599E-2</v>
      </c>
      <c r="L235" t="str">
        <f>VLOOKUP(A235,'[1]shui_2h-VS-hzt_10_2h.GeneDiffEx'!$1:$1048576,12,0)</f>
        <v>-</v>
      </c>
      <c r="M235" t="str">
        <f>VLOOKUP(A235,'[1]shui_2h-VS-hzt_10_2h.GeneDiffEx'!$1:$1048576,13,0)</f>
        <v>-</v>
      </c>
      <c r="N235" t="str">
        <f>VLOOKUP(A235,'[1]shui_2h-VS-hzt_10_2h.GeneDiffEx'!$1:$1048576,14,0)</f>
        <v>GO:0004175//endopeptidase activity</v>
      </c>
      <c r="O235" t="str">
        <f>VLOOKUP(A235,'[1]shui_2h-VS-hzt_10_2h.GeneDiffEx'!$1:$1048576,15,0)</f>
        <v>GO:0016485//protein processing</v>
      </c>
      <c r="P235" t="str">
        <f>VLOOKUP(A235,'[1]shui_2h-VS-hzt_10_2h.GeneDiffEx'!$1:$1048576,16,0)</f>
        <v>gi|697130639|ref|XP_009619375.1|/5.49962e-138/PREDICTED: cyprosin-like isoform X2 [Nicotiana tomentosiformis]</v>
      </c>
    </row>
    <row r="236" spans="1:16" x14ac:dyDescent="0.2">
      <c r="A236" s="1" t="s">
        <v>215</v>
      </c>
      <c r="B236">
        <f>VLOOKUP(A236,'[1]shui_2h-VS-hzt_10_2h.GeneDiffEx'!$1:$1048576,2,0)</f>
        <v>1443</v>
      </c>
      <c r="C236">
        <f>VLOOKUP(A236,'[1]shui_2h-VS-hzt_10_2h.GeneDiffEx'!$1:$1048576,3,0)</f>
        <v>316</v>
      </c>
      <c r="D236">
        <f>VLOOKUP(A236,'[1]shui_2h-VS-hzt_10_2h.GeneDiffEx'!$1:$1048576,4,0)</f>
        <v>186</v>
      </c>
      <c r="E236">
        <f>VLOOKUP(A236,'[1]shui_2h-VS-hzt_10_2h.GeneDiffEx'!$1:$1048576,5,0)</f>
        <v>84</v>
      </c>
      <c r="F236">
        <f>VLOOKUP(A236,'[1]shui_2h-VS-hzt_10_2h.GeneDiffEx'!$1:$1048576,6,0)</f>
        <v>68</v>
      </c>
      <c r="G236">
        <f>VLOOKUP(A236,'[1]shui_2h-VS-hzt_10_2h.GeneDiffEx'!$1:$1048576,7,0)</f>
        <v>2.8836742486964</v>
      </c>
      <c r="H236">
        <f>VLOOKUP(A236,'[1]shui_2h-VS-hzt_10_2h.GeneDiffEx'!$1:$1048576,8,0)</f>
        <v>-1.4697093183637899</v>
      </c>
      <c r="I236" t="str">
        <f>VLOOKUP(A236,'[1]shui_2h-VS-hzt_10_2h.GeneDiffEx'!$1:$1048576,9,0)</f>
        <v>down</v>
      </c>
      <c r="J236">
        <f>VLOOKUP(A236,'[1]shui_2h-VS-hzt_10_2h.GeneDiffEx'!$1:$1048576,10,0)</f>
        <v>1.8280554122053301E-4</v>
      </c>
      <c r="K236">
        <f>VLOOKUP(A236,'[1]shui_2h-VS-hzt_10_2h.GeneDiffEx'!$1:$1048576,11,0)</f>
        <v>2.7591449688219201E-2</v>
      </c>
      <c r="L236" t="str">
        <f>VLOOKUP(A236,'[1]shui_2h-VS-hzt_10_2h.GeneDiffEx'!$1:$1048576,12,0)</f>
        <v>-</v>
      </c>
      <c r="M236" t="str">
        <f>VLOOKUP(A236,'[1]shui_2h-VS-hzt_10_2h.GeneDiffEx'!$1:$1048576,13,0)</f>
        <v>-</v>
      </c>
      <c r="N236" t="str">
        <f>VLOOKUP(A236,'[1]shui_2h-VS-hzt_10_2h.GeneDiffEx'!$1:$1048576,14,0)</f>
        <v>-</v>
      </c>
      <c r="O236" t="str">
        <f>VLOOKUP(A236,'[1]shui_2h-VS-hzt_10_2h.GeneDiffEx'!$1:$1048576,15,0)</f>
        <v>-</v>
      </c>
      <c r="P236" t="str">
        <f>VLOOKUP(A236,'[1]shui_2h-VS-hzt_10_2h.GeneDiffEx'!$1:$1048576,16,0)</f>
        <v>gi|697154569|ref|XP_009631525.1|/0/PREDICTED: uncharacterized protein LOC104121277 [Nicotiana tomentosiformis]</v>
      </c>
    </row>
    <row r="237" spans="1:16" x14ac:dyDescent="0.2">
      <c r="A237" s="1" t="s">
        <v>227</v>
      </c>
      <c r="B237">
        <f>VLOOKUP(A237,'[1]shui_2h-VS-hzt_10_2h.GeneDiffEx'!$1:$1048576,2,0)</f>
        <v>1074</v>
      </c>
      <c r="C237">
        <f>VLOOKUP(A237,'[1]shui_2h-VS-hzt_10_2h.GeneDiffEx'!$1:$1048576,3,0)</f>
        <v>311</v>
      </c>
      <c r="D237">
        <f>VLOOKUP(A237,'[1]shui_2h-VS-hzt_10_2h.GeneDiffEx'!$1:$1048576,4,0)</f>
        <v>449</v>
      </c>
      <c r="E237">
        <f>VLOOKUP(A237,'[1]shui_2h-VS-hzt_10_2h.GeneDiffEx'!$1:$1048576,5,0)</f>
        <v>39</v>
      </c>
      <c r="F237">
        <f>VLOOKUP(A237,'[1]shui_2h-VS-hzt_10_2h.GeneDiffEx'!$1:$1048576,6,0)</f>
        <v>72</v>
      </c>
      <c r="G237">
        <f>VLOOKUP(A237,'[1]shui_2h-VS-hzt_10_2h.GeneDiffEx'!$1:$1048576,7,0)</f>
        <v>3.24994898213895</v>
      </c>
      <c r="H237">
        <f>VLOOKUP(A237,'[1]shui_2h-VS-hzt_10_2h.GeneDiffEx'!$1:$1048576,8,0)</f>
        <v>-2.4782668035815898</v>
      </c>
      <c r="I237" t="str">
        <f>VLOOKUP(A237,'[1]shui_2h-VS-hzt_10_2h.GeneDiffEx'!$1:$1048576,9,0)</f>
        <v>down</v>
      </c>
      <c r="J237">
        <f>VLOOKUP(A237,'[1]shui_2h-VS-hzt_10_2h.GeneDiffEx'!$1:$1048576,10,0)</f>
        <v>1.58287884786621E-10</v>
      </c>
      <c r="K237">
        <f>VLOOKUP(A237,'[1]shui_2h-VS-hzt_10_2h.GeneDiffEx'!$1:$1048576,11,0)</f>
        <v>2.6405751558930299E-7</v>
      </c>
      <c r="L237" t="str">
        <f>VLOOKUP(A237,'[1]shui_2h-VS-hzt_10_2h.GeneDiffEx'!$1:$1048576,12,0)</f>
        <v>ko00941//Flavonoid biosynthesis;ko01100//Metabolic pathways;ko01110//Biosynthesis of secondary metabolites</v>
      </c>
      <c r="M237" t="str">
        <f>VLOOKUP(A237,'[1]shui_2h-VS-hzt_10_2h.GeneDiffEx'!$1:$1048576,13,0)</f>
        <v>-</v>
      </c>
      <c r="N237" t="str">
        <f>VLOOKUP(A237,'[1]shui_2h-VS-hzt_10_2h.GeneDiffEx'!$1:$1048576,14,0)</f>
        <v>GO:0016705//oxidoreductase activity, acting on paired donors, with incorporation or reduction of molecular oxygen</v>
      </c>
      <c r="O237" t="str">
        <f>VLOOKUP(A237,'[1]shui_2h-VS-hzt_10_2h.GeneDiffEx'!$1:$1048576,15,0)</f>
        <v>GO:0044710;GO:0009699//phenylpropanoid biosynthetic process;GO:0070301//cellular response to hydrogen peroxide</v>
      </c>
      <c r="P237" t="str">
        <f>VLOOKUP(A237,'[1]shui_2h-VS-hzt_10_2h.GeneDiffEx'!$1:$1048576,16,0)</f>
        <v>gi|698535219|ref|XP_009764115.1|/6.63475e-132/PREDICTED: feruloyl CoA ortho-hydroxylase 1-like [Nicotiana sylvestris]</v>
      </c>
    </row>
    <row r="238" spans="1:16" x14ac:dyDescent="0.2">
      <c r="A238" s="1" t="s">
        <v>228</v>
      </c>
      <c r="B238">
        <f>VLOOKUP(A238,'[1]shui_2h-VS-hzt_10_2h.GeneDiffEx'!$1:$1048576,2,0)</f>
        <v>1350</v>
      </c>
      <c r="C238">
        <f>VLOOKUP(A238,'[1]shui_2h-VS-hzt_10_2h.GeneDiffEx'!$1:$1048576,3,0)</f>
        <v>1263</v>
      </c>
      <c r="D238">
        <f>VLOOKUP(A238,'[1]shui_2h-VS-hzt_10_2h.GeneDiffEx'!$1:$1048576,4,0)</f>
        <v>679</v>
      </c>
      <c r="E238">
        <f>VLOOKUP(A238,'[1]shui_2h-VS-hzt_10_2h.GeneDiffEx'!$1:$1048576,5,0)</f>
        <v>204</v>
      </c>
      <c r="F238">
        <f>VLOOKUP(A238,'[1]shui_2h-VS-hzt_10_2h.GeneDiffEx'!$1:$1048576,6,0)</f>
        <v>144</v>
      </c>
      <c r="G238">
        <f>VLOOKUP(A238,'[1]shui_2h-VS-hzt_10_2h.GeneDiffEx'!$1:$1048576,7,0)</f>
        <v>4.6558109103221996</v>
      </c>
      <c r="H238">
        <f>VLOOKUP(A238,'[1]shui_2h-VS-hzt_10_2h.GeneDiffEx'!$1:$1048576,8,0)</f>
        <v>-2.2339931692698598</v>
      </c>
      <c r="I238" t="str">
        <f>VLOOKUP(A238,'[1]shui_2h-VS-hzt_10_2h.GeneDiffEx'!$1:$1048576,9,0)</f>
        <v>down</v>
      </c>
      <c r="J238">
        <f>VLOOKUP(A238,'[1]shui_2h-VS-hzt_10_2h.GeneDiffEx'!$1:$1048576,10,0)</f>
        <v>1.6857574752789401E-10</v>
      </c>
      <c r="K238">
        <f>VLOOKUP(A238,'[1]shui_2h-VS-hzt_10_2h.GeneDiffEx'!$1:$1048576,11,0)</f>
        <v>2.6715884468220701E-7</v>
      </c>
      <c r="L238" t="str">
        <f>VLOOKUP(A238,'[1]shui_2h-VS-hzt_10_2h.GeneDiffEx'!$1:$1048576,12,0)</f>
        <v>-</v>
      </c>
      <c r="M238" t="str">
        <f>VLOOKUP(A238,'[1]shui_2h-VS-hzt_10_2h.GeneDiffEx'!$1:$1048576,13,0)</f>
        <v>-</v>
      </c>
      <c r="N238" t="str">
        <f>VLOOKUP(A238,'[1]shui_2h-VS-hzt_10_2h.GeneDiffEx'!$1:$1048576,14,0)</f>
        <v>GO:0016740//transferase activity</v>
      </c>
      <c r="O238" t="str">
        <f>VLOOKUP(A238,'[1]shui_2h-VS-hzt_10_2h.GeneDiffEx'!$1:$1048576,15,0)</f>
        <v>-</v>
      </c>
      <c r="P238" t="str">
        <f>VLOOKUP(A238,'[1]shui_2h-VS-hzt_10_2h.GeneDiffEx'!$1:$1048576,16,0)</f>
        <v>gi|698464323|ref|XP_009782413.1|/0/PREDICTED: UDP-glycosyltransferase 74E2-like [Nicotiana sylvestris]</v>
      </c>
    </row>
    <row r="239" spans="1:16" x14ac:dyDescent="0.2">
      <c r="A239" s="1" t="s">
        <v>229</v>
      </c>
      <c r="B239">
        <f>VLOOKUP(A239,'[1]shui_2h-VS-hzt_10_2h.GeneDiffEx'!$1:$1048576,2,0)</f>
        <v>1092</v>
      </c>
      <c r="C239">
        <f>VLOOKUP(A239,'[1]shui_2h-VS-hzt_10_2h.GeneDiffEx'!$1:$1048576,3,0)</f>
        <v>1148</v>
      </c>
      <c r="D239">
        <f>VLOOKUP(A239,'[1]shui_2h-VS-hzt_10_2h.GeneDiffEx'!$1:$1048576,4,0)</f>
        <v>622</v>
      </c>
      <c r="E239">
        <f>VLOOKUP(A239,'[1]shui_2h-VS-hzt_10_2h.GeneDiffEx'!$1:$1048576,5,0)</f>
        <v>256</v>
      </c>
      <c r="F239">
        <f>VLOOKUP(A239,'[1]shui_2h-VS-hzt_10_2h.GeneDiffEx'!$1:$1048576,6,0)</f>
        <v>165</v>
      </c>
      <c r="G239">
        <f>VLOOKUP(A239,'[1]shui_2h-VS-hzt_10_2h.GeneDiffEx'!$1:$1048576,7,0)</f>
        <v>4.60164837874943</v>
      </c>
      <c r="H239">
        <f>VLOOKUP(A239,'[1]shui_2h-VS-hzt_10_2h.GeneDiffEx'!$1:$1048576,8,0)</f>
        <v>-1.82800618605738</v>
      </c>
      <c r="I239" t="str">
        <f>VLOOKUP(A239,'[1]shui_2h-VS-hzt_10_2h.GeneDiffEx'!$1:$1048576,9,0)</f>
        <v>down</v>
      </c>
      <c r="J239">
        <f>VLOOKUP(A239,'[1]shui_2h-VS-hzt_10_2h.GeneDiffEx'!$1:$1048576,10,0)</f>
        <v>1.7531878967014101E-7</v>
      </c>
      <c r="K239">
        <f>VLOOKUP(A239,'[1]shui_2h-VS-hzt_10_2h.GeneDiffEx'!$1:$1048576,11,0)</f>
        <v>1.1113808714769599E-4</v>
      </c>
      <c r="L239" t="str">
        <f>VLOOKUP(A239,'[1]shui_2h-VS-hzt_10_2h.GeneDiffEx'!$1:$1048576,12,0)</f>
        <v>ko01100//Metabolic pathways;ko00906//Carotenoid biosynthesis;ko01110//Biosynthesis of secondary metabolites;ko00511//Other glycan degradation</v>
      </c>
      <c r="M239" t="str">
        <f>VLOOKUP(A239,'[1]shui_2h-VS-hzt_10_2h.GeneDiffEx'!$1:$1048576,13,0)</f>
        <v>-</v>
      </c>
      <c r="N239" t="str">
        <f>VLOOKUP(A239,'[1]shui_2h-VS-hzt_10_2h.GeneDiffEx'!$1:$1048576,14,0)</f>
        <v>GO:0016787//hydrolase activity</v>
      </c>
      <c r="O239" t="str">
        <f>VLOOKUP(A239,'[1]shui_2h-VS-hzt_10_2h.GeneDiffEx'!$1:$1048576,15,0)</f>
        <v>GO:0044238//primary metabolic process</v>
      </c>
      <c r="P239" t="str">
        <f>VLOOKUP(A239,'[1]shui_2h-VS-hzt_10_2h.GeneDiffEx'!$1:$1048576,16,0)</f>
        <v>gi|697160642|ref|XP_009589092.1|/0/PREDICTED: GDSL esterase/lipase At4g28780-like [Nicotiana tomentosiformis]</v>
      </c>
    </row>
    <row r="240" spans="1:16" x14ac:dyDescent="0.2">
      <c r="A240" s="1" t="s">
        <v>230</v>
      </c>
      <c r="B240">
        <f>VLOOKUP(A240,'[1]shui_2h-VS-hzt_10_2h.GeneDiffEx'!$1:$1048576,2,0)</f>
        <v>936</v>
      </c>
      <c r="C240">
        <f>VLOOKUP(A240,'[1]shui_2h-VS-hzt_10_2h.GeneDiffEx'!$1:$1048576,3,0)</f>
        <v>304</v>
      </c>
      <c r="D240">
        <f>VLOOKUP(A240,'[1]shui_2h-VS-hzt_10_2h.GeneDiffEx'!$1:$1048576,4,0)</f>
        <v>272</v>
      </c>
      <c r="E240">
        <f>VLOOKUP(A240,'[1]shui_2h-VS-hzt_10_2h.GeneDiffEx'!$1:$1048576,5,0)</f>
        <v>94</v>
      </c>
      <c r="F240">
        <f>VLOOKUP(A240,'[1]shui_2h-VS-hzt_10_2h.GeneDiffEx'!$1:$1048576,6,0)</f>
        <v>53</v>
      </c>
      <c r="G240">
        <f>VLOOKUP(A240,'[1]shui_2h-VS-hzt_10_2h.GeneDiffEx'!$1:$1048576,7,0)</f>
        <v>3.0092810627677702</v>
      </c>
      <c r="H240">
        <f>VLOOKUP(A240,'[1]shui_2h-VS-hzt_10_2h.GeneDiffEx'!$1:$1048576,8,0)</f>
        <v>-1.7135745720220199</v>
      </c>
      <c r="I240" t="str">
        <f>VLOOKUP(A240,'[1]shui_2h-VS-hzt_10_2h.GeneDiffEx'!$1:$1048576,9,0)</f>
        <v>down</v>
      </c>
      <c r="J240">
        <f>VLOOKUP(A240,'[1]shui_2h-VS-hzt_10_2h.GeneDiffEx'!$1:$1048576,10,0)</f>
        <v>2.6958219587416899E-6</v>
      </c>
      <c r="K240">
        <f>VLOOKUP(A240,'[1]shui_2h-VS-hzt_10_2h.GeneDiffEx'!$1:$1048576,11,0)</f>
        <v>1.05796940721644E-3</v>
      </c>
      <c r="L240" t="str">
        <f>VLOOKUP(A240,'[1]shui_2h-VS-hzt_10_2h.GeneDiffEx'!$1:$1048576,12,0)</f>
        <v>-</v>
      </c>
      <c r="M240" t="str">
        <f>VLOOKUP(A240,'[1]shui_2h-VS-hzt_10_2h.GeneDiffEx'!$1:$1048576,13,0)</f>
        <v>-</v>
      </c>
      <c r="N240" t="str">
        <f>VLOOKUP(A240,'[1]shui_2h-VS-hzt_10_2h.GeneDiffEx'!$1:$1048576,14,0)</f>
        <v>-</v>
      </c>
      <c r="O240" t="str">
        <f>VLOOKUP(A240,'[1]shui_2h-VS-hzt_10_2h.GeneDiffEx'!$1:$1048576,15,0)</f>
        <v>-</v>
      </c>
      <c r="P240" t="str">
        <f>VLOOKUP(A240,'[1]shui_2h-VS-hzt_10_2h.GeneDiffEx'!$1:$1048576,16,0)</f>
        <v>gi|698557212|ref|XP_009770961.1|/0/PREDICTED: transmembrane protein 45A-like [Nicotiana sylvestris]</v>
      </c>
    </row>
    <row r="241" spans="1:16" x14ac:dyDescent="0.2">
      <c r="A241" s="1" t="s">
        <v>231</v>
      </c>
      <c r="B241">
        <f>VLOOKUP(A241,'[1]shui_2h-VS-hzt_10_2h.GeneDiffEx'!$1:$1048576,2,0)</f>
        <v>570</v>
      </c>
      <c r="C241">
        <f>VLOOKUP(A241,'[1]shui_2h-VS-hzt_10_2h.GeneDiffEx'!$1:$1048576,3,0)</f>
        <v>1640</v>
      </c>
      <c r="D241">
        <f>VLOOKUP(A241,'[1]shui_2h-VS-hzt_10_2h.GeneDiffEx'!$1:$1048576,4,0)</f>
        <v>1362</v>
      </c>
      <c r="E241">
        <f>VLOOKUP(A241,'[1]shui_2h-VS-hzt_10_2h.GeneDiffEx'!$1:$1048576,5,0)</f>
        <v>573</v>
      </c>
      <c r="F241">
        <f>VLOOKUP(A241,'[1]shui_2h-VS-hzt_10_2h.GeneDiffEx'!$1:$1048576,6,0)</f>
        <v>194</v>
      </c>
      <c r="G241">
        <f>VLOOKUP(A241,'[1]shui_2h-VS-hzt_10_2h.GeneDiffEx'!$1:$1048576,7,0)</f>
        <v>5.3713927797406296</v>
      </c>
      <c r="H241">
        <f>VLOOKUP(A241,'[1]shui_2h-VS-hzt_10_2h.GeneDiffEx'!$1:$1048576,8,0)</f>
        <v>-1.73066276357058</v>
      </c>
      <c r="I241" t="str">
        <f>VLOOKUP(A241,'[1]shui_2h-VS-hzt_10_2h.GeneDiffEx'!$1:$1048576,9,0)</f>
        <v>down</v>
      </c>
      <c r="J241">
        <f>VLOOKUP(A241,'[1]shui_2h-VS-hzt_10_2h.GeneDiffEx'!$1:$1048576,10,0)</f>
        <v>1.2511986893181699E-5</v>
      </c>
      <c r="K241">
        <f>VLOOKUP(A241,'[1]shui_2h-VS-hzt_10_2h.GeneDiffEx'!$1:$1048576,11,0)</f>
        <v>3.52575189354322E-3</v>
      </c>
      <c r="L241" t="str">
        <f>VLOOKUP(A241,'[1]shui_2h-VS-hzt_10_2h.GeneDiffEx'!$1:$1048576,12,0)</f>
        <v>-</v>
      </c>
      <c r="M241" t="str">
        <f>VLOOKUP(A241,'[1]shui_2h-VS-hzt_10_2h.GeneDiffEx'!$1:$1048576,13,0)</f>
        <v>-</v>
      </c>
      <c r="N241" t="str">
        <f>VLOOKUP(A241,'[1]shui_2h-VS-hzt_10_2h.GeneDiffEx'!$1:$1048576,14,0)</f>
        <v>-</v>
      </c>
      <c r="O241" t="str">
        <f>VLOOKUP(A241,'[1]shui_2h-VS-hzt_10_2h.GeneDiffEx'!$1:$1048576,15,0)</f>
        <v>-</v>
      </c>
      <c r="P241" t="str">
        <f>VLOOKUP(A241,'[1]shui_2h-VS-hzt_10_2h.GeneDiffEx'!$1:$1048576,16,0)</f>
        <v>gi|698502763|ref|XP_009797006.1|/1.16083e-134/PREDICTED: CASP-like protein 4D2 [Nicotiana sylvestris]</v>
      </c>
    </row>
    <row r="242" spans="1:16" x14ac:dyDescent="0.2">
      <c r="A242" s="1" t="s">
        <v>232</v>
      </c>
      <c r="B242">
        <f>VLOOKUP(A242,'[1]shui_2h-VS-hzt_10_2h.GeneDiffEx'!$1:$1048576,2,0)</f>
        <v>717</v>
      </c>
      <c r="C242">
        <f>VLOOKUP(A242,'[1]shui_2h-VS-hzt_10_2h.GeneDiffEx'!$1:$1048576,3,0)</f>
        <v>313</v>
      </c>
      <c r="D242">
        <f>VLOOKUP(A242,'[1]shui_2h-VS-hzt_10_2h.GeneDiffEx'!$1:$1048576,4,0)</f>
        <v>168</v>
      </c>
      <c r="E242">
        <f>VLOOKUP(A242,'[1]shui_2h-VS-hzt_10_2h.GeneDiffEx'!$1:$1048576,5,0)</f>
        <v>77</v>
      </c>
      <c r="F242">
        <f>VLOOKUP(A242,'[1]shui_2h-VS-hzt_10_2h.GeneDiffEx'!$1:$1048576,6,0)</f>
        <v>32</v>
      </c>
      <c r="G242">
        <f>VLOOKUP(A242,'[1]shui_2h-VS-hzt_10_2h.GeneDiffEx'!$1:$1048576,7,0)</f>
        <v>2.7249413137801999</v>
      </c>
      <c r="H242">
        <f>VLOOKUP(A242,'[1]shui_2h-VS-hzt_10_2h.GeneDiffEx'!$1:$1048576,8,0)</f>
        <v>-1.9049868432546699</v>
      </c>
      <c r="I242" t="str">
        <f>VLOOKUP(A242,'[1]shui_2h-VS-hzt_10_2h.GeneDiffEx'!$1:$1048576,9,0)</f>
        <v>down</v>
      </c>
      <c r="J242">
        <f>VLOOKUP(A242,'[1]shui_2h-VS-hzt_10_2h.GeneDiffEx'!$1:$1048576,10,0)</f>
        <v>5.3743502201968599E-5</v>
      </c>
      <c r="K242">
        <f>VLOOKUP(A242,'[1]shui_2h-VS-hzt_10_2h.GeneDiffEx'!$1:$1048576,11,0)</f>
        <v>1.07813547202126E-2</v>
      </c>
      <c r="L242" t="str">
        <f>VLOOKUP(A242,'[1]shui_2h-VS-hzt_10_2h.GeneDiffEx'!$1:$1048576,12,0)</f>
        <v>-</v>
      </c>
      <c r="M242" t="str">
        <f>VLOOKUP(A242,'[1]shui_2h-VS-hzt_10_2h.GeneDiffEx'!$1:$1048576,13,0)</f>
        <v>GO:0031224//intrinsic component of membrane</v>
      </c>
      <c r="N242" t="str">
        <f>VLOOKUP(A242,'[1]shui_2h-VS-hzt_10_2h.GeneDiffEx'!$1:$1048576,14,0)</f>
        <v>GO:0015368//calcium:cation antiporter activity</v>
      </c>
      <c r="O242" t="str">
        <f>VLOOKUP(A242,'[1]shui_2h-VS-hzt_10_2h.GeneDiffEx'!$1:$1048576,15,0)</f>
        <v>GO:0044763;GO:0006816//calcium ion transport</v>
      </c>
      <c r="P242" t="str">
        <f>VLOOKUP(A242,'[1]shui_2h-VS-hzt_10_2h.GeneDiffEx'!$1:$1048576,16,0)</f>
        <v>gi|697165726|ref|XP_009591670.1|/4.41275e-141/PREDICTED: vacuolar cation/proton exchanger 3-like isoform X2 [Nicotiana tomentosiformis]</v>
      </c>
    </row>
    <row r="243" spans="1:16" x14ac:dyDescent="0.2">
      <c r="A243" s="1" t="s">
        <v>233</v>
      </c>
      <c r="B243">
        <f>VLOOKUP(A243,'[1]shui_2h-VS-hzt_10_2h.GeneDiffEx'!$1:$1048576,2,0)</f>
        <v>597</v>
      </c>
      <c r="C243">
        <f>VLOOKUP(A243,'[1]shui_2h-VS-hzt_10_2h.GeneDiffEx'!$1:$1048576,3,0)</f>
        <v>445</v>
      </c>
      <c r="D243">
        <f>VLOOKUP(A243,'[1]shui_2h-VS-hzt_10_2h.GeneDiffEx'!$1:$1048576,4,0)</f>
        <v>356</v>
      </c>
      <c r="E243">
        <f>VLOOKUP(A243,'[1]shui_2h-VS-hzt_10_2h.GeneDiffEx'!$1:$1048576,5,0)</f>
        <v>165</v>
      </c>
      <c r="F243">
        <f>VLOOKUP(A243,'[1]shui_2h-VS-hzt_10_2h.GeneDiffEx'!$1:$1048576,6,0)</f>
        <v>47</v>
      </c>
      <c r="G243">
        <f>VLOOKUP(A243,'[1]shui_2h-VS-hzt_10_2h.GeneDiffEx'!$1:$1048576,7,0)</f>
        <v>3.4893796073816401</v>
      </c>
      <c r="H243">
        <f>VLOOKUP(A243,'[1]shui_2h-VS-hzt_10_2h.GeneDiffEx'!$1:$1048576,8,0)</f>
        <v>-1.6815417828652599</v>
      </c>
      <c r="I243" t="str">
        <f>VLOOKUP(A243,'[1]shui_2h-VS-hzt_10_2h.GeneDiffEx'!$1:$1048576,9,0)</f>
        <v>down</v>
      </c>
      <c r="J243">
        <f>VLOOKUP(A243,'[1]shui_2h-VS-hzt_10_2h.GeneDiffEx'!$1:$1048576,10,0)</f>
        <v>1.7632583561962001E-4</v>
      </c>
      <c r="K243">
        <f>VLOOKUP(A243,'[1]shui_2h-VS-hzt_10_2h.GeneDiffEx'!$1:$1048576,11,0)</f>
        <v>2.6999148240577302E-2</v>
      </c>
      <c r="L243" t="str">
        <f>VLOOKUP(A243,'[1]shui_2h-VS-hzt_10_2h.GeneDiffEx'!$1:$1048576,12,0)</f>
        <v>-</v>
      </c>
      <c r="M243" t="str">
        <f>VLOOKUP(A243,'[1]shui_2h-VS-hzt_10_2h.GeneDiffEx'!$1:$1048576,13,0)</f>
        <v>-</v>
      </c>
      <c r="N243" t="str">
        <f>VLOOKUP(A243,'[1]shui_2h-VS-hzt_10_2h.GeneDiffEx'!$1:$1048576,14,0)</f>
        <v>-</v>
      </c>
      <c r="O243" t="str">
        <f>VLOOKUP(A243,'[1]shui_2h-VS-hzt_10_2h.GeneDiffEx'!$1:$1048576,15,0)</f>
        <v>-</v>
      </c>
      <c r="P243" t="str">
        <f>VLOOKUP(A243,'[1]shui_2h-VS-hzt_10_2h.GeneDiffEx'!$1:$1048576,16,0)</f>
        <v>gi|698454177|ref|XP_009780118.1|/7.15118e-129/PREDICTED: lactoylglutathione lyase-like [Nicotiana sylvestris]</v>
      </c>
    </row>
  </sheetData>
  <sortState ref="A3:P243">
    <sortCondition descending="1" ref="I3:I243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10T2h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2018-08-19T01:40:11Z</dcterms:created>
  <dcterms:modified xsi:type="dcterms:W3CDTF">2018-08-19T03:34:05Z</dcterms:modified>
</cp:coreProperties>
</file>