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ei Godai\Dropbox\20150921 基礎・臨床を含めた研究関連\20150209 臨床研究関連\20150209 日本光電　輸液・昇圧薬関連\20170922 Data PI\"/>
    </mc:Choice>
  </mc:AlternateContent>
  <xr:revisionPtr revIDLastSave="0" documentId="13_ncr:1_{3644F52E-EB3C-4858-9F62-D87CAF299ED2}" xr6:coauthVersionLast="43" xr6:coauthVersionMax="43" xr10:uidLastSave="{00000000-0000-0000-0000-000000000000}"/>
  <bookViews>
    <workbookView xWindow="-110" yWindow="-110" windowWidth="19420" windowHeight="11620" xr2:uid="{00000000-000D-0000-FFFF-FFFF00000000}"/>
  </bookViews>
  <sheets>
    <sheet name="Principle" sheetId="6" r:id="rId1"/>
    <sheet name="Preoperative factor" sheetId="1" r:id="rId2"/>
    <sheet name="Intraoperative factor" sheetId="3" r:id="rId3"/>
    <sheet name="Outcome" sheetId="2" r:id="rId4"/>
  </sheets>
  <definedNames>
    <definedName name="_xlnm._FilterDatabase" localSheetId="2" hidden="1">'Intraoperative factor'!$A$1:$R$1</definedName>
    <definedName name="_xlnm._FilterDatabase" localSheetId="3" hidden="1">Outcome!$A$1:$BN$1</definedName>
    <definedName name="_xlnm._FilterDatabase" localSheetId="1" hidden="1">'Preoperative factor'!$A$1:$G$1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22" i="2" l="1"/>
  <c r="BC35" i="2" l="1"/>
  <c r="BC34" i="2"/>
  <c r="BC33" i="2"/>
  <c r="BC32" i="2"/>
  <c r="BC31" i="2"/>
  <c r="BC30" i="2"/>
  <c r="BC29" i="2"/>
  <c r="BC28" i="2"/>
  <c r="BC27" i="2"/>
  <c r="BC26" i="2"/>
  <c r="BC25" i="2"/>
  <c r="BC24" i="2"/>
  <c r="BC23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BC2" i="2"/>
  <c r="T3" i="2" l="1"/>
  <c r="AK25" i="2" l="1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K35" i="2"/>
  <c r="AK34" i="2"/>
  <c r="AK33" i="2"/>
  <c r="AK32" i="2"/>
  <c r="AK31" i="2"/>
  <c r="AK30" i="2"/>
  <c r="AK29" i="2"/>
  <c r="AK28" i="2"/>
  <c r="AK27" i="2"/>
  <c r="AK26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K2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3" i="2"/>
  <c r="AM2" i="2"/>
  <c r="R35" i="3" l="1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N19" i="3"/>
  <c r="N20" i="3"/>
  <c r="N21" i="3"/>
  <c r="AG35" i="2" l="1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  <c r="T35" i="2" l="1"/>
  <c r="T34" i="2"/>
  <c r="T33" i="2"/>
  <c r="T32" i="2"/>
  <c r="T31" i="2"/>
  <c r="T30" i="2"/>
  <c r="S2" i="2" l="1"/>
  <c r="N34" i="3" l="1"/>
  <c r="J34" i="3"/>
  <c r="L34" i="3" s="1"/>
  <c r="N33" i="3"/>
  <c r="J33" i="3"/>
  <c r="L33" i="3" s="1"/>
  <c r="N32" i="3"/>
  <c r="J32" i="3"/>
  <c r="L32" i="3" s="1"/>
  <c r="N35" i="3"/>
  <c r="J35" i="3"/>
  <c r="L35" i="3" s="1"/>
  <c r="N31" i="3"/>
  <c r="J31" i="3"/>
  <c r="L31" i="3" s="1"/>
  <c r="N30" i="3"/>
  <c r="J30" i="3"/>
  <c r="L30" i="3" s="1"/>
  <c r="N29" i="3" l="1"/>
  <c r="N28" i="3"/>
  <c r="N27" i="3"/>
  <c r="N26" i="3"/>
  <c r="N25" i="3"/>
  <c r="N24" i="3"/>
  <c r="N23" i="3"/>
  <c r="N22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2" i="2"/>
  <c r="J28" i="3" l="1"/>
  <c r="L28" i="3" s="1"/>
  <c r="J29" i="3"/>
  <c r="L29" i="3" s="1"/>
  <c r="J27" i="3"/>
  <c r="L27" i="3" s="1"/>
  <c r="J26" i="3"/>
  <c r="L26" i="3" s="1"/>
  <c r="L3" i="3" l="1"/>
  <c r="J25" i="3" l="1"/>
  <c r="L25" i="3" s="1"/>
  <c r="J24" i="3"/>
  <c r="L24" i="3" s="1"/>
  <c r="J23" i="3"/>
  <c r="L23" i="3" s="1"/>
  <c r="J22" i="3"/>
  <c r="L22" i="3" s="1"/>
  <c r="J21" i="3"/>
  <c r="L21" i="3" s="1"/>
  <c r="J20" i="3"/>
  <c r="L20" i="3" s="1"/>
  <c r="J19" i="3"/>
  <c r="L19" i="3" s="1"/>
  <c r="J18" i="3"/>
  <c r="L18" i="3" s="1"/>
  <c r="J17" i="3"/>
  <c r="L17" i="3" s="1"/>
  <c r="J16" i="3"/>
  <c r="L16" i="3" s="1"/>
  <c r="J15" i="3"/>
  <c r="L15" i="3" s="1"/>
  <c r="J14" i="3"/>
  <c r="L14" i="3" s="1"/>
  <c r="J13" i="3"/>
  <c r="L13" i="3" s="1"/>
  <c r="J12" i="3"/>
  <c r="L12" i="3" s="1"/>
  <c r="J11" i="3"/>
  <c r="L11" i="3" s="1"/>
  <c r="J10" i="3"/>
  <c r="L10" i="3" s="1"/>
  <c r="J9" i="3"/>
  <c r="L9" i="3" s="1"/>
  <c r="J8" i="3"/>
  <c r="L8" i="3" s="1"/>
  <c r="J7" i="3"/>
  <c r="L7" i="3" s="1"/>
  <c r="J6" i="3"/>
  <c r="L6" i="3" s="1"/>
  <c r="J5" i="3"/>
  <c r="L5" i="3" s="1"/>
  <c r="J4" i="3"/>
  <c r="L4" i="3" s="1"/>
  <c r="J2" i="3"/>
  <c r="L2" i="3" s="1"/>
</calcChain>
</file>

<file path=xl/sharedStrings.xml><?xml version="1.0" encoding="utf-8"?>
<sst xmlns="http://schemas.openxmlformats.org/spreadsheetml/2006/main" count="953" uniqueCount="227">
  <si>
    <t>Tidal Volume-0</t>
    <phoneticPr fontId="1"/>
  </si>
  <si>
    <t>Tidal Volume-P</t>
    <phoneticPr fontId="1"/>
  </si>
  <si>
    <t>Tidal Volume-N</t>
    <phoneticPr fontId="1"/>
  </si>
  <si>
    <t>Peak P-0</t>
    <phoneticPr fontId="1"/>
  </si>
  <si>
    <t>Peak P-P</t>
    <phoneticPr fontId="1"/>
  </si>
  <si>
    <t>Peak P-N</t>
    <phoneticPr fontId="1"/>
  </si>
  <si>
    <t>PaO2-0</t>
    <phoneticPr fontId="1"/>
  </si>
  <si>
    <t>PaO2-P</t>
    <phoneticPr fontId="1"/>
  </si>
  <si>
    <t>PaO2-N</t>
    <phoneticPr fontId="1"/>
  </si>
  <si>
    <t>PaCO2-0</t>
    <phoneticPr fontId="1"/>
  </si>
  <si>
    <t>PaCO2-P</t>
    <phoneticPr fontId="1"/>
  </si>
  <si>
    <t>PaCO2-N</t>
    <phoneticPr fontId="1"/>
  </si>
  <si>
    <t>pH-0</t>
    <phoneticPr fontId="1"/>
  </si>
  <si>
    <t>pH-P</t>
    <phoneticPr fontId="1"/>
  </si>
  <si>
    <t>pH-N</t>
    <phoneticPr fontId="1"/>
  </si>
  <si>
    <t>etCO2-0</t>
    <phoneticPr fontId="1"/>
  </si>
  <si>
    <t>etCO2-P</t>
    <phoneticPr fontId="1"/>
  </si>
  <si>
    <t>etCO2-N</t>
    <phoneticPr fontId="1"/>
  </si>
  <si>
    <t>SpO2-0</t>
    <phoneticPr fontId="1"/>
  </si>
  <si>
    <t>SpO2-P</t>
    <phoneticPr fontId="1"/>
  </si>
  <si>
    <t>SpO2-N</t>
    <phoneticPr fontId="1"/>
  </si>
  <si>
    <t>MAP-0</t>
    <phoneticPr fontId="1"/>
  </si>
  <si>
    <t>MAP-P</t>
    <phoneticPr fontId="1"/>
  </si>
  <si>
    <t>MAP-N</t>
    <phoneticPr fontId="1"/>
  </si>
  <si>
    <t>HR-0</t>
    <phoneticPr fontId="1"/>
  </si>
  <si>
    <t>HR-P</t>
    <phoneticPr fontId="1"/>
  </si>
  <si>
    <t>HR-N</t>
    <phoneticPr fontId="1"/>
  </si>
  <si>
    <t>PPV-0</t>
    <phoneticPr fontId="1"/>
  </si>
  <si>
    <t>PPV-P</t>
    <phoneticPr fontId="1"/>
  </si>
  <si>
    <t>PPV-N</t>
    <phoneticPr fontId="1"/>
  </si>
  <si>
    <t>PI-0</t>
    <phoneticPr fontId="1"/>
  </si>
  <si>
    <t>PI-P</t>
    <phoneticPr fontId="1"/>
  </si>
  <si>
    <t>PI-N</t>
    <phoneticPr fontId="1"/>
  </si>
  <si>
    <t>BT-ST-0</t>
    <phoneticPr fontId="1"/>
  </si>
  <si>
    <t>BT-ST-P</t>
    <phoneticPr fontId="1"/>
  </si>
  <si>
    <t>BT-ST-N</t>
    <phoneticPr fontId="1"/>
  </si>
  <si>
    <t>Lactate-0</t>
    <phoneticPr fontId="1"/>
  </si>
  <si>
    <t>Lactate-P</t>
    <phoneticPr fontId="1"/>
  </si>
  <si>
    <t>Lactate-N</t>
    <phoneticPr fontId="1"/>
  </si>
  <si>
    <t>MEN</t>
    <phoneticPr fontId="1"/>
  </si>
  <si>
    <t>RESID</t>
    <phoneticPr fontId="1"/>
  </si>
  <si>
    <t>-</t>
    <phoneticPr fontId="1"/>
  </si>
  <si>
    <t>0/1</t>
    <phoneticPr fontId="1"/>
  </si>
  <si>
    <t>AGE</t>
    <phoneticPr fontId="1"/>
  </si>
  <si>
    <t>HEIGHT</t>
    <phoneticPr fontId="1"/>
  </si>
  <si>
    <t>WEIGHT</t>
    <phoneticPr fontId="1"/>
  </si>
  <si>
    <t>OPERATION</t>
    <phoneticPr fontId="1"/>
  </si>
  <si>
    <t>0/1</t>
    <phoneticPr fontId="1"/>
  </si>
  <si>
    <t>-</t>
    <phoneticPr fontId="1"/>
  </si>
  <si>
    <t>TV-0</t>
    <phoneticPr fontId="1"/>
  </si>
  <si>
    <t>TV-P</t>
    <phoneticPr fontId="1"/>
  </si>
  <si>
    <t>TV-N</t>
    <phoneticPr fontId="1"/>
  </si>
  <si>
    <t>PP-0</t>
    <phoneticPr fontId="1"/>
  </si>
  <si>
    <t>PP-P</t>
    <phoneticPr fontId="1"/>
  </si>
  <si>
    <t>PP-N</t>
    <phoneticPr fontId="1"/>
  </si>
  <si>
    <t>PO2-0</t>
    <phoneticPr fontId="1"/>
  </si>
  <si>
    <t>PO2-P</t>
    <phoneticPr fontId="1"/>
  </si>
  <si>
    <t>PO2-N</t>
    <phoneticPr fontId="1"/>
  </si>
  <si>
    <t>PCO2-0</t>
    <phoneticPr fontId="1"/>
  </si>
  <si>
    <t>PCO2-P</t>
    <phoneticPr fontId="1"/>
  </si>
  <si>
    <t>PCO2-N</t>
    <phoneticPr fontId="1"/>
  </si>
  <si>
    <t>PH-0</t>
    <phoneticPr fontId="1"/>
  </si>
  <si>
    <t>PH-P</t>
    <phoneticPr fontId="1"/>
  </si>
  <si>
    <t>PH-N</t>
    <phoneticPr fontId="1"/>
  </si>
  <si>
    <t>LAC-0</t>
    <phoneticPr fontId="1"/>
  </si>
  <si>
    <t>LAC-P</t>
    <phoneticPr fontId="1"/>
  </si>
  <si>
    <t>LAC-N</t>
    <phoneticPr fontId="1"/>
  </si>
  <si>
    <t>ETCO2-0</t>
    <phoneticPr fontId="1"/>
  </si>
  <si>
    <t>ETCO2-P</t>
    <phoneticPr fontId="1"/>
  </si>
  <si>
    <t>ETCO2-N</t>
    <phoneticPr fontId="1"/>
  </si>
  <si>
    <t>SPO2-0</t>
    <phoneticPr fontId="1"/>
  </si>
  <si>
    <t>SPO2-P</t>
    <phoneticPr fontId="1"/>
  </si>
  <si>
    <t>SPO2-N</t>
    <phoneticPr fontId="1"/>
  </si>
  <si>
    <t>DT-0</t>
    <phoneticPr fontId="1"/>
  </si>
  <si>
    <t>DT-P</t>
    <phoneticPr fontId="1"/>
  </si>
  <si>
    <t>DT-N</t>
    <phoneticPr fontId="1"/>
  </si>
  <si>
    <t>BALANCE</t>
    <phoneticPr fontId="1"/>
  </si>
  <si>
    <t>FL-RATE</t>
    <phoneticPr fontId="1"/>
  </si>
  <si>
    <t>OPE-T</t>
    <phoneticPr fontId="1"/>
  </si>
  <si>
    <t>ANEST-T</t>
    <phoneticPr fontId="1"/>
  </si>
  <si>
    <t>FLUID-IN</t>
    <phoneticPr fontId="1"/>
  </si>
  <si>
    <t>BLOOD-OUT</t>
    <phoneticPr fontId="1"/>
  </si>
  <si>
    <t>URINE-OUT</t>
    <phoneticPr fontId="1"/>
  </si>
  <si>
    <t>REMARKS</t>
    <phoneticPr fontId="1"/>
  </si>
  <si>
    <t>0/1</t>
    <phoneticPr fontId="1"/>
  </si>
  <si>
    <r>
      <t xml:space="preserve">0 </t>
    </r>
    <r>
      <rPr>
        <sz val="11"/>
        <color theme="1"/>
        <rFont val="ＭＳ Ｐゴシック"/>
        <family val="3"/>
        <charset val="128"/>
      </rPr>
      <t>なし</t>
    </r>
    <phoneticPr fontId="1"/>
  </si>
  <si>
    <r>
      <t xml:space="preserve">1 </t>
    </r>
    <r>
      <rPr>
        <sz val="11"/>
        <color theme="1"/>
        <rFont val="ＭＳ Ｐゴシック"/>
        <family val="3"/>
        <charset val="128"/>
      </rPr>
      <t>あり</t>
    </r>
    <phoneticPr fontId="1"/>
  </si>
  <si>
    <t>ASA-PS</t>
    <phoneticPr fontId="1"/>
  </si>
  <si>
    <t>PS</t>
    <phoneticPr fontId="1"/>
  </si>
  <si>
    <t>ASA-PS</t>
    <phoneticPr fontId="1"/>
  </si>
  <si>
    <t>1-6</t>
    <phoneticPr fontId="1"/>
  </si>
  <si>
    <t>0 Control</t>
    <phoneticPr fontId="1"/>
  </si>
  <si>
    <t>1 Intervention</t>
    <phoneticPr fontId="1"/>
  </si>
  <si>
    <t>Intervention</t>
    <phoneticPr fontId="1"/>
  </si>
  <si>
    <t>Pneumonia</t>
    <phoneticPr fontId="1"/>
  </si>
  <si>
    <t>Ileus</t>
    <phoneticPr fontId="1"/>
  </si>
  <si>
    <t>Pre-ope Hb</t>
    <phoneticPr fontId="1"/>
  </si>
  <si>
    <t>Epidural Analgesia</t>
    <phoneticPr fontId="1"/>
  </si>
  <si>
    <t>Peripheral Nerve Block</t>
    <phoneticPr fontId="1"/>
  </si>
  <si>
    <t>IV-PCA</t>
    <phoneticPr fontId="1"/>
  </si>
  <si>
    <t>SSI</t>
    <phoneticPr fontId="1"/>
  </si>
  <si>
    <t>Leakage of Anastomosis</t>
    <phoneticPr fontId="1"/>
  </si>
  <si>
    <t>Pre-ope eGFR</t>
    <phoneticPr fontId="1"/>
  </si>
  <si>
    <t>Post-ope Hb</t>
    <phoneticPr fontId="1"/>
  </si>
  <si>
    <t>Post-ope eGFR</t>
    <phoneticPr fontId="1"/>
  </si>
  <si>
    <t>AST</t>
    <phoneticPr fontId="1"/>
  </si>
  <si>
    <t>ALT</t>
    <phoneticPr fontId="1"/>
  </si>
  <si>
    <t>Intervention</t>
    <phoneticPr fontId="1"/>
  </si>
  <si>
    <t>Asthma</t>
    <phoneticPr fontId="1"/>
  </si>
  <si>
    <t>Pre-ope Cr</t>
    <phoneticPr fontId="1"/>
  </si>
  <si>
    <t>Post-ope Cr</t>
    <phoneticPr fontId="1"/>
  </si>
  <si>
    <t>N</t>
    <phoneticPr fontId="1"/>
  </si>
  <si>
    <t>P</t>
    <phoneticPr fontId="1"/>
  </si>
  <si>
    <t>Max Lac</t>
    <phoneticPr fontId="1"/>
  </si>
  <si>
    <t>Crystalloid</t>
    <phoneticPr fontId="1"/>
  </si>
  <si>
    <t>Colloid</t>
    <phoneticPr fontId="1"/>
  </si>
  <si>
    <t>Control</t>
    <phoneticPr fontId="1"/>
  </si>
  <si>
    <t>Smoker</t>
    <phoneticPr fontId="1"/>
  </si>
  <si>
    <t>HT/DVT</t>
    <phoneticPr fontId="1"/>
  </si>
  <si>
    <t>HT</t>
    <phoneticPr fontId="1"/>
  </si>
  <si>
    <t>Anemia</t>
    <phoneticPr fontId="1"/>
  </si>
  <si>
    <r>
      <t>HT/DM</t>
    </r>
    <r>
      <rPr>
        <sz val="11"/>
        <color theme="1"/>
        <rFont val="Century"/>
        <family val="2"/>
        <charset val="128"/>
      </rPr>
      <t>/Obesity</t>
    </r>
    <phoneticPr fontId="1"/>
  </si>
  <si>
    <t>Obesity</t>
    <phoneticPr fontId="1"/>
  </si>
  <si>
    <t>Anemia</t>
    <phoneticPr fontId="1"/>
  </si>
  <si>
    <t>N</t>
    <phoneticPr fontId="1"/>
  </si>
  <si>
    <t>P</t>
    <phoneticPr fontId="1"/>
  </si>
  <si>
    <t>HT</t>
    <phoneticPr fontId="1"/>
  </si>
  <si>
    <t>Hypotension Minutes</t>
    <phoneticPr fontId="1"/>
  </si>
  <si>
    <t>Hypotension min/h</t>
    <phoneticPr fontId="1"/>
  </si>
  <si>
    <t>Mean CI</t>
    <phoneticPr fontId="1"/>
  </si>
  <si>
    <t>Mean SVV</t>
    <phoneticPr fontId="1"/>
  </si>
  <si>
    <t>Mean SVI</t>
    <phoneticPr fontId="1"/>
  </si>
  <si>
    <t>Mean PPV</t>
    <phoneticPr fontId="1"/>
  </si>
  <si>
    <t>Mean PI</t>
    <phoneticPr fontId="1"/>
  </si>
  <si>
    <t>Mean MAP</t>
    <phoneticPr fontId="1"/>
  </si>
  <si>
    <t>Mean HR</t>
    <phoneticPr fontId="1"/>
  </si>
  <si>
    <t>N</t>
    <phoneticPr fontId="1"/>
  </si>
  <si>
    <t>P</t>
    <phoneticPr fontId="1"/>
  </si>
  <si>
    <t>HT/DM/NASH/Anemia</t>
    <phoneticPr fontId="1"/>
  </si>
  <si>
    <t>Anemia/Ex-smoker</t>
    <phoneticPr fontId="1"/>
  </si>
  <si>
    <t>Anemia</t>
    <phoneticPr fontId="1"/>
  </si>
  <si>
    <t>HT/VSD</t>
    <phoneticPr fontId="1"/>
  </si>
  <si>
    <t>Mean Eadyn</t>
    <phoneticPr fontId="1"/>
  </si>
  <si>
    <t>Max Lac</t>
    <phoneticPr fontId="1"/>
  </si>
  <si>
    <t xml:space="preserve">Base Lac </t>
    <phoneticPr fontId="1"/>
  </si>
  <si>
    <t>Δlac</t>
    <phoneticPr fontId="1"/>
  </si>
  <si>
    <t>Crystalloid(ml/kg/h)</t>
    <phoneticPr fontId="1"/>
  </si>
  <si>
    <t>Colloid(ml/kg/h)</t>
    <phoneticPr fontId="1"/>
  </si>
  <si>
    <t>Transfusion(ml/kg/h)</t>
    <phoneticPr fontId="1"/>
  </si>
  <si>
    <t>Blood loss(ml/kg/h)</t>
    <phoneticPr fontId="1"/>
  </si>
  <si>
    <t>Ephedrine (mg)</t>
    <phoneticPr fontId="1"/>
  </si>
  <si>
    <t>Phenylephrine (mg)</t>
    <phoneticPr fontId="1"/>
  </si>
  <si>
    <r>
      <t>Phenylephrine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entury"/>
        <family val="1"/>
      </rPr>
      <t>g/h)</t>
    </r>
    <phoneticPr fontId="1"/>
  </si>
  <si>
    <r>
      <t>Dobutamin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entury"/>
        <family val="2"/>
        <charset val="128"/>
      </rPr>
      <t>g)</t>
    </r>
    <phoneticPr fontId="1"/>
  </si>
  <si>
    <r>
      <t>Dobutamine (n</t>
    </r>
    <r>
      <rPr>
        <sz val="11"/>
        <color theme="1"/>
        <rFont val="Century"/>
        <family val="1"/>
      </rPr>
      <t>g/kg/min)</t>
    </r>
    <phoneticPr fontId="1"/>
  </si>
  <si>
    <t>Colloid(+/-)</t>
    <phoneticPr fontId="1"/>
  </si>
  <si>
    <t>+</t>
    <phoneticPr fontId="1"/>
  </si>
  <si>
    <t>-</t>
    <phoneticPr fontId="1"/>
  </si>
  <si>
    <r>
      <t>Ephedrine (m</t>
    </r>
    <r>
      <rPr>
        <sz val="11"/>
        <color theme="1"/>
        <rFont val="Century"/>
        <family val="1"/>
      </rPr>
      <t>g/h)</t>
    </r>
    <phoneticPr fontId="1"/>
  </si>
  <si>
    <t>Mean EtCO2</t>
    <phoneticPr fontId="7"/>
  </si>
  <si>
    <t>Mean TV</t>
    <phoneticPr fontId="7"/>
  </si>
  <si>
    <t>Mean Ppeak</t>
    <phoneticPr fontId="7"/>
  </si>
  <si>
    <t>Mean PEEP</t>
    <phoneticPr fontId="7"/>
  </si>
  <si>
    <t>Mean EtDES</t>
    <phoneticPr fontId="7"/>
  </si>
  <si>
    <t>Mean TV(ml/kg)</t>
    <phoneticPr fontId="7"/>
  </si>
  <si>
    <t>Mean MAC</t>
    <phoneticPr fontId="7"/>
  </si>
  <si>
    <t>PONV</t>
    <phoneticPr fontId="1"/>
  </si>
  <si>
    <t>-</t>
    <phoneticPr fontId="1"/>
  </si>
  <si>
    <t>+</t>
    <phoneticPr fontId="1"/>
  </si>
  <si>
    <t>IV-PCA</t>
    <phoneticPr fontId="1"/>
  </si>
  <si>
    <t>Tcore</t>
    <phoneticPr fontId="1"/>
  </si>
  <si>
    <t>Tskin</t>
    <phoneticPr fontId="1"/>
  </si>
  <si>
    <t>dT</t>
    <phoneticPr fontId="1"/>
  </si>
  <si>
    <t>-</t>
    <phoneticPr fontId="1"/>
  </si>
  <si>
    <t>Mean BIS</t>
    <phoneticPr fontId="1"/>
  </si>
  <si>
    <t>Data label</t>
    <phoneticPr fontId="1"/>
  </si>
  <si>
    <t>Meaings</t>
    <phoneticPr fontId="1"/>
  </si>
  <si>
    <t>Rules</t>
    <phoneticPr fontId="1"/>
  </si>
  <si>
    <t>Definition</t>
    <phoneticPr fontId="1"/>
  </si>
  <si>
    <t>Missing #</t>
    <phoneticPr fontId="1"/>
  </si>
  <si>
    <t>Research ID</t>
    <phoneticPr fontId="1"/>
  </si>
  <si>
    <t>ID</t>
    <phoneticPr fontId="1"/>
  </si>
  <si>
    <t>None</t>
    <phoneticPr fontId="1"/>
  </si>
  <si>
    <t>Grouping</t>
    <phoneticPr fontId="1"/>
  </si>
  <si>
    <t>Sex</t>
    <phoneticPr fontId="1"/>
  </si>
  <si>
    <t>0 Female</t>
    <phoneticPr fontId="1"/>
  </si>
  <si>
    <t>1 Male</t>
    <phoneticPr fontId="1"/>
  </si>
  <si>
    <t>Age</t>
    <phoneticPr fontId="1"/>
  </si>
  <si>
    <t>Number</t>
    <phoneticPr fontId="1"/>
  </si>
  <si>
    <t>Height</t>
    <phoneticPr fontId="1"/>
  </si>
  <si>
    <t>Weight</t>
    <phoneticPr fontId="1"/>
  </si>
  <si>
    <t>Comobidity</t>
    <phoneticPr fontId="1"/>
  </si>
  <si>
    <t>#</t>
    <phoneticPr fontId="1"/>
  </si>
  <si>
    <t>Group</t>
    <phoneticPr fontId="1"/>
  </si>
  <si>
    <t>Unit</t>
    <phoneticPr fontId="1"/>
  </si>
  <si>
    <t>cm</t>
    <phoneticPr fontId="1"/>
  </si>
  <si>
    <t>kg</t>
    <phoneticPr fontId="1"/>
  </si>
  <si>
    <t>Type of surgery</t>
    <phoneticPr fontId="1"/>
  </si>
  <si>
    <t>Bipolar</t>
    <phoneticPr fontId="1"/>
  </si>
  <si>
    <t>HT/DM/schizophrenia/Obesity</t>
    <phoneticPr fontId="1"/>
  </si>
  <si>
    <r>
      <t>HT/DM/</t>
    </r>
    <r>
      <rPr>
        <sz val="11"/>
        <color theme="1"/>
        <rFont val="Century"/>
        <family val="3"/>
      </rPr>
      <t>Hypo-thyroidism</t>
    </r>
    <r>
      <rPr>
        <sz val="11"/>
        <color theme="1"/>
        <rFont val="Century"/>
        <family val="2"/>
        <charset val="128"/>
      </rPr>
      <t>/Obesity</t>
    </r>
    <phoneticPr fontId="1"/>
  </si>
  <si>
    <t>HT/DM/Smoker/schizophrenia</t>
    <phoneticPr fontId="1"/>
  </si>
  <si>
    <t>Abnormal liver function</t>
    <phoneticPr fontId="1"/>
  </si>
  <si>
    <t>Anesthesia time(m)</t>
    <phoneticPr fontId="1"/>
  </si>
  <si>
    <t>Surgery time(m)</t>
    <phoneticPr fontId="1"/>
  </si>
  <si>
    <t>Fluid volume (ml)</t>
    <phoneticPr fontId="1"/>
  </si>
  <si>
    <t>Blood loss (ml)</t>
    <phoneticPr fontId="1"/>
  </si>
  <si>
    <t>Urine (ml)</t>
    <phoneticPr fontId="1"/>
  </si>
  <si>
    <t>Fluid balance</t>
    <phoneticPr fontId="1"/>
  </si>
  <si>
    <t>Fluid rate（ml/kg/h）</t>
    <phoneticPr fontId="1"/>
  </si>
  <si>
    <t>remarks</t>
    <phoneticPr fontId="1"/>
  </si>
  <si>
    <t>Surgery time(m)</t>
    <phoneticPr fontId="1"/>
  </si>
  <si>
    <t>min</t>
    <phoneticPr fontId="1"/>
  </si>
  <si>
    <t>ml</t>
    <phoneticPr fontId="1"/>
  </si>
  <si>
    <t>ml/kg/h</t>
  </si>
  <si>
    <t>Transfusion</t>
    <phoneticPr fontId="1"/>
  </si>
  <si>
    <t>Blood loss</t>
    <phoneticPr fontId="1"/>
  </si>
  <si>
    <t>Urine output</t>
    <phoneticPr fontId="1"/>
  </si>
  <si>
    <t>Balance</t>
    <phoneticPr fontId="1"/>
  </si>
  <si>
    <t>RH, Radical hysterectomy; RT, Radical trachelectomy; SO, salpingo-oophorectomy</t>
    <phoneticPr fontId="1"/>
  </si>
  <si>
    <t>RT</t>
    <phoneticPr fontId="1"/>
  </si>
  <si>
    <t>RH</t>
    <phoneticPr fontId="1"/>
  </si>
  <si>
    <t>SO</t>
    <phoneticPr fontId="1"/>
  </si>
  <si>
    <t>Urine output/Weight（ml/kg/h）</t>
    <phoneticPr fontId="1"/>
  </si>
  <si>
    <t>Length of stay</t>
    <phoneticPr fontId="1"/>
  </si>
  <si>
    <t>30day-mortality</t>
    <phoneticPr fontId="1"/>
  </si>
  <si>
    <t>ICU admission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</si>
</sst>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10" x14ac:knownFonts="1">
    <font>
      <sz val="11"/>
      <color theme="1"/>
      <name val="Century"/>
      <family val="2"/>
      <charset val="128"/>
    </font>
    <font>
      <sz val="6"/>
      <name val="Century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1"/>
      <color rgb="FFFF0000"/>
      <name val="Century"/>
      <family val="1"/>
    </font>
    <font>
      <sz val="11"/>
      <color rgb="FFFF0000"/>
      <name val="Century"/>
      <family val="2"/>
      <charset val="128"/>
    </font>
    <font>
      <sz val="11"/>
      <color theme="1"/>
      <name val="Symbol"/>
      <family val="1"/>
      <charset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Century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 applyFill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Border="1" applyAlignment="1"/>
    <xf numFmtId="0" fontId="0" fillId="0" borderId="0" xfId="0" applyFill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2" borderId="0" xfId="0" applyFont="1" applyFill="1">
      <alignment vertical="center"/>
    </xf>
    <xf numFmtId="0" fontId="0" fillId="0" borderId="1" xfId="0" applyBorder="1" applyAlignment="1"/>
    <xf numFmtId="0" fontId="0" fillId="0" borderId="0" xfId="0" applyAlignment="1">
      <alignment vertical="center"/>
    </xf>
    <xf numFmtId="0" fontId="8" fillId="2" borderId="0" xfId="0" applyFont="1" applyFill="1">
      <alignment vertical="center"/>
    </xf>
    <xf numFmtId="0" fontId="5" fillId="0" borderId="0" xfId="0" applyFont="1" applyBorder="1">
      <alignment vertical="center"/>
    </xf>
    <xf numFmtId="49" fontId="3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tabSelected="1" workbookViewId="0">
      <selection activeCell="C10" sqref="C10:C55"/>
    </sheetView>
  </sheetViews>
  <sheetFormatPr defaultColWidth="9" defaultRowHeight="14" x14ac:dyDescent="0.3"/>
  <cols>
    <col min="1" max="16384" width="9" style="4"/>
  </cols>
  <sheetData>
    <row r="1" spans="1:7" x14ac:dyDescent="0.3">
      <c r="A1" s="3" t="s">
        <v>175</v>
      </c>
      <c r="B1" s="3" t="s">
        <v>176</v>
      </c>
      <c r="C1" s="3" t="s">
        <v>177</v>
      </c>
      <c r="D1" s="26" t="s">
        <v>178</v>
      </c>
      <c r="E1" s="26"/>
      <c r="F1" s="3" t="s">
        <v>179</v>
      </c>
      <c r="G1" s="3" t="s">
        <v>194</v>
      </c>
    </row>
    <row r="2" spans="1:7" x14ac:dyDescent="0.3">
      <c r="A2" s="4" t="s">
        <v>40</v>
      </c>
      <c r="B2" s="4" t="s">
        <v>180</v>
      </c>
      <c r="C2" s="4" t="s">
        <v>181</v>
      </c>
      <c r="D2" s="4" t="s">
        <v>41</v>
      </c>
      <c r="F2" s="3" t="s">
        <v>182</v>
      </c>
    </row>
    <row r="3" spans="1:7" x14ac:dyDescent="0.3">
      <c r="A3" s="4" t="s">
        <v>93</v>
      </c>
      <c r="B3" s="3" t="s">
        <v>183</v>
      </c>
      <c r="C3" s="4" t="s">
        <v>42</v>
      </c>
      <c r="D3" s="4" t="s">
        <v>91</v>
      </c>
      <c r="E3" s="4" t="s">
        <v>92</v>
      </c>
      <c r="F3" s="3" t="s">
        <v>182</v>
      </c>
    </row>
    <row r="4" spans="1:7" x14ac:dyDescent="0.3">
      <c r="A4" s="4" t="s">
        <v>39</v>
      </c>
      <c r="B4" s="3" t="s">
        <v>184</v>
      </c>
      <c r="C4" s="4" t="s">
        <v>47</v>
      </c>
      <c r="D4" s="4" t="s">
        <v>185</v>
      </c>
      <c r="E4" s="4" t="s">
        <v>186</v>
      </c>
      <c r="F4" s="3" t="s">
        <v>182</v>
      </c>
    </row>
    <row r="5" spans="1:7" x14ac:dyDescent="0.3">
      <c r="A5" s="4" t="s">
        <v>43</v>
      </c>
      <c r="B5" s="3" t="s">
        <v>187</v>
      </c>
      <c r="C5" s="3" t="s">
        <v>188</v>
      </c>
      <c r="D5" s="4" t="s">
        <v>48</v>
      </c>
      <c r="F5" s="3" t="s">
        <v>182</v>
      </c>
    </row>
    <row r="6" spans="1:7" x14ac:dyDescent="0.3">
      <c r="A6" s="4" t="s">
        <v>44</v>
      </c>
      <c r="B6" s="3" t="s">
        <v>189</v>
      </c>
      <c r="C6" s="3" t="s">
        <v>188</v>
      </c>
      <c r="D6" s="4" t="s">
        <v>48</v>
      </c>
      <c r="F6" s="3" t="s">
        <v>182</v>
      </c>
      <c r="G6" s="4" t="s">
        <v>195</v>
      </c>
    </row>
    <row r="7" spans="1:7" x14ac:dyDescent="0.3">
      <c r="A7" s="4" t="s">
        <v>45</v>
      </c>
      <c r="B7" s="3" t="s">
        <v>190</v>
      </c>
      <c r="C7" s="3" t="s">
        <v>188</v>
      </c>
      <c r="D7" s="4" t="s">
        <v>48</v>
      </c>
      <c r="F7" s="3" t="s">
        <v>182</v>
      </c>
      <c r="G7" s="4" t="s">
        <v>196</v>
      </c>
    </row>
    <row r="8" spans="1:7" x14ac:dyDescent="0.3">
      <c r="A8" s="4" t="s">
        <v>46</v>
      </c>
      <c r="B8" s="3" t="s">
        <v>197</v>
      </c>
      <c r="D8" s="27" t="s">
        <v>219</v>
      </c>
      <c r="E8" s="27"/>
      <c r="F8" s="3" t="s">
        <v>182</v>
      </c>
    </row>
    <row r="9" spans="1:7" x14ac:dyDescent="0.3">
      <c r="A9" s="4" t="s">
        <v>88</v>
      </c>
      <c r="B9" s="3" t="s">
        <v>89</v>
      </c>
      <c r="C9" s="3" t="s">
        <v>90</v>
      </c>
      <c r="D9" s="27" t="s">
        <v>90</v>
      </c>
      <c r="E9" s="27"/>
      <c r="F9" s="3" t="s">
        <v>182</v>
      </c>
    </row>
    <row r="10" spans="1:7" x14ac:dyDescent="0.3">
      <c r="A10" s="5" t="s">
        <v>49</v>
      </c>
      <c r="B10" s="6" t="s">
        <v>0</v>
      </c>
      <c r="C10" s="3" t="s">
        <v>188</v>
      </c>
      <c r="D10" s="4" t="s">
        <v>48</v>
      </c>
      <c r="F10" s="3" t="s">
        <v>182</v>
      </c>
    </row>
    <row r="11" spans="1:7" x14ac:dyDescent="0.3">
      <c r="A11" s="5" t="s">
        <v>50</v>
      </c>
      <c r="B11" s="6" t="s">
        <v>1</v>
      </c>
      <c r="C11" s="3" t="s">
        <v>188</v>
      </c>
      <c r="D11" s="4" t="s">
        <v>48</v>
      </c>
      <c r="F11" s="3" t="s">
        <v>182</v>
      </c>
    </row>
    <row r="12" spans="1:7" x14ac:dyDescent="0.3">
      <c r="A12" s="5" t="s">
        <v>51</v>
      </c>
      <c r="B12" s="6" t="s">
        <v>2</v>
      </c>
      <c r="C12" s="3" t="s">
        <v>188</v>
      </c>
      <c r="D12" s="4" t="s">
        <v>48</v>
      </c>
      <c r="F12" s="3" t="s">
        <v>182</v>
      </c>
    </row>
    <row r="13" spans="1:7" x14ac:dyDescent="0.3">
      <c r="A13" s="5" t="s">
        <v>52</v>
      </c>
      <c r="B13" s="6" t="s">
        <v>3</v>
      </c>
      <c r="C13" s="3" t="s">
        <v>188</v>
      </c>
      <c r="D13" s="4" t="s">
        <v>48</v>
      </c>
      <c r="F13" s="3" t="s">
        <v>182</v>
      </c>
    </row>
    <row r="14" spans="1:7" x14ac:dyDescent="0.3">
      <c r="A14" s="5" t="s">
        <v>53</v>
      </c>
      <c r="B14" s="6" t="s">
        <v>4</v>
      </c>
      <c r="C14" s="3" t="s">
        <v>188</v>
      </c>
      <c r="D14" s="4" t="s">
        <v>48</v>
      </c>
      <c r="F14" s="3" t="s">
        <v>182</v>
      </c>
    </row>
    <row r="15" spans="1:7" x14ac:dyDescent="0.3">
      <c r="A15" s="5" t="s">
        <v>54</v>
      </c>
      <c r="B15" s="6" t="s">
        <v>5</v>
      </c>
      <c r="C15" s="3" t="s">
        <v>188</v>
      </c>
      <c r="D15" s="4" t="s">
        <v>48</v>
      </c>
      <c r="F15" s="3" t="s">
        <v>182</v>
      </c>
    </row>
    <row r="16" spans="1:7" x14ac:dyDescent="0.3">
      <c r="A16" s="5" t="s">
        <v>55</v>
      </c>
      <c r="B16" s="6" t="s">
        <v>6</v>
      </c>
      <c r="C16" s="3" t="s">
        <v>188</v>
      </c>
      <c r="D16" s="4" t="s">
        <v>48</v>
      </c>
      <c r="F16" s="3" t="s">
        <v>182</v>
      </c>
    </row>
    <row r="17" spans="1:6" x14ac:dyDescent="0.3">
      <c r="A17" s="5" t="s">
        <v>56</v>
      </c>
      <c r="B17" s="6" t="s">
        <v>7</v>
      </c>
      <c r="C17" s="3" t="s">
        <v>188</v>
      </c>
      <c r="D17" s="4" t="s">
        <v>48</v>
      </c>
      <c r="F17" s="3" t="s">
        <v>182</v>
      </c>
    </row>
    <row r="18" spans="1:6" x14ac:dyDescent="0.3">
      <c r="A18" s="5" t="s">
        <v>57</v>
      </c>
      <c r="B18" s="6" t="s">
        <v>8</v>
      </c>
      <c r="C18" s="3" t="s">
        <v>188</v>
      </c>
      <c r="D18" s="4" t="s">
        <v>48</v>
      </c>
      <c r="F18" s="3" t="s">
        <v>182</v>
      </c>
    </row>
    <row r="19" spans="1:6" x14ac:dyDescent="0.3">
      <c r="A19" s="5" t="s">
        <v>58</v>
      </c>
      <c r="B19" s="6" t="s">
        <v>9</v>
      </c>
      <c r="C19" s="3" t="s">
        <v>188</v>
      </c>
      <c r="D19" s="4" t="s">
        <v>48</v>
      </c>
      <c r="F19" s="3" t="s">
        <v>182</v>
      </c>
    </row>
    <row r="20" spans="1:6" x14ac:dyDescent="0.3">
      <c r="A20" s="5" t="s">
        <v>59</v>
      </c>
      <c r="B20" s="6" t="s">
        <v>10</v>
      </c>
      <c r="C20" s="3" t="s">
        <v>188</v>
      </c>
      <c r="D20" s="4" t="s">
        <v>48</v>
      </c>
      <c r="F20" s="3" t="s">
        <v>182</v>
      </c>
    </row>
    <row r="21" spans="1:6" x14ac:dyDescent="0.3">
      <c r="A21" s="5" t="s">
        <v>60</v>
      </c>
      <c r="B21" s="6" t="s">
        <v>11</v>
      </c>
      <c r="C21" s="3" t="s">
        <v>188</v>
      </c>
      <c r="D21" s="4" t="s">
        <v>48</v>
      </c>
      <c r="F21" s="3" t="s">
        <v>182</v>
      </c>
    </row>
    <row r="22" spans="1:6" x14ac:dyDescent="0.3">
      <c r="A22" s="5" t="s">
        <v>61</v>
      </c>
      <c r="B22" s="6" t="s">
        <v>12</v>
      </c>
      <c r="C22" s="3" t="s">
        <v>188</v>
      </c>
      <c r="D22" s="4" t="s">
        <v>48</v>
      </c>
      <c r="F22" s="3" t="s">
        <v>182</v>
      </c>
    </row>
    <row r="23" spans="1:6" x14ac:dyDescent="0.3">
      <c r="A23" s="5" t="s">
        <v>62</v>
      </c>
      <c r="B23" s="6" t="s">
        <v>13</v>
      </c>
      <c r="C23" s="3" t="s">
        <v>188</v>
      </c>
      <c r="D23" s="4" t="s">
        <v>48</v>
      </c>
      <c r="F23" s="3" t="s">
        <v>182</v>
      </c>
    </row>
    <row r="24" spans="1:6" x14ac:dyDescent="0.3">
      <c r="A24" s="5" t="s">
        <v>63</v>
      </c>
      <c r="B24" s="6" t="s">
        <v>14</v>
      </c>
      <c r="C24" s="3" t="s">
        <v>188</v>
      </c>
      <c r="D24" s="4" t="s">
        <v>48</v>
      </c>
      <c r="F24" s="3" t="s">
        <v>182</v>
      </c>
    </row>
    <row r="25" spans="1:6" x14ac:dyDescent="0.3">
      <c r="A25" s="5" t="s">
        <v>64</v>
      </c>
      <c r="B25" s="6" t="s">
        <v>36</v>
      </c>
      <c r="C25" s="3" t="s">
        <v>188</v>
      </c>
      <c r="D25" s="4" t="s">
        <v>48</v>
      </c>
      <c r="F25" s="3" t="s">
        <v>182</v>
      </c>
    </row>
    <row r="26" spans="1:6" x14ac:dyDescent="0.3">
      <c r="A26" s="5" t="s">
        <v>65</v>
      </c>
      <c r="B26" s="6" t="s">
        <v>37</v>
      </c>
      <c r="C26" s="3" t="s">
        <v>188</v>
      </c>
      <c r="D26" s="4" t="s">
        <v>48</v>
      </c>
      <c r="F26" s="3" t="s">
        <v>182</v>
      </c>
    </row>
    <row r="27" spans="1:6" x14ac:dyDescent="0.3">
      <c r="A27" s="5" t="s">
        <v>66</v>
      </c>
      <c r="B27" s="6" t="s">
        <v>38</v>
      </c>
      <c r="C27" s="3" t="s">
        <v>188</v>
      </c>
      <c r="D27" s="4" t="s">
        <v>48</v>
      </c>
      <c r="F27" s="3" t="s">
        <v>182</v>
      </c>
    </row>
    <row r="28" spans="1:6" x14ac:dyDescent="0.3">
      <c r="A28" s="5" t="s">
        <v>67</v>
      </c>
      <c r="B28" s="6" t="s">
        <v>15</v>
      </c>
      <c r="C28" s="3" t="s">
        <v>188</v>
      </c>
      <c r="D28" s="4" t="s">
        <v>48</v>
      </c>
      <c r="F28" s="3" t="s">
        <v>182</v>
      </c>
    </row>
    <row r="29" spans="1:6" x14ac:dyDescent="0.3">
      <c r="A29" s="5" t="s">
        <v>68</v>
      </c>
      <c r="B29" s="6" t="s">
        <v>16</v>
      </c>
      <c r="C29" s="3" t="s">
        <v>188</v>
      </c>
      <c r="D29" s="4" t="s">
        <v>48</v>
      </c>
      <c r="F29" s="3" t="s">
        <v>182</v>
      </c>
    </row>
    <row r="30" spans="1:6" x14ac:dyDescent="0.3">
      <c r="A30" s="5" t="s">
        <v>69</v>
      </c>
      <c r="B30" s="6" t="s">
        <v>17</v>
      </c>
      <c r="C30" s="3" t="s">
        <v>188</v>
      </c>
      <c r="D30" s="4" t="s">
        <v>48</v>
      </c>
      <c r="F30" s="3" t="s">
        <v>182</v>
      </c>
    </row>
    <row r="31" spans="1:6" x14ac:dyDescent="0.3">
      <c r="A31" s="5" t="s">
        <v>70</v>
      </c>
      <c r="B31" s="6" t="s">
        <v>18</v>
      </c>
      <c r="C31" s="3" t="s">
        <v>188</v>
      </c>
      <c r="D31" s="4" t="s">
        <v>48</v>
      </c>
      <c r="F31" s="3" t="s">
        <v>182</v>
      </c>
    </row>
    <row r="32" spans="1:6" x14ac:dyDescent="0.3">
      <c r="A32" s="5" t="s">
        <v>71</v>
      </c>
      <c r="B32" s="6" t="s">
        <v>19</v>
      </c>
      <c r="C32" s="3" t="s">
        <v>188</v>
      </c>
      <c r="D32" s="4" t="s">
        <v>48</v>
      </c>
      <c r="F32" s="3" t="s">
        <v>182</v>
      </c>
    </row>
    <row r="33" spans="1:6" x14ac:dyDescent="0.3">
      <c r="A33" s="5" t="s">
        <v>72</v>
      </c>
      <c r="B33" s="6" t="s">
        <v>20</v>
      </c>
      <c r="C33" s="3" t="s">
        <v>188</v>
      </c>
      <c r="D33" s="4" t="s">
        <v>48</v>
      </c>
      <c r="F33" s="3" t="s">
        <v>182</v>
      </c>
    </row>
    <row r="34" spans="1:6" x14ac:dyDescent="0.3">
      <c r="A34" s="5" t="s">
        <v>21</v>
      </c>
      <c r="B34" s="6" t="s">
        <v>21</v>
      </c>
      <c r="C34" s="3" t="s">
        <v>188</v>
      </c>
      <c r="D34" s="4" t="s">
        <v>48</v>
      </c>
      <c r="F34" s="3" t="s">
        <v>182</v>
      </c>
    </row>
    <row r="35" spans="1:6" x14ac:dyDescent="0.3">
      <c r="A35" s="5" t="s">
        <v>22</v>
      </c>
      <c r="B35" s="6" t="s">
        <v>22</v>
      </c>
      <c r="C35" s="3" t="s">
        <v>188</v>
      </c>
      <c r="D35" s="4" t="s">
        <v>48</v>
      </c>
      <c r="F35" s="3" t="s">
        <v>182</v>
      </c>
    </row>
    <row r="36" spans="1:6" x14ac:dyDescent="0.3">
      <c r="A36" s="5" t="s">
        <v>23</v>
      </c>
      <c r="B36" s="6" t="s">
        <v>23</v>
      </c>
      <c r="C36" s="3" t="s">
        <v>188</v>
      </c>
      <c r="D36" s="4" t="s">
        <v>48</v>
      </c>
      <c r="F36" s="3" t="s">
        <v>182</v>
      </c>
    </row>
    <row r="37" spans="1:6" x14ac:dyDescent="0.3">
      <c r="A37" s="5" t="s">
        <v>24</v>
      </c>
      <c r="B37" s="6" t="s">
        <v>24</v>
      </c>
      <c r="C37" s="3" t="s">
        <v>188</v>
      </c>
      <c r="D37" s="4" t="s">
        <v>48</v>
      </c>
      <c r="F37" s="3" t="s">
        <v>182</v>
      </c>
    </row>
    <row r="38" spans="1:6" x14ac:dyDescent="0.3">
      <c r="A38" s="5" t="s">
        <v>25</v>
      </c>
      <c r="B38" s="6" t="s">
        <v>25</v>
      </c>
      <c r="C38" s="3" t="s">
        <v>188</v>
      </c>
      <c r="D38" s="4" t="s">
        <v>48</v>
      </c>
      <c r="F38" s="3" t="s">
        <v>182</v>
      </c>
    </row>
    <row r="39" spans="1:6" x14ac:dyDescent="0.3">
      <c r="A39" s="5" t="s">
        <v>26</v>
      </c>
      <c r="B39" s="6" t="s">
        <v>26</v>
      </c>
      <c r="C39" s="3" t="s">
        <v>188</v>
      </c>
      <c r="D39" s="4" t="s">
        <v>48</v>
      </c>
      <c r="F39" s="3" t="s">
        <v>182</v>
      </c>
    </row>
    <row r="40" spans="1:6" x14ac:dyDescent="0.3">
      <c r="A40" s="5" t="s">
        <v>27</v>
      </c>
      <c r="B40" s="6" t="s">
        <v>27</v>
      </c>
      <c r="C40" s="3" t="s">
        <v>188</v>
      </c>
      <c r="D40" s="4" t="s">
        <v>48</v>
      </c>
      <c r="F40" s="3" t="s">
        <v>182</v>
      </c>
    </row>
    <row r="41" spans="1:6" x14ac:dyDescent="0.3">
      <c r="A41" s="5" t="s">
        <v>28</v>
      </c>
      <c r="B41" s="6" t="s">
        <v>28</v>
      </c>
      <c r="C41" s="3" t="s">
        <v>188</v>
      </c>
      <c r="D41" s="4" t="s">
        <v>48</v>
      </c>
      <c r="F41" s="3" t="s">
        <v>182</v>
      </c>
    </row>
    <row r="42" spans="1:6" x14ac:dyDescent="0.3">
      <c r="A42" s="5" t="s">
        <v>29</v>
      </c>
      <c r="B42" s="6" t="s">
        <v>29</v>
      </c>
      <c r="C42" s="3" t="s">
        <v>188</v>
      </c>
      <c r="D42" s="4" t="s">
        <v>48</v>
      </c>
      <c r="F42" s="3" t="s">
        <v>182</v>
      </c>
    </row>
    <row r="43" spans="1:6" x14ac:dyDescent="0.3">
      <c r="A43" s="5" t="s">
        <v>30</v>
      </c>
      <c r="B43" s="6" t="s">
        <v>30</v>
      </c>
      <c r="C43" s="3" t="s">
        <v>188</v>
      </c>
      <c r="D43" s="4" t="s">
        <v>48</v>
      </c>
      <c r="F43" s="3" t="s">
        <v>182</v>
      </c>
    </row>
    <row r="44" spans="1:6" x14ac:dyDescent="0.3">
      <c r="A44" s="5" t="s">
        <v>31</v>
      </c>
      <c r="B44" s="6" t="s">
        <v>31</v>
      </c>
      <c r="C44" s="3" t="s">
        <v>188</v>
      </c>
      <c r="D44" s="4" t="s">
        <v>48</v>
      </c>
      <c r="F44" s="3" t="s">
        <v>182</v>
      </c>
    </row>
    <row r="45" spans="1:6" x14ac:dyDescent="0.3">
      <c r="A45" s="5" t="s">
        <v>32</v>
      </c>
      <c r="B45" s="6" t="s">
        <v>32</v>
      </c>
      <c r="C45" s="3" t="s">
        <v>188</v>
      </c>
      <c r="D45" s="4" t="s">
        <v>48</v>
      </c>
      <c r="F45" s="3" t="s">
        <v>182</v>
      </c>
    </row>
    <row r="46" spans="1:6" x14ac:dyDescent="0.3">
      <c r="A46" s="5" t="s">
        <v>73</v>
      </c>
      <c r="B46" s="6" t="s">
        <v>33</v>
      </c>
      <c r="C46" s="3" t="s">
        <v>188</v>
      </c>
      <c r="D46" s="4" t="s">
        <v>48</v>
      </c>
      <c r="F46" s="3" t="s">
        <v>182</v>
      </c>
    </row>
    <row r="47" spans="1:6" x14ac:dyDescent="0.3">
      <c r="A47" s="5" t="s">
        <v>74</v>
      </c>
      <c r="B47" s="6" t="s">
        <v>34</v>
      </c>
      <c r="C47" s="3" t="s">
        <v>188</v>
      </c>
      <c r="D47" s="4" t="s">
        <v>48</v>
      </c>
      <c r="F47" s="3" t="s">
        <v>182</v>
      </c>
    </row>
    <row r="48" spans="1:6" x14ac:dyDescent="0.3">
      <c r="A48" s="5" t="s">
        <v>75</v>
      </c>
      <c r="B48" s="6" t="s">
        <v>35</v>
      </c>
      <c r="C48" s="3" t="s">
        <v>188</v>
      </c>
      <c r="D48" s="4" t="s">
        <v>48</v>
      </c>
      <c r="F48" s="3" t="s">
        <v>182</v>
      </c>
    </row>
    <row r="49" spans="1:7" x14ac:dyDescent="0.3">
      <c r="A49" s="5" t="s">
        <v>78</v>
      </c>
      <c r="B49" s="1" t="s">
        <v>211</v>
      </c>
      <c r="C49" s="3" t="s">
        <v>188</v>
      </c>
      <c r="D49" s="4" t="s">
        <v>48</v>
      </c>
      <c r="F49" s="3" t="s">
        <v>182</v>
      </c>
      <c r="G49" s="4" t="s">
        <v>212</v>
      </c>
    </row>
    <row r="50" spans="1:7" x14ac:dyDescent="0.3">
      <c r="A50" s="5" t="s">
        <v>79</v>
      </c>
      <c r="B50" s="1" t="s">
        <v>203</v>
      </c>
      <c r="C50" s="3" t="s">
        <v>188</v>
      </c>
      <c r="D50" s="4" t="s">
        <v>48</v>
      </c>
      <c r="F50" s="3" t="s">
        <v>182</v>
      </c>
      <c r="G50" s="4" t="s">
        <v>212</v>
      </c>
    </row>
    <row r="51" spans="1:7" x14ac:dyDescent="0.3">
      <c r="A51" s="5" t="s">
        <v>80</v>
      </c>
      <c r="B51" s="1" t="s">
        <v>205</v>
      </c>
      <c r="C51" s="3" t="s">
        <v>188</v>
      </c>
      <c r="D51" s="4" t="s">
        <v>48</v>
      </c>
      <c r="F51" s="3" t="s">
        <v>182</v>
      </c>
      <c r="G51" s="4" t="s">
        <v>213</v>
      </c>
    </row>
    <row r="52" spans="1:7" x14ac:dyDescent="0.3">
      <c r="A52" s="5" t="s">
        <v>81</v>
      </c>
      <c r="B52" s="1" t="s">
        <v>206</v>
      </c>
      <c r="C52" s="3" t="s">
        <v>188</v>
      </c>
      <c r="D52" s="4" t="s">
        <v>48</v>
      </c>
      <c r="F52" s="3" t="s">
        <v>182</v>
      </c>
      <c r="G52" s="4" t="s">
        <v>213</v>
      </c>
    </row>
    <row r="53" spans="1:7" x14ac:dyDescent="0.3">
      <c r="A53" s="5" t="s">
        <v>82</v>
      </c>
      <c r="B53" s="1" t="s">
        <v>207</v>
      </c>
      <c r="C53" s="3" t="s">
        <v>188</v>
      </c>
      <c r="D53" s="4" t="s">
        <v>48</v>
      </c>
      <c r="F53" s="3" t="s">
        <v>182</v>
      </c>
      <c r="G53" s="4" t="s">
        <v>213</v>
      </c>
    </row>
    <row r="54" spans="1:7" x14ac:dyDescent="0.3">
      <c r="A54" s="5" t="s">
        <v>76</v>
      </c>
      <c r="B54" s="1" t="s">
        <v>208</v>
      </c>
      <c r="C54" s="3" t="s">
        <v>188</v>
      </c>
      <c r="D54" s="4" t="s">
        <v>48</v>
      </c>
      <c r="F54" s="3" t="s">
        <v>182</v>
      </c>
      <c r="G54" s="4" t="s">
        <v>213</v>
      </c>
    </row>
    <row r="55" spans="1:7" x14ac:dyDescent="0.3">
      <c r="A55" s="5" t="s">
        <v>77</v>
      </c>
      <c r="B55" s="1" t="s">
        <v>209</v>
      </c>
      <c r="C55" s="3" t="s">
        <v>188</v>
      </c>
      <c r="D55" s="4" t="s">
        <v>48</v>
      </c>
      <c r="F55" s="3" t="s">
        <v>182</v>
      </c>
      <c r="G55" s="25" t="s">
        <v>214</v>
      </c>
    </row>
    <row r="56" spans="1:7" x14ac:dyDescent="0.3">
      <c r="A56" s="4" t="s">
        <v>83</v>
      </c>
      <c r="B56" s="3" t="s">
        <v>210</v>
      </c>
      <c r="C56" s="4" t="s">
        <v>84</v>
      </c>
      <c r="D56" s="4" t="s">
        <v>85</v>
      </c>
      <c r="E56" s="4" t="s">
        <v>86</v>
      </c>
      <c r="F56" s="3" t="s">
        <v>182</v>
      </c>
    </row>
  </sheetData>
  <mergeCells count="3">
    <mergeCell ref="D1:E1"/>
    <mergeCell ref="D8:E8"/>
    <mergeCell ref="D9:E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pane ySplit="1" topLeftCell="A2" activePane="bottomLeft" state="frozen"/>
      <selection pane="bottomLeft" activeCell="G30" sqref="G30"/>
    </sheetView>
  </sheetViews>
  <sheetFormatPr defaultRowHeight="14" x14ac:dyDescent="0.3"/>
  <cols>
    <col min="1" max="1" width="5.83203125" bestFit="1" customWidth="1"/>
    <col min="2" max="2" width="12" bestFit="1" customWidth="1"/>
    <col min="3" max="5" width="4.83203125" bestFit="1" customWidth="1"/>
    <col min="6" max="6" width="8" bestFit="1" customWidth="1"/>
    <col min="7" max="7" width="13.58203125" bestFit="1" customWidth="1"/>
  </cols>
  <sheetData>
    <row r="1" spans="1:7" x14ac:dyDescent="0.3">
      <c r="A1" t="s">
        <v>192</v>
      </c>
      <c r="B1" s="1" t="s">
        <v>193</v>
      </c>
      <c r="C1" s="1" t="s">
        <v>187</v>
      </c>
      <c r="D1" s="1" t="s">
        <v>189</v>
      </c>
      <c r="E1" s="1" t="s">
        <v>190</v>
      </c>
      <c r="F1" s="10" t="s">
        <v>87</v>
      </c>
      <c r="G1" s="10" t="s">
        <v>191</v>
      </c>
    </row>
    <row r="2" spans="1:7" x14ac:dyDescent="0.3">
      <c r="A2">
        <v>1</v>
      </c>
      <c r="B2" t="s">
        <v>107</v>
      </c>
      <c r="C2">
        <v>44</v>
      </c>
      <c r="D2">
        <v>160</v>
      </c>
      <c r="E2">
        <v>53</v>
      </c>
      <c r="F2">
        <v>2</v>
      </c>
      <c r="G2" t="s">
        <v>108</v>
      </c>
    </row>
    <row r="3" spans="1:7" x14ac:dyDescent="0.3">
      <c r="A3">
        <v>2</v>
      </c>
      <c r="B3" t="s">
        <v>93</v>
      </c>
      <c r="C3">
        <v>45</v>
      </c>
      <c r="D3">
        <v>162</v>
      </c>
      <c r="E3">
        <v>51</v>
      </c>
      <c r="F3">
        <v>2</v>
      </c>
      <c r="G3" t="s">
        <v>123</v>
      </c>
    </row>
    <row r="4" spans="1:7" x14ac:dyDescent="0.3">
      <c r="A4">
        <v>3</v>
      </c>
      <c r="B4" t="s">
        <v>116</v>
      </c>
      <c r="C4">
        <v>37</v>
      </c>
      <c r="D4">
        <v>168</v>
      </c>
      <c r="E4">
        <v>70</v>
      </c>
      <c r="F4">
        <v>2</v>
      </c>
      <c r="G4" t="s">
        <v>117</v>
      </c>
    </row>
    <row r="5" spans="1:7" x14ac:dyDescent="0.3">
      <c r="A5">
        <v>4</v>
      </c>
      <c r="B5" t="s">
        <v>107</v>
      </c>
      <c r="C5">
        <v>62</v>
      </c>
      <c r="D5">
        <v>163</v>
      </c>
      <c r="E5">
        <v>84</v>
      </c>
      <c r="F5">
        <v>2</v>
      </c>
      <c r="G5" t="s">
        <v>199</v>
      </c>
    </row>
    <row r="6" spans="1:7" x14ac:dyDescent="0.3">
      <c r="A6">
        <v>5</v>
      </c>
      <c r="B6" t="s">
        <v>116</v>
      </c>
      <c r="C6">
        <v>37</v>
      </c>
      <c r="D6">
        <v>159</v>
      </c>
      <c r="E6">
        <v>62</v>
      </c>
      <c r="F6">
        <v>1</v>
      </c>
      <c r="G6" t="s">
        <v>182</v>
      </c>
    </row>
    <row r="7" spans="1:7" x14ac:dyDescent="0.3">
      <c r="A7">
        <v>6</v>
      </c>
      <c r="B7" t="s">
        <v>116</v>
      </c>
      <c r="C7">
        <v>67</v>
      </c>
      <c r="D7">
        <v>157</v>
      </c>
      <c r="E7">
        <v>70</v>
      </c>
      <c r="F7">
        <v>2</v>
      </c>
      <c r="G7" t="s">
        <v>118</v>
      </c>
    </row>
    <row r="8" spans="1:7" x14ac:dyDescent="0.3">
      <c r="A8">
        <v>7</v>
      </c>
      <c r="B8" t="s">
        <v>107</v>
      </c>
      <c r="C8">
        <v>44</v>
      </c>
      <c r="D8">
        <v>162</v>
      </c>
      <c r="E8">
        <v>63</v>
      </c>
      <c r="F8">
        <v>1</v>
      </c>
      <c r="G8" t="s">
        <v>111</v>
      </c>
    </row>
    <row r="9" spans="1:7" x14ac:dyDescent="0.3">
      <c r="A9">
        <v>8</v>
      </c>
      <c r="B9" t="s">
        <v>116</v>
      </c>
      <c r="C9">
        <v>73</v>
      </c>
      <c r="D9">
        <v>160</v>
      </c>
      <c r="E9">
        <v>56</v>
      </c>
      <c r="F9">
        <v>2</v>
      </c>
      <c r="G9" t="s">
        <v>182</v>
      </c>
    </row>
    <row r="10" spans="1:7" x14ac:dyDescent="0.3">
      <c r="A10">
        <v>9</v>
      </c>
      <c r="B10" t="s">
        <v>107</v>
      </c>
      <c r="C10">
        <v>30</v>
      </c>
      <c r="D10">
        <v>148</v>
      </c>
      <c r="E10">
        <v>49</v>
      </c>
      <c r="F10">
        <v>2</v>
      </c>
      <c r="G10" t="s">
        <v>108</v>
      </c>
    </row>
    <row r="11" spans="1:7" x14ac:dyDescent="0.3">
      <c r="A11">
        <v>10</v>
      </c>
      <c r="B11" t="s">
        <v>107</v>
      </c>
      <c r="C11">
        <v>67</v>
      </c>
      <c r="D11">
        <v>152</v>
      </c>
      <c r="E11">
        <v>59</v>
      </c>
      <c r="F11">
        <v>1</v>
      </c>
      <c r="G11" t="s">
        <v>182</v>
      </c>
    </row>
    <row r="12" spans="1:7" x14ac:dyDescent="0.3">
      <c r="A12">
        <v>11</v>
      </c>
      <c r="B12" t="s">
        <v>116</v>
      </c>
      <c r="C12">
        <v>47</v>
      </c>
      <c r="D12">
        <v>165</v>
      </c>
      <c r="E12">
        <v>60</v>
      </c>
      <c r="F12">
        <v>2</v>
      </c>
      <c r="G12" t="s">
        <v>119</v>
      </c>
    </row>
    <row r="13" spans="1:7" x14ac:dyDescent="0.3">
      <c r="A13">
        <v>12</v>
      </c>
      <c r="B13" t="s">
        <v>107</v>
      </c>
      <c r="C13">
        <v>67</v>
      </c>
      <c r="D13">
        <v>153</v>
      </c>
      <c r="E13">
        <v>54</v>
      </c>
      <c r="F13">
        <v>2</v>
      </c>
      <c r="G13" s="10" t="s">
        <v>198</v>
      </c>
    </row>
    <row r="14" spans="1:7" x14ac:dyDescent="0.3">
      <c r="A14">
        <v>13</v>
      </c>
      <c r="B14" t="s">
        <v>107</v>
      </c>
      <c r="C14">
        <v>52</v>
      </c>
      <c r="D14">
        <v>158</v>
      </c>
      <c r="E14">
        <v>66</v>
      </c>
      <c r="F14">
        <v>2</v>
      </c>
      <c r="G14" t="s">
        <v>120</v>
      </c>
    </row>
    <row r="15" spans="1:7" x14ac:dyDescent="0.3">
      <c r="A15">
        <v>14</v>
      </c>
      <c r="B15" t="s">
        <v>116</v>
      </c>
      <c r="C15">
        <v>53</v>
      </c>
      <c r="D15">
        <v>162</v>
      </c>
      <c r="E15">
        <v>79</v>
      </c>
      <c r="F15">
        <v>2</v>
      </c>
      <c r="G15" t="s">
        <v>121</v>
      </c>
    </row>
    <row r="16" spans="1:7" x14ac:dyDescent="0.3">
      <c r="A16">
        <v>15</v>
      </c>
      <c r="B16" t="s">
        <v>116</v>
      </c>
      <c r="C16">
        <v>49</v>
      </c>
      <c r="D16">
        <v>155</v>
      </c>
      <c r="E16">
        <v>56</v>
      </c>
      <c r="F16">
        <v>1</v>
      </c>
      <c r="G16" t="s">
        <v>182</v>
      </c>
    </row>
    <row r="17" spans="1:7" x14ac:dyDescent="0.3">
      <c r="A17">
        <v>16</v>
      </c>
      <c r="B17" t="s">
        <v>107</v>
      </c>
      <c r="C17">
        <v>59</v>
      </c>
      <c r="D17">
        <v>158</v>
      </c>
      <c r="E17">
        <v>67</v>
      </c>
      <c r="F17">
        <v>2</v>
      </c>
      <c r="G17" t="s">
        <v>200</v>
      </c>
    </row>
    <row r="18" spans="1:7" x14ac:dyDescent="0.3">
      <c r="A18">
        <v>17</v>
      </c>
      <c r="B18" t="s">
        <v>116</v>
      </c>
      <c r="C18">
        <v>31</v>
      </c>
      <c r="D18">
        <v>152</v>
      </c>
      <c r="E18">
        <v>45</v>
      </c>
      <c r="F18">
        <v>2</v>
      </c>
      <c r="G18" t="s">
        <v>120</v>
      </c>
    </row>
    <row r="19" spans="1:7" x14ac:dyDescent="0.3">
      <c r="A19">
        <v>18</v>
      </c>
      <c r="B19" t="s">
        <v>107</v>
      </c>
      <c r="C19">
        <v>59</v>
      </c>
      <c r="D19">
        <v>159</v>
      </c>
      <c r="E19">
        <v>97</v>
      </c>
      <c r="F19">
        <v>2</v>
      </c>
      <c r="G19" t="s">
        <v>122</v>
      </c>
    </row>
    <row r="20" spans="1:7" x14ac:dyDescent="0.3">
      <c r="A20">
        <v>19</v>
      </c>
      <c r="B20" t="s">
        <v>107</v>
      </c>
      <c r="C20">
        <v>52</v>
      </c>
      <c r="D20">
        <v>159</v>
      </c>
      <c r="E20">
        <v>60</v>
      </c>
      <c r="F20">
        <v>2</v>
      </c>
      <c r="G20" t="s">
        <v>120</v>
      </c>
    </row>
    <row r="21" spans="1:7" x14ac:dyDescent="0.3">
      <c r="A21">
        <v>20</v>
      </c>
      <c r="B21" t="s">
        <v>116</v>
      </c>
      <c r="C21">
        <v>73</v>
      </c>
      <c r="D21">
        <v>149</v>
      </c>
      <c r="E21">
        <v>45</v>
      </c>
      <c r="F21">
        <v>1</v>
      </c>
      <c r="G21" t="s">
        <v>182</v>
      </c>
    </row>
    <row r="22" spans="1:7" x14ac:dyDescent="0.3">
      <c r="A22">
        <v>21</v>
      </c>
      <c r="B22" t="s">
        <v>116</v>
      </c>
      <c r="C22">
        <v>80</v>
      </c>
      <c r="D22">
        <v>157</v>
      </c>
      <c r="E22">
        <v>70</v>
      </c>
      <c r="F22">
        <v>2</v>
      </c>
      <c r="G22" t="s">
        <v>119</v>
      </c>
    </row>
    <row r="23" spans="1:7" x14ac:dyDescent="0.3">
      <c r="A23">
        <v>22</v>
      </c>
      <c r="B23" t="s">
        <v>107</v>
      </c>
      <c r="C23">
        <v>47</v>
      </c>
      <c r="D23">
        <v>148</v>
      </c>
      <c r="E23">
        <v>49</v>
      </c>
      <c r="F23">
        <v>2</v>
      </c>
      <c r="G23" t="s">
        <v>201</v>
      </c>
    </row>
    <row r="24" spans="1:7" x14ac:dyDescent="0.3">
      <c r="A24">
        <v>23</v>
      </c>
      <c r="B24" t="s">
        <v>107</v>
      </c>
      <c r="C24">
        <v>30</v>
      </c>
      <c r="D24">
        <v>161</v>
      </c>
      <c r="E24">
        <v>55</v>
      </c>
      <c r="F24">
        <v>1</v>
      </c>
      <c r="G24" t="s">
        <v>182</v>
      </c>
    </row>
    <row r="25" spans="1:7" x14ac:dyDescent="0.3">
      <c r="A25">
        <v>24</v>
      </c>
      <c r="B25" t="s">
        <v>116</v>
      </c>
      <c r="C25">
        <v>63</v>
      </c>
      <c r="D25">
        <v>154</v>
      </c>
      <c r="E25">
        <v>58</v>
      </c>
      <c r="F25">
        <v>1</v>
      </c>
      <c r="G25" t="s">
        <v>182</v>
      </c>
    </row>
    <row r="26" spans="1:7" x14ac:dyDescent="0.3">
      <c r="A26">
        <v>25</v>
      </c>
      <c r="B26" t="s">
        <v>116</v>
      </c>
      <c r="C26">
        <v>26</v>
      </c>
      <c r="D26">
        <v>153</v>
      </c>
      <c r="E26">
        <v>42</v>
      </c>
      <c r="F26">
        <v>1</v>
      </c>
      <c r="G26" t="s">
        <v>182</v>
      </c>
    </row>
    <row r="27" spans="1:7" x14ac:dyDescent="0.3">
      <c r="A27">
        <v>26</v>
      </c>
      <c r="B27" t="s">
        <v>116</v>
      </c>
      <c r="C27">
        <v>36</v>
      </c>
      <c r="D27">
        <v>161</v>
      </c>
      <c r="E27">
        <v>50</v>
      </c>
      <c r="F27">
        <v>1</v>
      </c>
      <c r="G27" t="s">
        <v>182</v>
      </c>
    </row>
    <row r="28" spans="1:7" x14ac:dyDescent="0.3">
      <c r="A28">
        <v>27</v>
      </c>
      <c r="B28" t="s">
        <v>116</v>
      </c>
      <c r="C28">
        <v>68</v>
      </c>
      <c r="D28">
        <v>150</v>
      </c>
      <c r="E28">
        <v>47</v>
      </c>
      <c r="F28">
        <v>2</v>
      </c>
      <c r="G28" t="s">
        <v>126</v>
      </c>
    </row>
    <row r="29" spans="1:7" x14ac:dyDescent="0.3">
      <c r="A29">
        <v>28</v>
      </c>
      <c r="B29" t="s">
        <v>116</v>
      </c>
      <c r="C29">
        <v>55</v>
      </c>
      <c r="D29">
        <v>149</v>
      </c>
      <c r="E29">
        <v>44</v>
      </c>
      <c r="F29">
        <v>2</v>
      </c>
      <c r="G29" s="10" t="s">
        <v>202</v>
      </c>
    </row>
    <row r="30" spans="1:7" x14ac:dyDescent="0.3">
      <c r="A30">
        <v>29</v>
      </c>
      <c r="B30" t="s">
        <v>93</v>
      </c>
      <c r="C30">
        <v>45</v>
      </c>
      <c r="D30">
        <v>164</v>
      </c>
      <c r="E30">
        <v>68</v>
      </c>
      <c r="F30">
        <v>1</v>
      </c>
      <c r="G30" s="10" t="s">
        <v>136</v>
      </c>
    </row>
    <row r="31" spans="1:7" x14ac:dyDescent="0.3">
      <c r="A31">
        <v>30</v>
      </c>
      <c r="B31" t="s">
        <v>116</v>
      </c>
      <c r="C31">
        <v>43</v>
      </c>
      <c r="D31">
        <v>163</v>
      </c>
      <c r="E31">
        <v>46</v>
      </c>
      <c r="F31">
        <v>2</v>
      </c>
      <c r="G31" s="10" t="s">
        <v>120</v>
      </c>
    </row>
    <row r="32" spans="1:7" x14ac:dyDescent="0.3">
      <c r="A32">
        <v>31</v>
      </c>
      <c r="B32" t="s">
        <v>93</v>
      </c>
      <c r="C32">
        <v>45</v>
      </c>
      <c r="D32">
        <v>151</v>
      </c>
      <c r="E32">
        <v>69</v>
      </c>
      <c r="F32">
        <v>2</v>
      </c>
      <c r="G32" s="10" t="s">
        <v>138</v>
      </c>
    </row>
    <row r="33" spans="1:7" x14ac:dyDescent="0.3">
      <c r="A33">
        <v>32</v>
      </c>
      <c r="B33" t="s">
        <v>93</v>
      </c>
      <c r="C33">
        <v>38</v>
      </c>
      <c r="D33">
        <v>155</v>
      </c>
      <c r="E33">
        <v>46</v>
      </c>
      <c r="F33">
        <v>2</v>
      </c>
      <c r="G33" s="10" t="s">
        <v>139</v>
      </c>
    </row>
    <row r="34" spans="1:7" x14ac:dyDescent="0.3">
      <c r="A34" s="14">
        <v>33</v>
      </c>
      <c r="B34" t="s">
        <v>116</v>
      </c>
      <c r="C34">
        <v>65</v>
      </c>
      <c r="D34">
        <v>153</v>
      </c>
      <c r="E34">
        <v>41</v>
      </c>
      <c r="F34">
        <v>2</v>
      </c>
      <c r="G34" s="10" t="s">
        <v>140</v>
      </c>
    </row>
    <row r="35" spans="1:7" s="2" customFormat="1" x14ac:dyDescent="0.3">
      <c r="A35" s="2">
        <v>34</v>
      </c>
      <c r="B35" s="2" t="s">
        <v>93</v>
      </c>
      <c r="C35" s="2">
        <v>53</v>
      </c>
      <c r="D35" s="2">
        <v>146</v>
      </c>
      <c r="E35" s="2">
        <v>52</v>
      </c>
      <c r="F35" s="2">
        <v>2</v>
      </c>
      <c r="G35" s="18" t="s">
        <v>141</v>
      </c>
    </row>
    <row r="38" spans="1:7" s="14" customFormat="1" x14ac:dyDescent="0.3"/>
  </sheetData>
  <autoFilter ref="A1:G1" xr:uid="{00471180-9F84-47CD-AD4B-2A3E4F8D1579}">
    <sortState xmlns:xlrd2="http://schemas.microsoft.com/office/spreadsheetml/2017/richdata2" ref="A2:G35">
      <sortCondition ref="A1"/>
    </sortState>
  </autoFilter>
  <phoneticPr fontI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5"/>
  <sheetViews>
    <sheetView topLeftCell="E1" workbookViewId="0">
      <pane ySplit="1" topLeftCell="A2" activePane="bottomLeft" state="frozen"/>
      <selection pane="bottomLeft" activeCell="S1" sqref="S1"/>
    </sheetView>
  </sheetViews>
  <sheetFormatPr defaultRowHeight="14" x14ac:dyDescent="0.3"/>
  <cols>
    <col min="1" max="1" width="5.83203125" bestFit="1" customWidth="1"/>
    <col min="2" max="2" width="12" bestFit="1" customWidth="1"/>
    <col min="3" max="4" width="11.08203125" bestFit="1" customWidth="1"/>
    <col min="5" max="5" width="6.6640625" bestFit="1" customWidth="1"/>
    <col min="6" max="6" width="6.6640625" customWidth="1"/>
    <col min="7" max="8" width="6.6640625" bestFit="1" customWidth="1"/>
    <col min="9" max="9" width="4.83203125" bestFit="1" customWidth="1"/>
    <col min="10" max="10" width="7.58203125" bestFit="1" customWidth="1"/>
    <col min="11" max="11" width="4.83203125" bestFit="1" customWidth="1"/>
    <col min="12" max="12" width="15" bestFit="1" customWidth="1"/>
    <col min="13" max="13" width="26.83203125" customWidth="1"/>
    <col min="14" max="14" width="15" bestFit="1" customWidth="1"/>
  </cols>
  <sheetData>
    <row r="1" spans="1:18" x14ac:dyDescent="0.3">
      <c r="A1" t="s">
        <v>192</v>
      </c>
      <c r="B1" s="1" t="s">
        <v>193</v>
      </c>
      <c r="C1" s="1" t="s">
        <v>203</v>
      </c>
      <c r="D1" s="1" t="s">
        <v>204</v>
      </c>
      <c r="E1" s="1" t="s">
        <v>114</v>
      </c>
      <c r="F1" s="1" t="s">
        <v>115</v>
      </c>
      <c r="G1" s="1" t="s">
        <v>215</v>
      </c>
      <c r="H1" s="1" t="s">
        <v>216</v>
      </c>
      <c r="I1" s="1" t="s">
        <v>217</v>
      </c>
      <c r="J1" s="1" t="s">
        <v>218</v>
      </c>
      <c r="K1" s="1" t="s">
        <v>190</v>
      </c>
      <c r="L1" s="1" t="s">
        <v>209</v>
      </c>
      <c r="M1" s="1" t="s">
        <v>197</v>
      </c>
      <c r="N1" s="1" t="s">
        <v>223</v>
      </c>
      <c r="O1" s="1" t="s">
        <v>146</v>
      </c>
      <c r="P1" s="1" t="s">
        <v>147</v>
      </c>
      <c r="Q1" s="1" t="s">
        <v>148</v>
      </c>
      <c r="R1" s="1" t="s">
        <v>149</v>
      </c>
    </row>
    <row r="2" spans="1:18" x14ac:dyDescent="0.3">
      <c r="A2">
        <v>1</v>
      </c>
      <c r="B2" t="s">
        <v>93</v>
      </c>
      <c r="C2">
        <v>252</v>
      </c>
      <c r="D2">
        <v>165</v>
      </c>
      <c r="E2">
        <v>800</v>
      </c>
      <c r="F2">
        <v>480</v>
      </c>
      <c r="G2">
        <v>0</v>
      </c>
      <c r="H2">
        <v>115</v>
      </c>
      <c r="I2">
        <v>100</v>
      </c>
      <c r="J2">
        <f>E2+F2+G2-H2-I2</f>
        <v>1065</v>
      </c>
      <c r="K2">
        <v>53</v>
      </c>
      <c r="L2">
        <f t="shared" ref="L2:L35" si="0">J2/K2/C2*60</f>
        <v>4.7843665768194068</v>
      </c>
      <c r="M2" t="s">
        <v>221</v>
      </c>
      <c r="N2">
        <f t="shared" ref="N2:N35" si="1">I2/K2/C2*60</f>
        <v>0.44923629829290207</v>
      </c>
      <c r="O2">
        <f t="shared" ref="O2:O35" si="2">E2/K2/C2*60</f>
        <v>3.5938903863432166</v>
      </c>
      <c r="P2">
        <f t="shared" ref="P2:P35" si="3">F2/K2/C2*60</f>
        <v>2.1563342318059302</v>
      </c>
      <c r="Q2">
        <f t="shared" ref="Q2:Q35" si="4">G2/K2/C2*60</f>
        <v>0</v>
      </c>
      <c r="R2">
        <f t="shared" ref="R2:R35" si="5">H2/K2/C2*60</f>
        <v>0.51662174303683739</v>
      </c>
    </row>
    <row r="3" spans="1:18" x14ac:dyDescent="0.3">
      <c r="A3">
        <v>2</v>
      </c>
      <c r="B3" t="s">
        <v>93</v>
      </c>
      <c r="C3">
        <v>435</v>
      </c>
      <c r="D3">
        <v>329</v>
      </c>
      <c r="E3">
        <v>1700</v>
      </c>
      <c r="F3">
        <v>950</v>
      </c>
      <c r="G3">
        <v>0</v>
      </c>
      <c r="H3">
        <v>290</v>
      </c>
      <c r="I3">
        <v>185</v>
      </c>
      <c r="J3">
        <v>2175</v>
      </c>
      <c r="K3">
        <v>51</v>
      </c>
      <c r="L3">
        <f t="shared" si="0"/>
        <v>5.8823529411764701</v>
      </c>
      <c r="M3" t="s">
        <v>221</v>
      </c>
      <c r="N3">
        <f t="shared" si="1"/>
        <v>0.5003380662609872</v>
      </c>
      <c r="O3">
        <f t="shared" si="2"/>
        <v>4.597701149425288</v>
      </c>
      <c r="P3">
        <f t="shared" si="3"/>
        <v>2.5693035835023665</v>
      </c>
      <c r="Q3">
        <f t="shared" si="4"/>
        <v>0</v>
      </c>
      <c r="R3">
        <f t="shared" si="5"/>
        <v>0.78431372549019607</v>
      </c>
    </row>
    <row r="4" spans="1:18" x14ac:dyDescent="0.3">
      <c r="A4">
        <v>3</v>
      </c>
      <c r="B4" t="s">
        <v>116</v>
      </c>
      <c r="C4">
        <v>441</v>
      </c>
      <c r="D4">
        <v>302</v>
      </c>
      <c r="E4">
        <v>2950</v>
      </c>
      <c r="F4">
        <v>0</v>
      </c>
      <c r="G4">
        <v>0</v>
      </c>
      <c r="H4">
        <v>605</v>
      </c>
      <c r="I4">
        <v>280</v>
      </c>
      <c r="J4">
        <f t="shared" ref="J4:J35" si="6">E4+F4+G4-H4-I4</f>
        <v>2065</v>
      </c>
      <c r="K4">
        <v>70</v>
      </c>
      <c r="L4">
        <f t="shared" si="0"/>
        <v>4.0136054421768712</v>
      </c>
      <c r="M4" t="s">
        <v>221</v>
      </c>
      <c r="N4">
        <f t="shared" si="1"/>
        <v>0.54421768707482998</v>
      </c>
      <c r="O4">
        <f t="shared" si="2"/>
        <v>5.7337220602526733</v>
      </c>
      <c r="P4">
        <f t="shared" si="3"/>
        <v>0</v>
      </c>
      <c r="Q4">
        <f t="shared" si="4"/>
        <v>0</v>
      </c>
      <c r="R4">
        <f t="shared" si="5"/>
        <v>1.1758989310009718</v>
      </c>
    </row>
    <row r="5" spans="1:18" x14ac:dyDescent="0.3">
      <c r="A5">
        <v>4</v>
      </c>
      <c r="B5" t="s">
        <v>93</v>
      </c>
      <c r="C5">
        <v>284</v>
      </c>
      <c r="D5">
        <v>167</v>
      </c>
      <c r="E5">
        <v>805</v>
      </c>
      <c r="F5">
        <v>250</v>
      </c>
      <c r="G5">
        <v>0</v>
      </c>
      <c r="H5">
        <v>340</v>
      </c>
      <c r="I5">
        <v>105</v>
      </c>
      <c r="J5">
        <f t="shared" si="6"/>
        <v>610</v>
      </c>
      <c r="K5">
        <v>84</v>
      </c>
      <c r="L5">
        <f t="shared" si="0"/>
        <v>1.5342052313883299</v>
      </c>
      <c r="M5" t="s">
        <v>221</v>
      </c>
      <c r="N5">
        <f t="shared" si="1"/>
        <v>0.26408450704225356</v>
      </c>
      <c r="O5">
        <f t="shared" si="2"/>
        <v>2.024647887323944</v>
      </c>
      <c r="P5">
        <f t="shared" si="3"/>
        <v>0.62877263581488929</v>
      </c>
      <c r="Q5">
        <f t="shared" si="4"/>
        <v>0</v>
      </c>
      <c r="R5">
        <f t="shared" si="5"/>
        <v>0.85513078470824955</v>
      </c>
    </row>
    <row r="6" spans="1:18" x14ac:dyDescent="0.3">
      <c r="A6">
        <v>5</v>
      </c>
      <c r="B6" t="s">
        <v>116</v>
      </c>
      <c r="C6">
        <v>417</v>
      </c>
      <c r="D6">
        <v>325</v>
      </c>
      <c r="E6">
        <v>3200</v>
      </c>
      <c r="F6">
        <v>900</v>
      </c>
      <c r="G6">
        <v>400</v>
      </c>
      <c r="H6">
        <v>1275</v>
      </c>
      <c r="I6">
        <v>200</v>
      </c>
      <c r="J6">
        <f t="shared" si="6"/>
        <v>3025</v>
      </c>
      <c r="K6">
        <v>62</v>
      </c>
      <c r="L6">
        <f t="shared" si="0"/>
        <v>7.0201902993734047</v>
      </c>
      <c r="M6" t="s">
        <v>221</v>
      </c>
      <c r="N6">
        <f t="shared" si="1"/>
        <v>0.46414481318171269</v>
      </c>
      <c r="O6">
        <f t="shared" si="2"/>
        <v>7.426317010907403</v>
      </c>
      <c r="P6">
        <f t="shared" si="3"/>
        <v>2.0886516593177071</v>
      </c>
      <c r="Q6">
        <f t="shared" si="4"/>
        <v>0.92828962636342538</v>
      </c>
      <c r="R6">
        <f t="shared" si="5"/>
        <v>2.9589231840334187</v>
      </c>
    </row>
    <row r="7" spans="1:18" x14ac:dyDescent="0.3">
      <c r="A7">
        <v>6</v>
      </c>
      <c r="B7" t="s">
        <v>116</v>
      </c>
      <c r="C7">
        <v>333</v>
      </c>
      <c r="D7">
        <v>221</v>
      </c>
      <c r="E7">
        <v>1100</v>
      </c>
      <c r="F7">
        <v>1000</v>
      </c>
      <c r="G7">
        <v>0</v>
      </c>
      <c r="H7">
        <v>315</v>
      </c>
      <c r="I7">
        <v>270</v>
      </c>
      <c r="J7">
        <f t="shared" si="6"/>
        <v>1515</v>
      </c>
      <c r="K7">
        <v>70</v>
      </c>
      <c r="L7">
        <f t="shared" si="0"/>
        <v>3.8996138996138998</v>
      </c>
      <c r="M7" t="s">
        <v>221</v>
      </c>
      <c r="N7">
        <f t="shared" si="1"/>
        <v>0.69498069498069492</v>
      </c>
      <c r="O7">
        <f t="shared" si="2"/>
        <v>2.8314028314028312</v>
      </c>
      <c r="P7">
        <f t="shared" si="3"/>
        <v>2.574002574002574</v>
      </c>
      <c r="Q7">
        <f t="shared" si="4"/>
        <v>0</v>
      </c>
      <c r="R7">
        <f t="shared" si="5"/>
        <v>0.81081081081081086</v>
      </c>
    </row>
    <row r="8" spans="1:18" x14ac:dyDescent="0.3">
      <c r="A8">
        <v>7</v>
      </c>
      <c r="B8" t="s">
        <v>93</v>
      </c>
      <c r="C8">
        <v>345</v>
      </c>
      <c r="D8">
        <v>241</v>
      </c>
      <c r="E8">
        <v>560</v>
      </c>
      <c r="F8">
        <v>1000</v>
      </c>
      <c r="G8">
        <v>0</v>
      </c>
      <c r="H8">
        <v>300</v>
      </c>
      <c r="I8">
        <v>325</v>
      </c>
      <c r="J8">
        <f t="shared" si="6"/>
        <v>935</v>
      </c>
      <c r="K8">
        <v>63</v>
      </c>
      <c r="L8">
        <f t="shared" si="0"/>
        <v>2.5810904071773635</v>
      </c>
      <c r="M8" t="s">
        <v>222</v>
      </c>
      <c r="N8">
        <f t="shared" si="1"/>
        <v>0.89717046238785381</v>
      </c>
      <c r="O8">
        <f t="shared" si="2"/>
        <v>1.5458937198067633</v>
      </c>
      <c r="P8">
        <f t="shared" si="3"/>
        <v>2.7605244996549345</v>
      </c>
      <c r="Q8">
        <f t="shared" si="4"/>
        <v>0</v>
      </c>
      <c r="R8">
        <f t="shared" si="5"/>
        <v>0.82815734989648027</v>
      </c>
    </row>
    <row r="9" spans="1:18" x14ac:dyDescent="0.3">
      <c r="A9">
        <v>8</v>
      </c>
      <c r="B9" t="s">
        <v>116</v>
      </c>
      <c r="C9">
        <v>393</v>
      </c>
      <c r="D9">
        <v>291</v>
      </c>
      <c r="E9">
        <v>2200</v>
      </c>
      <c r="F9">
        <v>1000</v>
      </c>
      <c r="G9">
        <v>0</v>
      </c>
      <c r="H9">
        <v>460</v>
      </c>
      <c r="I9">
        <v>225</v>
      </c>
      <c r="J9">
        <f t="shared" si="6"/>
        <v>2515</v>
      </c>
      <c r="K9">
        <v>56</v>
      </c>
      <c r="L9">
        <f t="shared" si="0"/>
        <v>6.8565976008724103</v>
      </c>
      <c r="M9" t="s">
        <v>221</v>
      </c>
      <c r="N9">
        <f t="shared" si="1"/>
        <v>0.61341330425299889</v>
      </c>
      <c r="O9">
        <f t="shared" si="2"/>
        <v>5.9978189749182116</v>
      </c>
      <c r="P9">
        <f t="shared" si="3"/>
        <v>2.7262813522355511</v>
      </c>
      <c r="Q9">
        <f t="shared" si="4"/>
        <v>0</v>
      </c>
      <c r="R9">
        <f t="shared" si="5"/>
        <v>1.2540894220283532</v>
      </c>
    </row>
    <row r="10" spans="1:18" x14ac:dyDescent="0.3">
      <c r="A10">
        <v>9</v>
      </c>
      <c r="B10" t="s">
        <v>93</v>
      </c>
      <c r="C10">
        <v>363</v>
      </c>
      <c r="D10">
        <v>228</v>
      </c>
      <c r="E10">
        <v>1150</v>
      </c>
      <c r="F10">
        <v>900</v>
      </c>
      <c r="G10">
        <v>400</v>
      </c>
      <c r="H10">
        <v>455</v>
      </c>
      <c r="I10">
        <v>370</v>
      </c>
      <c r="J10">
        <f t="shared" si="6"/>
        <v>1625</v>
      </c>
      <c r="K10">
        <v>49</v>
      </c>
      <c r="L10">
        <f t="shared" si="0"/>
        <v>5.4815314555574295</v>
      </c>
      <c r="M10" t="s">
        <v>220</v>
      </c>
      <c r="N10">
        <f t="shared" si="1"/>
        <v>1.2481025468038456</v>
      </c>
      <c r="O10">
        <f t="shared" si="2"/>
        <v>3.8792376454714113</v>
      </c>
      <c r="P10">
        <f t="shared" si="3"/>
        <v>3.0359251138471919</v>
      </c>
      <c r="Q10">
        <f t="shared" si="4"/>
        <v>1.349300050598752</v>
      </c>
      <c r="R10">
        <f t="shared" si="5"/>
        <v>1.5348288075560805</v>
      </c>
    </row>
    <row r="11" spans="1:18" x14ac:dyDescent="0.3">
      <c r="A11">
        <v>10</v>
      </c>
      <c r="B11" t="s">
        <v>93</v>
      </c>
      <c r="C11">
        <v>386</v>
      </c>
      <c r="D11">
        <v>280</v>
      </c>
      <c r="E11">
        <v>1620</v>
      </c>
      <c r="F11">
        <v>500</v>
      </c>
      <c r="G11">
        <v>0</v>
      </c>
      <c r="H11">
        <v>535</v>
      </c>
      <c r="I11">
        <v>255</v>
      </c>
      <c r="J11">
        <f t="shared" si="6"/>
        <v>1330</v>
      </c>
      <c r="K11">
        <v>59</v>
      </c>
      <c r="L11">
        <f t="shared" si="0"/>
        <v>3.5039957846667251</v>
      </c>
      <c r="M11" t="s">
        <v>221</v>
      </c>
      <c r="N11">
        <f t="shared" si="1"/>
        <v>0.67181874066918412</v>
      </c>
      <c r="O11">
        <f t="shared" si="2"/>
        <v>4.268024940721876</v>
      </c>
      <c r="P11">
        <f t="shared" si="3"/>
        <v>1.3172916483709494</v>
      </c>
      <c r="Q11">
        <f t="shared" si="4"/>
        <v>0</v>
      </c>
      <c r="R11">
        <f t="shared" si="5"/>
        <v>1.4095020637569158</v>
      </c>
    </row>
    <row r="12" spans="1:18" x14ac:dyDescent="0.3">
      <c r="A12">
        <v>11</v>
      </c>
      <c r="B12" t="s">
        <v>116</v>
      </c>
      <c r="C12">
        <v>272</v>
      </c>
      <c r="D12">
        <v>153</v>
      </c>
      <c r="E12">
        <v>2000</v>
      </c>
      <c r="F12">
        <v>0</v>
      </c>
      <c r="G12">
        <v>0</v>
      </c>
      <c r="H12">
        <v>20</v>
      </c>
      <c r="I12">
        <v>385</v>
      </c>
      <c r="J12">
        <f t="shared" si="6"/>
        <v>1595</v>
      </c>
      <c r="K12">
        <v>60</v>
      </c>
      <c r="L12">
        <f t="shared" si="0"/>
        <v>5.8639705882352944</v>
      </c>
      <c r="M12" t="s">
        <v>222</v>
      </c>
      <c r="N12">
        <f t="shared" si="1"/>
        <v>1.4154411764705883</v>
      </c>
      <c r="O12">
        <f t="shared" si="2"/>
        <v>7.3529411764705888</v>
      </c>
      <c r="P12">
        <f t="shared" si="3"/>
        <v>0</v>
      </c>
      <c r="Q12">
        <f t="shared" si="4"/>
        <v>0</v>
      </c>
      <c r="R12">
        <f t="shared" si="5"/>
        <v>7.3529411764705885E-2</v>
      </c>
    </row>
    <row r="13" spans="1:18" x14ac:dyDescent="0.3">
      <c r="A13" s="14">
        <v>12</v>
      </c>
      <c r="B13" s="14" t="s">
        <v>93</v>
      </c>
      <c r="C13" s="14">
        <v>362</v>
      </c>
      <c r="D13" s="14">
        <v>260</v>
      </c>
      <c r="E13" s="14">
        <v>1170</v>
      </c>
      <c r="F13" s="14">
        <v>1500</v>
      </c>
      <c r="G13" s="14">
        <v>0</v>
      </c>
      <c r="H13" s="14">
        <v>530</v>
      </c>
      <c r="I13" s="14">
        <v>215</v>
      </c>
      <c r="J13" s="14">
        <f t="shared" si="6"/>
        <v>1925</v>
      </c>
      <c r="K13" s="14">
        <v>54</v>
      </c>
      <c r="L13" s="14">
        <f t="shared" si="0"/>
        <v>5.9085328422344991</v>
      </c>
      <c r="M13" t="s">
        <v>221</v>
      </c>
      <c r="N13" s="14">
        <f t="shared" si="1"/>
        <v>0.65991405770411293</v>
      </c>
      <c r="O13" s="14">
        <f t="shared" si="2"/>
        <v>3.5911602209944751</v>
      </c>
      <c r="P13" s="14">
        <f t="shared" si="3"/>
        <v>4.6040515653775325</v>
      </c>
      <c r="Q13" s="14">
        <f t="shared" si="4"/>
        <v>0</v>
      </c>
      <c r="R13" s="14">
        <f t="shared" si="5"/>
        <v>1.6267648864333948</v>
      </c>
    </row>
    <row r="14" spans="1:18" x14ac:dyDescent="0.3">
      <c r="A14">
        <v>13</v>
      </c>
      <c r="B14" t="s">
        <v>93</v>
      </c>
      <c r="C14">
        <v>433</v>
      </c>
      <c r="D14">
        <v>328</v>
      </c>
      <c r="E14">
        <v>1450</v>
      </c>
      <c r="F14">
        <v>950</v>
      </c>
      <c r="G14">
        <v>800</v>
      </c>
      <c r="H14">
        <v>610</v>
      </c>
      <c r="I14">
        <v>380</v>
      </c>
      <c r="J14">
        <f t="shared" si="6"/>
        <v>2210</v>
      </c>
      <c r="K14">
        <v>66</v>
      </c>
      <c r="L14">
        <f t="shared" si="0"/>
        <v>4.639932815452446</v>
      </c>
      <c r="M14" t="s">
        <v>220</v>
      </c>
      <c r="N14">
        <f t="shared" si="1"/>
        <v>0.79781650220449296</v>
      </c>
      <c r="O14">
        <f t="shared" si="2"/>
        <v>3.0442998110434596</v>
      </c>
      <c r="P14">
        <f t="shared" si="3"/>
        <v>1.9945412555112325</v>
      </c>
      <c r="Q14">
        <f t="shared" si="4"/>
        <v>1.679613688851564</v>
      </c>
      <c r="R14">
        <f t="shared" si="5"/>
        <v>1.2807054377493177</v>
      </c>
    </row>
    <row r="15" spans="1:18" x14ac:dyDescent="0.3">
      <c r="A15">
        <v>14</v>
      </c>
      <c r="B15" t="s">
        <v>116</v>
      </c>
      <c r="C15">
        <v>435</v>
      </c>
      <c r="D15">
        <v>372</v>
      </c>
      <c r="E15">
        <v>1750</v>
      </c>
      <c r="F15">
        <v>1500</v>
      </c>
      <c r="G15">
        <v>0</v>
      </c>
      <c r="H15">
        <v>1225</v>
      </c>
      <c r="I15">
        <v>235</v>
      </c>
      <c r="J15">
        <f t="shared" si="6"/>
        <v>1790</v>
      </c>
      <c r="K15">
        <v>79</v>
      </c>
      <c r="L15">
        <f t="shared" si="0"/>
        <v>3.1252728066346571</v>
      </c>
      <c r="M15" t="s">
        <v>221</v>
      </c>
      <c r="N15">
        <f t="shared" si="1"/>
        <v>0.41030117852466175</v>
      </c>
      <c r="O15">
        <f t="shared" si="2"/>
        <v>3.0554343081623743</v>
      </c>
      <c r="P15">
        <f t="shared" si="3"/>
        <v>2.6189436927106069</v>
      </c>
      <c r="Q15">
        <f t="shared" si="4"/>
        <v>0</v>
      </c>
      <c r="R15">
        <f t="shared" si="5"/>
        <v>2.1388040157136619</v>
      </c>
    </row>
    <row r="16" spans="1:18" x14ac:dyDescent="0.3">
      <c r="A16">
        <v>15</v>
      </c>
      <c r="B16" t="s">
        <v>116</v>
      </c>
      <c r="C16">
        <v>214</v>
      </c>
      <c r="D16">
        <v>132</v>
      </c>
      <c r="E16">
        <v>800</v>
      </c>
      <c r="F16">
        <v>200</v>
      </c>
      <c r="G16">
        <v>0</v>
      </c>
      <c r="H16">
        <v>30</v>
      </c>
      <c r="I16">
        <v>510</v>
      </c>
      <c r="J16">
        <f t="shared" si="6"/>
        <v>460</v>
      </c>
      <c r="K16">
        <v>56</v>
      </c>
      <c r="L16">
        <f t="shared" si="0"/>
        <v>2.3030707610146859</v>
      </c>
      <c r="M16" t="s">
        <v>221</v>
      </c>
      <c r="N16">
        <f t="shared" si="1"/>
        <v>2.553404539385848</v>
      </c>
      <c r="O16">
        <f t="shared" si="2"/>
        <v>4.0053404539385857</v>
      </c>
      <c r="P16">
        <f t="shared" si="3"/>
        <v>1.0013351134846464</v>
      </c>
      <c r="Q16">
        <f t="shared" si="4"/>
        <v>0</v>
      </c>
      <c r="R16">
        <f t="shared" si="5"/>
        <v>0.15020026702269693</v>
      </c>
    </row>
    <row r="17" spans="1:18" x14ac:dyDescent="0.3">
      <c r="A17">
        <v>16</v>
      </c>
      <c r="B17" t="s">
        <v>93</v>
      </c>
      <c r="C17">
        <v>309</v>
      </c>
      <c r="D17">
        <v>226</v>
      </c>
      <c r="E17">
        <v>1250</v>
      </c>
      <c r="F17">
        <v>1250</v>
      </c>
      <c r="G17">
        <v>0</v>
      </c>
      <c r="H17">
        <v>435</v>
      </c>
      <c r="I17">
        <v>295</v>
      </c>
      <c r="J17">
        <f t="shared" si="6"/>
        <v>1770</v>
      </c>
      <c r="K17">
        <v>67</v>
      </c>
      <c r="L17">
        <f t="shared" si="0"/>
        <v>5.1296913490798435</v>
      </c>
      <c r="M17" t="s">
        <v>221</v>
      </c>
      <c r="N17">
        <f t="shared" si="1"/>
        <v>0.85494855817997395</v>
      </c>
      <c r="O17">
        <f t="shared" si="2"/>
        <v>3.6226633821185339</v>
      </c>
      <c r="P17">
        <f t="shared" si="3"/>
        <v>3.6226633821185339</v>
      </c>
      <c r="Q17">
        <f t="shared" si="4"/>
        <v>0</v>
      </c>
      <c r="R17">
        <f t="shared" si="5"/>
        <v>1.2606868569772498</v>
      </c>
    </row>
    <row r="18" spans="1:18" s="2" customFormat="1" x14ac:dyDescent="0.3">
      <c r="A18" s="2">
        <v>17</v>
      </c>
      <c r="B18" s="2" t="s">
        <v>116</v>
      </c>
      <c r="C18" s="2">
        <v>372</v>
      </c>
      <c r="D18" s="2">
        <v>275</v>
      </c>
      <c r="E18" s="2">
        <v>2200</v>
      </c>
      <c r="F18" s="2">
        <v>500</v>
      </c>
      <c r="G18" s="2">
        <v>230</v>
      </c>
      <c r="H18" s="2">
        <v>645</v>
      </c>
      <c r="I18" s="2">
        <v>600</v>
      </c>
      <c r="J18" s="2">
        <f t="shared" si="6"/>
        <v>1685</v>
      </c>
      <c r="K18" s="2">
        <v>45</v>
      </c>
      <c r="L18" s="2">
        <f t="shared" si="0"/>
        <v>6.0394265232974913</v>
      </c>
      <c r="M18" t="s">
        <v>221</v>
      </c>
      <c r="N18" s="2">
        <f t="shared" si="1"/>
        <v>2.150537634408602</v>
      </c>
      <c r="O18" s="2">
        <f t="shared" si="2"/>
        <v>7.8853046594982068</v>
      </c>
      <c r="P18" s="2">
        <f t="shared" si="3"/>
        <v>1.7921146953405018</v>
      </c>
      <c r="Q18" s="2">
        <f t="shared" si="4"/>
        <v>0.82437275985663072</v>
      </c>
      <c r="R18" s="2">
        <f t="shared" si="5"/>
        <v>2.3118279569892475</v>
      </c>
    </row>
    <row r="19" spans="1:18" x14ac:dyDescent="0.3">
      <c r="A19">
        <v>18</v>
      </c>
      <c r="B19" t="s">
        <v>93</v>
      </c>
      <c r="C19">
        <v>470</v>
      </c>
      <c r="D19">
        <v>365</v>
      </c>
      <c r="E19">
        <v>2700</v>
      </c>
      <c r="F19">
        <v>1500</v>
      </c>
      <c r="H19">
        <v>1170</v>
      </c>
      <c r="I19">
        <v>440</v>
      </c>
      <c r="J19">
        <f t="shared" si="6"/>
        <v>2590</v>
      </c>
      <c r="K19">
        <v>97</v>
      </c>
      <c r="L19">
        <f t="shared" si="0"/>
        <v>3.4086422461066026</v>
      </c>
      <c r="M19" t="s">
        <v>221</v>
      </c>
      <c r="N19">
        <f t="shared" si="1"/>
        <v>0.57907435841193244</v>
      </c>
      <c r="O19">
        <f t="shared" si="2"/>
        <v>3.5534108357095855</v>
      </c>
      <c r="P19">
        <f t="shared" si="3"/>
        <v>1.9741171309497698</v>
      </c>
      <c r="Q19">
        <f t="shared" si="4"/>
        <v>0</v>
      </c>
      <c r="R19">
        <f t="shared" si="5"/>
        <v>1.5398113621408203</v>
      </c>
    </row>
    <row r="20" spans="1:18" x14ac:dyDescent="0.3">
      <c r="A20">
        <v>19</v>
      </c>
      <c r="B20" t="s">
        <v>93</v>
      </c>
      <c r="C20">
        <v>455</v>
      </c>
      <c r="D20">
        <v>338</v>
      </c>
      <c r="E20">
        <v>1700</v>
      </c>
      <c r="F20">
        <v>1000</v>
      </c>
      <c r="G20">
        <v>400</v>
      </c>
      <c r="H20">
        <v>700</v>
      </c>
      <c r="I20">
        <v>530</v>
      </c>
      <c r="J20">
        <f t="shared" si="6"/>
        <v>1870</v>
      </c>
      <c r="K20">
        <v>60</v>
      </c>
      <c r="L20">
        <f t="shared" si="0"/>
        <v>4.1098901098901104</v>
      </c>
      <c r="M20" t="s">
        <v>221</v>
      </c>
      <c r="N20">
        <f t="shared" si="1"/>
        <v>1.1648351648351649</v>
      </c>
      <c r="O20">
        <f t="shared" si="2"/>
        <v>3.7362637362637363</v>
      </c>
      <c r="P20">
        <f t="shared" si="3"/>
        <v>2.197802197802198</v>
      </c>
      <c r="Q20">
        <f t="shared" si="4"/>
        <v>0.87912087912087911</v>
      </c>
      <c r="R20">
        <f t="shared" si="5"/>
        <v>1.5384615384615383</v>
      </c>
    </row>
    <row r="21" spans="1:18" x14ac:dyDescent="0.3">
      <c r="A21">
        <v>20</v>
      </c>
      <c r="B21" t="s">
        <v>116</v>
      </c>
      <c r="C21">
        <v>341</v>
      </c>
      <c r="D21">
        <v>246</v>
      </c>
      <c r="E21">
        <v>930</v>
      </c>
      <c r="F21">
        <v>1000</v>
      </c>
      <c r="G21">
        <v>0</v>
      </c>
      <c r="H21">
        <v>175</v>
      </c>
      <c r="I21">
        <v>360</v>
      </c>
      <c r="J21">
        <f t="shared" si="6"/>
        <v>1395</v>
      </c>
      <c r="K21">
        <v>45</v>
      </c>
      <c r="L21">
        <f t="shared" si="0"/>
        <v>5.454545454545455</v>
      </c>
      <c r="M21" t="s">
        <v>221</v>
      </c>
      <c r="N21">
        <f t="shared" si="1"/>
        <v>1.4076246334310851</v>
      </c>
      <c r="O21">
        <f t="shared" si="2"/>
        <v>3.6363636363636367</v>
      </c>
      <c r="P21">
        <f t="shared" si="3"/>
        <v>3.9100684261974581</v>
      </c>
      <c r="Q21">
        <f t="shared" si="4"/>
        <v>0</v>
      </c>
      <c r="R21">
        <f t="shared" si="5"/>
        <v>0.68426197458455518</v>
      </c>
    </row>
    <row r="22" spans="1:18" x14ac:dyDescent="0.3">
      <c r="A22">
        <v>21</v>
      </c>
      <c r="B22" t="s">
        <v>116</v>
      </c>
      <c r="C22">
        <v>278</v>
      </c>
      <c r="D22">
        <v>169</v>
      </c>
      <c r="E22">
        <v>1900</v>
      </c>
      <c r="F22">
        <v>500</v>
      </c>
      <c r="G22">
        <v>0</v>
      </c>
      <c r="H22">
        <v>80</v>
      </c>
      <c r="I22">
        <v>55</v>
      </c>
      <c r="J22">
        <f t="shared" si="6"/>
        <v>2265</v>
      </c>
      <c r="K22">
        <v>70</v>
      </c>
      <c r="L22">
        <f t="shared" si="0"/>
        <v>6.9835560123329907</v>
      </c>
      <c r="M22" t="s">
        <v>222</v>
      </c>
      <c r="N22">
        <f t="shared" si="1"/>
        <v>0.16957862281603289</v>
      </c>
      <c r="O22">
        <f t="shared" si="2"/>
        <v>5.8581706063720445</v>
      </c>
      <c r="P22">
        <f t="shared" si="3"/>
        <v>1.5416238437821173</v>
      </c>
      <c r="Q22">
        <f t="shared" si="4"/>
        <v>0</v>
      </c>
      <c r="R22">
        <f t="shared" si="5"/>
        <v>0.24665981500513876</v>
      </c>
    </row>
    <row r="23" spans="1:18" x14ac:dyDescent="0.3">
      <c r="A23">
        <v>22</v>
      </c>
      <c r="B23" t="s">
        <v>93</v>
      </c>
      <c r="C23">
        <v>181</v>
      </c>
      <c r="D23">
        <v>89</v>
      </c>
      <c r="E23">
        <v>850</v>
      </c>
      <c r="F23">
        <v>150</v>
      </c>
      <c r="G23">
        <v>0</v>
      </c>
      <c r="H23">
        <v>0</v>
      </c>
      <c r="I23">
        <v>190</v>
      </c>
      <c r="J23">
        <f t="shared" si="6"/>
        <v>810</v>
      </c>
      <c r="K23">
        <v>49</v>
      </c>
      <c r="L23">
        <f t="shared" si="0"/>
        <v>5.4797609651595449</v>
      </c>
      <c r="M23" t="s">
        <v>222</v>
      </c>
      <c r="N23">
        <f t="shared" si="1"/>
        <v>1.2853760288645846</v>
      </c>
      <c r="O23">
        <f t="shared" si="2"/>
        <v>5.7503664449205099</v>
      </c>
      <c r="P23">
        <f t="shared" si="3"/>
        <v>1.0147705491036194</v>
      </c>
      <c r="Q23">
        <f t="shared" si="4"/>
        <v>0</v>
      </c>
      <c r="R23">
        <f t="shared" si="5"/>
        <v>0</v>
      </c>
    </row>
    <row r="24" spans="1:18" x14ac:dyDescent="0.3">
      <c r="A24">
        <v>23</v>
      </c>
      <c r="B24" t="s">
        <v>93</v>
      </c>
      <c r="C24">
        <v>164</v>
      </c>
      <c r="D24">
        <v>86</v>
      </c>
      <c r="E24">
        <v>600</v>
      </c>
      <c r="F24">
        <v>350</v>
      </c>
      <c r="G24">
        <v>0</v>
      </c>
      <c r="H24">
        <v>10</v>
      </c>
      <c r="I24">
        <v>535</v>
      </c>
      <c r="J24">
        <f t="shared" si="6"/>
        <v>405</v>
      </c>
      <c r="K24">
        <v>55</v>
      </c>
      <c r="L24">
        <f t="shared" si="0"/>
        <v>2.6940133037694012</v>
      </c>
      <c r="M24" t="s">
        <v>222</v>
      </c>
      <c r="N24">
        <f t="shared" si="1"/>
        <v>3.5587583148558757</v>
      </c>
      <c r="O24">
        <f t="shared" si="2"/>
        <v>3.9911308203991127</v>
      </c>
      <c r="P24">
        <f t="shared" si="3"/>
        <v>2.3281596452328159</v>
      </c>
      <c r="Q24">
        <f t="shared" si="4"/>
        <v>0</v>
      </c>
      <c r="R24">
        <f t="shared" si="5"/>
        <v>6.6518847006651879E-2</v>
      </c>
    </row>
    <row r="25" spans="1:18" x14ac:dyDescent="0.3">
      <c r="A25">
        <v>24</v>
      </c>
      <c r="B25" t="s">
        <v>116</v>
      </c>
      <c r="C25">
        <v>291</v>
      </c>
      <c r="D25">
        <v>195</v>
      </c>
      <c r="E25">
        <v>1340</v>
      </c>
      <c r="F25">
        <v>1000</v>
      </c>
      <c r="G25">
        <v>0</v>
      </c>
      <c r="H25">
        <v>310</v>
      </c>
      <c r="I25">
        <v>170</v>
      </c>
      <c r="J25">
        <f t="shared" si="6"/>
        <v>1860</v>
      </c>
      <c r="K25">
        <v>58</v>
      </c>
      <c r="L25">
        <f t="shared" si="0"/>
        <v>6.6121578386064703</v>
      </c>
      <c r="M25" t="s">
        <v>221</v>
      </c>
      <c r="N25">
        <f t="shared" si="1"/>
        <v>0.60433700675435476</v>
      </c>
      <c r="O25">
        <f t="shared" si="2"/>
        <v>4.7635975826519728</v>
      </c>
      <c r="P25">
        <f t="shared" si="3"/>
        <v>3.5549235691432637</v>
      </c>
      <c r="Q25">
        <f t="shared" si="4"/>
        <v>0</v>
      </c>
      <c r="R25">
        <f t="shared" si="5"/>
        <v>1.1020263064344116</v>
      </c>
    </row>
    <row r="26" spans="1:18" x14ac:dyDescent="0.3">
      <c r="A26">
        <v>25</v>
      </c>
      <c r="B26" t="s">
        <v>116</v>
      </c>
      <c r="C26">
        <v>145</v>
      </c>
      <c r="D26">
        <v>72</v>
      </c>
      <c r="E26">
        <v>850</v>
      </c>
      <c r="F26">
        <v>500</v>
      </c>
      <c r="G26">
        <v>0</v>
      </c>
      <c r="H26">
        <v>10</v>
      </c>
      <c r="I26">
        <v>400</v>
      </c>
      <c r="J26">
        <f t="shared" si="6"/>
        <v>940</v>
      </c>
      <c r="K26">
        <v>42</v>
      </c>
      <c r="L26">
        <f t="shared" si="0"/>
        <v>9.261083743842363</v>
      </c>
      <c r="M26" t="s">
        <v>222</v>
      </c>
      <c r="N26">
        <f t="shared" si="1"/>
        <v>3.9408866995073892</v>
      </c>
      <c r="O26">
        <f t="shared" si="2"/>
        <v>8.3743842364532011</v>
      </c>
      <c r="P26">
        <f t="shared" si="3"/>
        <v>4.9261083743842367</v>
      </c>
      <c r="Q26">
        <f t="shared" si="4"/>
        <v>0</v>
      </c>
      <c r="R26">
        <f t="shared" si="5"/>
        <v>9.852216748768472E-2</v>
      </c>
    </row>
    <row r="27" spans="1:18" x14ac:dyDescent="0.3">
      <c r="A27">
        <v>26</v>
      </c>
      <c r="B27" t="s">
        <v>116</v>
      </c>
      <c r="C27">
        <v>308</v>
      </c>
      <c r="D27">
        <v>289</v>
      </c>
      <c r="E27">
        <v>1350</v>
      </c>
      <c r="F27">
        <v>1800</v>
      </c>
      <c r="G27">
        <v>700</v>
      </c>
      <c r="H27">
        <v>820</v>
      </c>
      <c r="I27">
        <v>170</v>
      </c>
      <c r="J27">
        <f t="shared" si="6"/>
        <v>2860</v>
      </c>
      <c r="K27">
        <v>50</v>
      </c>
      <c r="L27">
        <f t="shared" si="0"/>
        <v>11.142857142857142</v>
      </c>
      <c r="M27" t="s">
        <v>221</v>
      </c>
      <c r="N27">
        <f t="shared" si="1"/>
        <v>0.66233766233766234</v>
      </c>
      <c r="O27">
        <f t="shared" si="2"/>
        <v>5.2597402597402603</v>
      </c>
      <c r="P27">
        <f t="shared" si="3"/>
        <v>7.0129870129870131</v>
      </c>
      <c r="Q27">
        <f t="shared" si="4"/>
        <v>2.7272727272727275</v>
      </c>
      <c r="R27">
        <f t="shared" si="5"/>
        <v>3.1948051948051948</v>
      </c>
    </row>
    <row r="28" spans="1:18" x14ac:dyDescent="0.3">
      <c r="A28">
        <v>27</v>
      </c>
      <c r="B28" t="s">
        <v>116</v>
      </c>
      <c r="C28">
        <v>271</v>
      </c>
      <c r="D28">
        <v>184</v>
      </c>
      <c r="E28">
        <v>1500</v>
      </c>
      <c r="F28">
        <v>2600</v>
      </c>
      <c r="G28">
        <v>0</v>
      </c>
      <c r="H28">
        <v>240</v>
      </c>
      <c r="I28">
        <v>570</v>
      </c>
      <c r="J28">
        <f t="shared" si="6"/>
        <v>3290</v>
      </c>
      <c r="K28">
        <v>47</v>
      </c>
      <c r="L28">
        <f t="shared" si="0"/>
        <v>15.498154981549815</v>
      </c>
      <c r="M28" t="s">
        <v>221</v>
      </c>
      <c r="N28">
        <f t="shared" si="1"/>
        <v>2.6850906806940413</v>
      </c>
      <c r="O28">
        <f t="shared" si="2"/>
        <v>7.0660281070895818</v>
      </c>
      <c r="P28">
        <f t="shared" si="3"/>
        <v>12.247782052288608</v>
      </c>
      <c r="Q28">
        <f t="shared" si="4"/>
        <v>0</v>
      </c>
      <c r="R28">
        <f t="shared" si="5"/>
        <v>1.1305644971343332</v>
      </c>
    </row>
    <row r="29" spans="1:18" x14ac:dyDescent="0.3">
      <c r="A29">
        <v>28</v>
      </c>
      <c r="B29" t="s">
        <v>116</v>
      </c>
      <c r="C29">
        <v>330</v>
      </c>
      <c r="D29">
        <v>257</v>
      </c>
      <c r="E29">
        <v>1600</v>
      </c>
      <c r="F29">
        <v>1400</v>
      </c>
      <c r="G29">
        <v>0</v>
      </c>
      <c r="H29">
        <v>735</v>
      </c>
      <c r="I29">
        <v>150</v>
      </c>
      <c r="J29">
        <f t="shared" si="6"/>
        <v>2115</v>
      </c>
      <c r="K29">
        <v>44</v>
      </c>
      <c r="L29">
        <f t="shared" si="0"/>
        <v>8.739669421487605</v>
      </c>
      <c r="M29" t="s">
        <v>221</v>
      </c>
      <c r="N29">
        <f t="shared" si="1"/>
        <v>0.6198347107438017</v>
      </c>
      <c r="O29">
        <f t="shared" si="2"/>
        <v>6.6115702479338845</v>
      </c>
      <c r="P29">
        <f t="shared" si="3"/>
        <v>5.7851239669421481</v>
      </c>
      <c r="Q29">
        <f t="shared" si="4"/>
        <v>0</v>
      </c>
      <c r="R29">
        <f t="shared" si="5"/>
        <v>3.0371900826446279</v>
      </c>
    </row>
    <row r="30" spans="1:18" x14ac:dyDescent="0.3">
      <c r="A30" s="14">
        <v>29</v>
      </c>
      <c r="B30" s="14" t="s">
        <v>93</v>
      </c>
      <c r="C30" s="14">
        <v>299</v>
      </c>
      <c r="D30" s="14">
        <v>212</v>
      </c>
      <c r="E30" s="14">
        <v>1510</v>
      </c>
      <c r="F30" s="14">
        <v>0</v>
      </c>
      <c r="G30" s="14">
        <v>0</v>
      </c>
      <c r="H30" s="14">
        <v>87</v>
      </c>
      <c r="I30" s="14">
        <v>290</v>
      </c>
      <c r="J30">
        <f t="shared" si="6"/>
        <v>1133</v>
      </c>
      <c r="K30" s="14">
        <v>68</v>
      </c>
      <c r="L30">
        <f t="shared" si="0"/>
        <v>3.3434979342907729</v>
      </c>
      <c r="M30" t="s">
        <v>221</v>
      </c>
      <c r="N30">
        <f t="shared" si="1"/>
        <v>0.85579382254574066</v>
      </c>
      <c r="O30">
        <f t="shared" si="2"/>
        <v>4.4560299036002364</v>
      </c>
      <c r="P30">
        <f t="shared" si="3"/>
        <v>0</v>
      </c>
      <c r="Q30">
        <f t="shared" si="4"/>
        <v>0</v>
      </c>
      <c r="R30">
        <f t="shared" si="5"/>
        <v>0.25673814676372214</v>
      </c>
    </row>
    <row r="31" spans="1:18" x14ac:dyDescent="0.3">
      <c r="A31">
        <v>30</v>
      </c>
      <c r="B31" t="s">
        <v>116</v>
      </c>
      <c r="C31">
        <v>468</v>
      </c>
      <c r="D31">
        <v>386</v>
      </c>
      <c r="E31">
        <v>3770</v>
      </c>
      <c r="F31">
        <v>500</v>
      </c>
      <c r="G31">
        <v>230</v>
      </c>
      <c r="H31">
        <v>950</v>
      </c>
      <c r="I31">
        <v>395</v>
      </c>
      <c r="J31">
        <f t="shared" si="6"/>
        <v>3155</v>
      </c>
      <c r="K31">
        <v>46</v>
      </c>
      <c r="L31">
        <f t="shared" si="0"/>
        <v>8.793199554069119</v>
      </c>
      <c r="M31" t="s">
        <v>221</v>
      </c>
      <c r="N31">
        <f t="shared" si="1"/>
        <v>1.1008918617614269</v>
      </c>
      <c r="O31">
        <f t="shared" si="2"/>
        <v>10.507246376811594</v>
      </c>
      <c r="P31">
        <f t="shared" si="3"/>
        <v>1.3935340022296545</v>
      </c>
      <c r="Q31">
        <f t="shared" si="4"/>
        <v>0.64102564102564108</v>
      </c>
      <c r="R31">
        <f t="shared" si="5"/>
        <v>2.6477146042363433</v>
      </c>
    </row>
    <row r="32" spans="1:18" x14ac:dyDescent="0.3">
      <c r="A32">
        <v>31</v>
      </c>
      <c r="B32" t="s">
        <v>93</v>
      </c>
      <c r="C32">
        <v>467</v>
      </c>
      <c r="D32">
        <v>358</v>
      </c>
      <c r="E32">
        <v>2600</v>
      </c>
      <c r="F32">
        <v>2000</v>
      </c>
      <c r="G32">
        <v>560</v>
      </c>
      <c r="H32">
        <v>1890</v>
      </c>
      <c r="I32">
        <v>200</v>
      </c>
      <c r="J32">
        <f t="shared" si="6"/>
        <v>3070</v>
      </c>
      <c r="K32">
        <v>69</v>
      </c>
      <c r="L32">
        <f t="shared" si="0"/>
        <v>5.7164137417372682</v>
      </c>
      <c r="M32" t="s">
        <v>221</v>
      </c>
      <c r="N32">
        <f t="shared" si="1"/>
        <v>0.3724048040219719</v>
      </c>
      <c r="O32">
        <f t="shared" si="2"/>
        <v>4.8412624522856342</v>
      </c>
      <c r="P32">
        <f t="shared" si="3"/>
        <v>3.7240480402197189</v>
      </c>
      <c r="Q32">
        <f t="shared" si="4"/>
        <v>1.0427334512615214</v>
      </c>
      <c r="R32">
        <f t="shared" si="5"/>
        <v>3.519225398007634</v>
      </c>
    </row>
    <row r="33" spans="1:18" x14ac:dyDescent="0.3">
      <c r="A33">
        <v>32</v>
      </c>
      <c r="B33" t="s">
        <v>93</v>
      </c>
      <c r="C33">
        <v>373</v>
      </c>
      <c r="D33">
        <v>247</v>
      </c>
      <c r="E33">
        <v>1450</v>
      </c>
      <c r="F33">
        <v>700</v>
      </c>
      <c r="G33">
        <v>0</v>
      </c>
      <c r="H33">
        <v>300</v>
      </c>
      <c r="I33">
        <v>485</v>
      </c>
      <c r="J33">
        <f t="shared" si="6"/>
        <v>1365</v>
      </c>
      <c r="K33">
        <v>46</v>
      </c>
      <c r="L33">
        <f t="shared" si="0"/>
        <v>4.7732835994871197</v>
      </c>
      <c r="M33" t="s">
        <v>221</v>
      </c>
      <c r="N33">
        <f t="shared" si="1"/>
        <v>1.696001865019233</v>
      </c>
      <c r="O33">
        <f t="shared" si="2"/>
        <v>5.0705210397482219</v>
      </c>
      <c r="P33">
        <f t="shared" si="3"/>
        <v>2.447837743326728</v>
      </c>
      <c r="Q33">
        <f t="shared" si="4"/>
        <v>0</v>
      </c>
      <c r="R33">
        <f t="shared" si="5"/>
        <v>1.0490733185685976</v>
      </c>
    </row>
    <row r="34" spans="1:18" s="14" customFormat="1" x14ac:dyDescent="0.3">
      <c r="A34" s="14">
        <v>33</v>
      </c>
      <c r="B34" s="14" t="s">
        <v>116</v>
      </c>
      <c r="C34" s="14">
        <v>332</v>
      </c>
      <c r="D34" s="14">
        <v>196</v>
      </c>
      <c r="E34" s="17">
        <v>1950</v>
      </c>
      <c r="F34" s="17">
        <v>500</v>
      </c>
      <c r="G34" s="17">
        <v>340</v>
      </c>
      <c r="H34" s="17">
        <v>350</v>
      </c>
      <c r="I34" s="17">
        <v>140</v>
      </c>
      <c r="J34" s="14">
        <f t="shared" si="6"/>
        <v>2300</v>
      </c>
      <c r="K34" s="14">
        <v>41</v>
      </c>
      <c r="L34" s="14">
        <f t="shared" si="0"/>
        <v>10.138113429327063</v>
      </c>
      <c r="M34" t="s">
        <v>221</v>
      </c>
      <c r="N34" s="14">
        <f t="shared" si="1"/>
        <v>0.61710255656773438</v>
      </c>
      <c r="O34" s="14">
        <f t="shared" si="2"/>
        <v>8.5953570379077284</v>
      </c>
      <c r="P34" s="14">
        <f t="shared" si="3"/>
        <v>2.2039377020276225</v>
      </c>
      <c r="Q34" s="14">
        <f t="shared" si="4"/>
        <v>1.4986776373787833</v>
      </c>
      <c r="R34" s="14">
        <f t="shared" si="5"/>
        <v>1.5427563914193361</v>
      </c>
    </row>
    <row r="35" spans="1:18" s="2" customFormat="1" x14ac:dyDescent="0.3">
      <c r="A35" s="2">
        <v>34</v>
      </c>
      <c r="B35" s="2" t="s">
        <v>93</v>
      </c>
      <c r="C35" s="2">
        <v>240</v>
      </c>
      <c r="D35" s="2">
        <v>134</v>
      </c>
      <c r="E35" s="2">
        <v>600</v>
      </c>
      <c r="F35" s="2">
        <v>600</v>
      </c>
      <c r="G35" s="2">
        <v>0</v>
      </c>
      <c r="H35" s="2">
        <v>190</v>
      </c>
      <c r="I35" s="2">
        <v>90</v>
      </c>
      <c r="J35">
        <f t="shared" si="6"/>
        <v>920</v>
      </c>
      <c r="K35" s="2">
        <v>52</v>
      </c>
      <c r="L35">
        <f t="shared" si="0"/>
        <v>4.4230769230769234</v>
      </c>
      <c r="M35" t="s">
        <v>221</v>
      </c>
      <c r="N35">
        <f t="shared" si="1"/>
        <v>0.43269230769230771</v>
      </c>
      <c r="O35">
        <f t="shared" si="2"/>
        <v>2.8846153846153846</v>
      </c>
      <c r="P35">
        <f t="shared" si="3"/>
        <v>2.8846153846153846</v>
      </c>
      <c r="Q35">
        <f t="shared" si="4"/>
        <v>0</v>
      </c>
      <c r="R35">
        <f t="shared" si="5"/>
        <v>0.91346153846153844</v>
      </c>
    </row>
  </sheetData>
  <autoFilter ref="A1:R1" xr:uid="{93070D9B-4354-4BCB-BF9D-D89DA392B1C0}">
    <sortState xmlns:xlrd2="http://schemas.microsoft.com/office/spreadsheetml/2017/richdata2" ref="A2:R35">
      <sortCondition ref="A1"/>
    </sortState>
  </autoFilter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49"/>
  <sheetViews>
    <sheetView workbookViewId="0">
      <pane xSplit="1" topLeftCell="AU1" activePane="topRight" state="frozen"/>
      <selection pane="topRight" activeCell="BJ6" sqref="BJ6"/>
    </sheetView>
  </sheetViews>
  <sheetFormatPr defaultColWidth="9" defaultRowHeight="14" x14ac:dyDescent="0.3"/>
  <cols>
    <col min="1" max="1" width="7.9140625" bestFit="1" customWidth="1"/>
    <col min="2" max="2" width="12" bestFit="1" customWidth="1"/>
    <col min="3" max="3" width="10.58203125" bestFit="1" customWidth="1"/>
    <col min="4" max="4" width="12.83203125" bestFit="1" customWidth="1"/>
    <col min="5" max="5" width="13.58203125" bestFit="1" customWidth="1"/>
    <col min="6" max="6" width="15.4140625" bestFit="1" customWidth="1"/>
    <col min="7" max="7" width="16.25" bestFit="1" customWidth="1"/>
    <col min="8" max="8" width="12.5" bestFit="1" customWidth="1"/>
    <col min="9" max="9" width="13.25" bestFit="1" customWidth="1"/>
    <col min="10" max="10" width="7" bestFit="1" customWidth="1"/>
    <col min="11" max="11" width="7.08203125" bestFit="1" customWidth="1"/>
    <col min="12" max="12" width="12.9140625" bestFit="1" customWidth="1"/>
    <col min="13" max="13" width="7.4140625" bestFit="1" customWidth="1"/>
    <col min="14" max="14" width="6.33203125" bestFit="1" customWidth="1"/>
    <col min="15" max="15" width="24.5" bestFit="1" customWidth="1"/>
    <col min="16" max="16" width="20.25" bestFit="1" customWidth="1"/>
    <col min="17" max="17" width="24.08203125" bestFit="1" customWidth="1"/>
    <col min="18" max="18" width="9.83203125" bestFit="1" customWidth="1"/>
    <col min="19" max="19" width="22.08203125" bestFit="1" customWidth="1"/>
    <col min="20" max="20" width="19.9140625" bestFit="1" customWidth="1"/>
    <col min="21" max="21" width="13.1640625" bestFit="1" customWidth="1"/>
    <col min="22" max="26" width="12.33203125" style="8" bestFit="1" customWidth="1"/>
    <col min="27" max="27" width="12.9140625" style="8" bestFit="1" customWidth="1"/>
    <col min="28" max="28" width="12.33203125" style="8" bestFit="1" customWidth="1"/>
    <col min="29" max="29" width="14.1640625" style="8" bestFit="1" customWidth="1"/>
    <col min="30" max="30" width="9" style="8"/>
    <col min="31" max="31" width="10.58203125" style="8" bestFit="1" customWidth="1"/>
    <col min="32" max="32" width="11.4140625" style="8" bestFit="1" customWidth="1"/>
    <col min="33" max="33" width="6.83203125" style="8" bestFit="1" customWidth="1"/>
    <col min="34" max="34" width="16.83203125" style="8" bestFit="1" customWidth="1"/>
    <col min="35" max="35" width="18.5" style="8" bestFit="1" customWidth="1"/>
    <col min="36" max="36" width="20.58203125" style="8" bestFit="1" customWidth="1"/>
    <col min="37" max="37" width="21.5" style="8" bestFit="1" customWidth="1"/>
    <col min="38" max="38" width="16.6640625" style="8" bestFit="1" customWidth="1"/>
    <col min="39" max="39" width="24.75" style="8" bestFit="1" customWidth="1"/>
    <col min="40" max="40" width="13.1640625" bestFit="1" customWidth="1"/>
    <col min="41" max="41" width="6.9140625" bestFit="1" customWidth="1"/>
    <col min="42" max="42" width="8.5" bestFit="1" customWidth="1"/>
    <col min="43" max="43" width="12.6640625" style="8" bestFit="1" customWidth="1"/>
    <col min="44" max="50" width="9" style="8"/>
    <col min="51" max="51" width="9.5" style="8" bestFit="1" customWidth="1"/>
    <col min="52" max="61" width="9" style="8"/>
    <col min="62" max="62" width="7.75" style="8" customWidth="1"/>
    <col min="63" max="66" width="9" style="8" hidden="1" customWidth="1"/>
    <col min="67" max="16384" width="9" style="8"/>
  </cols>
  <sheetData>
    <row r="1" spans="1:59" x14ac:dyDescent="0.3">
      <c r="A1" t="s">
        <v>192</v>
      </c>
      <c r="B1" s="1" t="s">
        <v>193</v>
      </c>
      <c r="C1" t="s">
        <v>113</v>
      </c>
      <c r="D1" t="s">
        <v>96</v>
      </c>
      <c r="E1" s="10" t="s">
        <v>103</v>
      </c>
      <c r="F1" t="s">
        <v>102</v>
      </c>
      <c r="G1" s="10" t="s">
        <v>104</v>
      </c>
      <c r="H1" t="s">
        <v>109</v>
      </c>
      <c r="I1" t="s">
        <v>110</v>
      </c>
      <c r="J1" t="s">
        <v>105</v>
      </c>
      <c r="K1" t="s">
        <v>106</v>
      </c>
      <c r="L1" t="s">
        <v>94</v>
      </c>
      <c r="M1" t="s">
        <v>95</v>
      </c>
      <c r="N1" t="s">
        <v>100</v>
      </c>
      <c r="O1" t="s">
        <v>101</v>
      </c>
      <c r="P1" t="s">
        <v>97</v>
      </c>
      <c r="Q1" t="s">
        <v>98</v>
      </c>
      <c r="R1" t="s">
        <v>99</v>
      </c>
      <c r="S1" t="s">
        <v>127</v>
      </c>
      <c r="T1" t="s">
        <v>128</v>
      </c>
      <c r="U1" s="10" t="s">
        <v>204</v>
      </c>
      <c r="V1" s="8" t="s">
        <v>129</v>
      </c>
      <c r="W1" s="8" t="s">
        <v>130</v>
      </c>
      <c r="X1" s="8" t="s">
        <v>131</v>
      </c>
      <c r="Y1" s="8" t="s">
        <v>132</v>
      </c>
      <c r="Z1" s="8" t="s">
        <v>133</v>
      </c>
      <c r="AA1" s="8" t="s">
        <v>134</v>
      </c>
      <c r="AB1" s="8" t="s">
        <v>135</v>
      </c>
      <c r="AC1" s="8" t="s">
        <v>142</v>
      </c>
      <c r="AE1" s="8" t="s">
        <v>143</v>
      </c>
      <c r="AF1" s="8" t="s">
        <v>144</v>
      </c>
      <c r="AG1" s="20" t="s">
        <v>145</v>
      </c>
      <c r="AH1" s="8" t="s">
        <v>150</v>
      </c>
      <c r="AI1" s="8" t="s">
        <v>158</v>
      </c>
      <c r="AJ1" s="8" t="s">
        <v>151</v>
      </c>
      <c r="AK1" s="8" t="s">
        <v>152</v>
      </c>
      <c r="AL1" s="8" t="s">
        <v>153</v>
      </c>
      <c r="AM1" s="8" t="s">
        <v>154</v>
      </c>
      <c r="AN1" s="10" t="s">
        <v>203</v>
      </c>
      <c r="AO1" s="10" t="s">
        <v>190</v>
      </c>
      <c r="AP1" s="10" t="s">
        <v>115</v>
      </c>
      <c r="AQ1" s="8" t="s">
        <v>155</v>
      </c>
      <c r="AR1" t="s">
        <v>159</v>
      </c>
      <c r="AS1" t="s">
        <v>160</v>
      </c>
      <c r="AT1" t="s">
        <v>161</v>
      </c>
      <c r="AU1" t="s">
        <v>162</v>
      </c>
      <c r="AV1" t="s">
        <v>163</v>
      </c>
      <c r="AW1" t="s">
        <v>164</v>
      </c>
      <c r="AX1" t="s">
        <v>165</v>
      </c>
      <c r="AY1" s="8" t="s">
        <v>166</v>
      </c>
      <c r="AZ1" s="8" t="s">
        <v>169</v>
      </c>
      <c r="BA1" s="8" t="s">
        <v>170</v>
      </c>
      <c r="BB1" s="8" t="s">
        <v>171</v>
      </c>
      <c r="BC1" s="8" t="s">
        <v>172</v>
      </c>
      <c r="BD1" s="23" t="s">
        <v>224</v>
      </c>
      <c r="BE1" s="23" t="s">
        <v>225</v>
      </c>
      <c r="BF1" s="8" t="s">
        <v>226</v>
      </c>
      <c r="BG1" s="8" t="s">
        <v>174</v>
      </c>
    </row>
    <row r="2" spans="1:59" x14ac:dyDescent="0.3">
      <c r="A2">
        <v>1</v>
      </c>
      <c r="B2" t="s">
        <v>93</v>
      </c>
      <c r="C2" s="8">
        <v>0.7</v>
      </c>
      <c r="D2">
        <v>12.5</v>
      </c>
      <c r="E2">
        <v>11.6</v>
      </c>
      <c r="F2">
        <v>86.8</v>
      </c>
      <c r="G2">
        <v>85.2</v>
      </c>
      <c r="H2">
        <v>0.59</v>
      </c>
      <c r="I2">
        <v>0.6</v>
      </c>
      <c r="J2">
        <v>14</v>
      </c>
      <c r="K2">
        <v>9</v>
      </c>
      <c r="L2" t="s">
        <v>111</v>
      </c>
      <c r="M2" t="s">
        <v>111</v>
      </c>
      <c r="N2" t="s">
        <v>111</v>
      </c>
      <c r="O2" t="s">
        <v>111</v>
      </c>
      <c r="P2" t="s">
        <v>112</v>
      </c>
      <c r="Q2" t="s">
        <v>111</v>
      </c>
      <c r="R2" t="s">
        <v>111</v>
      </c>
      <c r="S2" s="13">
        <f>COUNTIF(E2:E881,"&lt;= 60")</f>
        <v>34</v>
      </c>
      <c r="T2">
        <f t="shared" ref="T2:T49" si="0">S2/U2*60</f>
        <v>12.363636363636363</v>
      </c>
      <c r="U2">
        <v>165</v>
      </c>
      <c r="V2" s="13">
        <v>2.7698787878787945</v>
      </c>
      <c r="W2" s="13">
        <v>13.072727272727272</v>
      </c>
      <c r="X2" s="13">
        <v>51.090909090909093</v>
      </c>
      <c r="Y2" s="13">
        <v>9.9277108433734949</v>
      </c>
      <c r="Z2" s="13">
        <v>7.1247590361445789</v>
      </c>
      <c r="AA2" s="13">
        <v>70.393939393939391</v>
      </c>
      <c r="AB2" s="13">
        <v>53.746987951807228</v>
      </c>
      <c r="AC2" s="13">
        <v>0.75618083428595662</v>
      </c>
      <c r="AE2" s="8">
        <v>0.7</v>
      </c>
      <c r="AF2">
        <v>0.7</v>
      </c>
      <c r="AG2" s="8">
        <f t="shared" ref="AG2:AG35" si="1">AE2-AF2</f>
        <v>0</v>
      </c>
      <c r="AH2" s="8">
        <v>6</v>
      </c>
      <c r="AI2" s="8">
        <f t="shared" ref="AI2:AI35" si="2">AH2/AN2*60</f>
        <v>1.4285714285714284</v>
      </c>
      <c r="AJ2" s="8">
        <v>3.28</v>
      </c>
      <c r="AK2" s="8">
        <f t="shared" ref="AK2:AK35" si="3">AJ2/AN2*60*1000</f>
        <v>780.95238095238096</v>
      </c>
      <c r="AL2" s="8">
        <v>371.7</v>
      </c>
      <c r="AM2" s="8">
        <f t="shared" ref="AM2:AM35" si="4">AL2/AO2/AN2</f>
        <v>2.7830188679245284E-2</v>
      </c>
      <c r="AN2">
        <v>252</v>
      </c>
      <c r="AO2">
        <v>53</v>
      </c>
      <c r="AP2">
        <v>480</v>
      </c>
      <c r="AQ2" s="8" t="s">
        <v>156</v>
      </c>
      <c r="AR2" s="8">
        <v>40.644578313253014</v>
      </c>
      <c r="AS2" s="8">
        <v>436.83734939759034</v>
      </c>
      <c r="AT2" s="8">
        <v>16.698795180722893</v>
      </c>
      <c r="AU2" s="8">
        <v>4.903614457831325</v>
      </c>
      <c r="AV2" s="8">
        <v>4.106024096385557</v>
      </c>
      <c r="AW2" s="8">
        <v>7.756344982201532</v>
      </c>
      <c r="AX2" s="8">
        <v>0.70150414973925312</v>
      </c>
      <c r="AY2" s="8" t="s">
        <v>167</v>
      </c>
      <c r="AZ2" s="8" t="s">
        <v>167</v>
      </c>
      <c r="BA2" s="8">
        <v>37.517469879518153</v>
      </c>
      <c r="BB2" s="8">
        <v>37.142168674698745</v>
      </c>
      <c r="BC2" s="8">
        <f t="shared" ref="BC2:BC35" si="5">BA2-BB2</f>
        <v>0.37530120481940799</v>
      </c>
      <c r="BD2" s="8">
        <v>11</v>
      </c>
      <c r="BE2" s="8" t="s">
        <v>173</v>
      </c>
      <c r="BF2" s="8" t="s">
        <v>173</v>
      </c>
      <c r="BG2">
        <v>23.746987951807228</v>
      </c>
    </row>
    <row r="3" spans="1:59" x14ac:dyDescent="0.3">
      <c r="A3">
        <v>2</v>
      </c>
      <c r="B3" t="s">
        <v>93</v>
      </c>
      <c r="C3" s="8">
        <v>1.1000000000000001</v>
      </c>
      <c r="D3">
        <v>12.1</v>
      </c>
      <c r="E3">
        <v>11.7</v>
      </c>
      <c r="F3">
        <v>71</v>
      </c>
      <c r="G3">
        <v>77</v>
      </c>
      <c r="H3">
        <v>0.7</v>
      </c>
      <c r="I3">
        <v>0.65</v>
      </c>
      <c r="J3">
        <v>16</v>
      </c>
      <c r="K3">
        <v>11</v>
      </c>
      <c r="L3" t="s">
        <v>124</v>
      </c>
      <c r="M3" t="s">
        <v>124</v>
      </c>
      <c r="N3" t="s">
        <v>124</v>
      </c>
      <c r="O3" t="s">
        <v>124</v>
      </c>
      <c r="P3" t="s">
        <v>125</v>
      </c>
      <c r="Q3" t="s">
        <v>124</v>
      </c>
      <c r="R3" t="s">
        <v>124</v>
      </c>
      <c r="S3" s="22">
        <v>4</v>
      </c>
      <c r="T3">
        <f t="shared" si="0"/>
        <v>0.72948328267477203</v>
      </c>
      <c r="U3">
        <v>329</v>
      </c>
      <c r="V3" s="22">
        <v>2.7146226415094374</v>
      </c>
      <c r="W3" s="22">
        <v>13.418238993710691</v>
      </c>
      <c r="X3" s="22">
        <v>38.732704402515722</v>
      </c>
      <c r="Y3" s="22">
        <v>12.186119873817034</v>
      </c>
      <c r="Z3" s="22">
        <v>2.0166666666666662</v>
      </c>
      <c r="AA3" s="22">
        <v>85.857575757575759</v>
      </c>
      <c r="AB3" s="22">
        <v>69.627272727272725</v>
      </c>
      <c r="AC3" s="13">
        <v>0.89378856520341066</v>
      </c>
      <c r="AE3" s="8">
        <v>1.1000000000000001</v>
      </c>
      <c r="AF3">
        <v>0.9</v>
      </c>
      <c r="AG3" s="8">
        <f t="shared" si="1"/>
        <v>0.20000000000000007</v>
      </c>
      <c r="AH3" s="8">
        <v>0</v>
      </c>
      <c r="AI3" s="8">
        <f t="shared" si="2"/>
        <v>0</v>
      </c>
      <c r="AJ3" s="8">
        <v>1.0129999999999999</v>
      </c>
      <c r="AK3" s="8">
        <f t="shared" si="3"/>
        <v>139.72413793103448</v>
      </c>
      <c r="AL3" s="8">
        <v>0</v>
      </c>
      <c r="AM3" s="8">
        <f t="shared" si="4"/>
        <v>0</v>
      </c>
      <c r="AN3">
        <v>435</v>
      </c>
      <c r="AO3">
        <v>51</v>
      </c>
      <c r="AP3">
        <v>950</v>
      </c>
      <c r="AQ3" s="8" t="s">
        <v>156</v>
      </c>
      <c r="AR3" s="8">
        <v>37.427272727272729</v>
      </c>
      <c r="AS3" s="8">
        <v>453.65454545454543</v>
      </c>
      <c r="AT3" s="8">
        <v>15.83030303030303</v>
      </c>
      <c r="AU3" s="8">
        <v>4.7848484848484851</v>
      </c>
      <c r="AV3" s="8">
        <v>3.9642424242424132</v>
      </c>
      <c r="AW3" s="8">
        <v>7.8572859156473056</v>
      </c>
      <c r="AX3" s="8">
        <v>0.68148919736216285</v>
      </c>
      <c r="AY3" s="8" t="s">
        <v>168</v>
      </c>
      <c r="AZ3" s="8" t="s">
        <v>168</v>
      </c>
      <c r="BA3" s="8">
        <v>37.260303030302907</v>
      </c>
      <c r="BB3" s="8">
        <v>36.120303030303013</v>
      </c>
      <c r="BC3" s="8">
        <f t="shared" si="5"/>
        <v>1.139999999999894</v>
      </c>
      <c r="BD3" s="8">
        <v>25</v>
      </c>
      <c r="BE3" s="8" t="s">
        <v>173</v>
      </c>
      <c r="BF3" s="8" t="s">
        <v>173</v>
      </c>
      <c r="BG3">
        <v>36.255319148936174</v>
      </c>
    </row>
    <row r="4" spans="1:59" x14ac:dyDescent="0.3">
      <c r="A4">
        <v>3</v>
      </c>
      <c r="B4" t="s">
        <v>116</v>
      </c>
      <c r="C4" s="8">
        <v>0.7</v>
      </c>
      <c r="D4">
        <v>11.9</v>
      </c>
      <c r="E4">
        <v>10.7</v>
      </c>
      <c r="F4">
        <v>113.5</v>
      </c>
      <c r="G4">
        <v>95.9</v>
      </c>
      <c r="H4">
        <v>0.48</v>
      </c>
      <c r="I4">
        <v>0.56000000000000005</v>
      </c>
      <c r="J4">
        <v>17</v>
      </c>
      <c r="K4">
        <v>19</v>
      </c>
      <c r="L4" t="s">
        <v>111</v>
      </c>
      <c r="M4" t="s">
        <v>111</v>
      </c>
      <c r="N4" t="s">
        <v>111</v>
      </c>
      <c r="O4" t="s">
        <v>111</v>
      </c>
      <c r="P4" t="s">
        <v>112</v>
      </c>
      <c r="Q4" t="s">
        <v>111</v>
      </c>
      <c r="R4" t="s">
        <v>111</v>
      </c>
      <c r="S4" s="13">
        <v>85</v>
      </c>
      <c r="T4">
        <f t="shared" si="0"/>
        <v>16.887417218543046</v>
      </c>
      <c r="U4">
        <v>302</v>
      </c>
      <c r="V4" s="13">
        <v>3.8080851063829808</v>
      </c>
      <c r="W4" s="13">
        <v>9.5865724381625448</v>
      </c>
      <c r="X4" s="13">
        <v>48.031914893617021</v>
      </c>
      <c r="Y4" s="13">
        <v>10.317880794701987</v>
      </c>
      <c r="Z4" s="13">
        <v>4.1049834983498377</v>
      </c>
      <c r="AA4" s="13">
        <v>64.760000000000005</v>
      </c>
      <c r="AB4" s="13">
        <v>77.257425742574256</v>
      </c>
      <c r="AC4" s="13">
        <v>1.1203367442506915</v>
      </c>
      <c r="AE4" s="8">
        <v>0.7</v>
      </c>
      <c r="AF4">
        <v>0.7</v>
      </c>
      <c r="AG4" s="8">
        <f t="shared" si="1"/>
        <v>0</v>
      </c>
      <c r="AH4" s="8">
        <v>0</v>
      </c>
      <c r="AI4" s="8">
        <f t="shared" si="2"/>
        <v>0</v>
      </c>
      <c r="AJ4" s="8">
        <v>0.1</v>
      </c>
      <c r="AK4" s="8">
        <f t="shared" si="3"/>
        <v>13.605442176870749</v>
      </c>
      <c r="AL4" s="8">
        <v>0</v>
      </c>
      <c r="AM4" s="8">
        <f t="shared" si="4"/>
        <v>0</v>
      </c>
      <c r="AN4">
        <v>441</v>
      </c>
      <c r="AO4">
        <v>70</v>
      </c>
      <c r="AP4">
        <v>0</v>
      </c>
      <c r="AQ4" s="8" t="s">
        <v>157</v>
      </c>
      <c r="AR4" s="8">
        <v>39.557755775577554</v>
      </c>
      <c r="AS4" s="8">
        <v>513.74257425742576</v>
      </c>
      <c r="AT4" s="8">
        <v>17.943894389438945</v>
      </c>
      <c r="AU4" s="8">
        <v>4.9141914191419138</v>
      </c>
      <c r="AV4" s="8">
        <v>4.0894389438943852</v>
      </c>
      <c r="AW4" s="8">
        <v>8.2737865623297076</v>
      </c>
      <c r="AX4" s="8">
        <v>0.66902525416130898</v>
      </c>
      <c r="AY4" s="8" t="s">
        <v>167</v>
      </c>
      <c r="AZ4" s="8" t="s">
        <v>167</v>
      </c>
      <c r="BA4" s="8">
        <v>37.582178217821742</v>
      </c>
      <c r="BB4" s="8">
        <v>36.855445544554421</v>
      </c>
      <c r="BC4" s="8">
        <f t="shared" si="5"/>
        <v>0.72673267326732116</v>
      </c>
      <c r="BD4" s="8">
        <v>10</v>
      </c>
      <c r="BE4" s="8" t="s">
        <v>173</v>
      </c>
      <c r="BF4" s="8" t="s">
        <v>173</v>
      </c>
      <c r="BG4">
        <v>26.244224422442244</v>
      </c>
    </row>
    <row r="5" spans="1:59" x14ac:dyDescent="0.3">
      <c r="A5">
        <v>4</v>
      </c>
      <c r="B5" t="s">
        <v>93</v>
      </c>
      <c r="C5" s="8">
        <v>1</v>
      </c>
      <c r="D5">
        <v>13.7</v>
      </c>
      <c r="E5">
        <v>12</v>
      </c>
      <c r="F5">
        <v>76.7</v>
      </c>
      <c r="G5">
        <v>84.3</v>
      </c>
      <c r="H5">
        <v>0.6</v>
      </c>
      <c r="I5">
        <v>0.55000000000000004</v>
      </c>
      <c r="J5">
        <v>10</v>
      </c>
      <c r="K5">
        <v>15</v>
      </c>
      <c r="L5" t="s">
        <v>111</v>
      </c>
      <c r="M5" t="s">
        <v>111</v>
      </c>
      <c r="N5" t="s">
        <v>111</v>
      </c>
      <c r="O5" t="s">
        <v>111</v>
      </c>
      <c r="P5" t="s">
        <v>112</v>
      </c>
      <c r="Q5" t="s">
        <v>111</v>
      </c>
      <c r="R5" t="s">
        <v>111</v>
      </c>
      <c r="S5" s="13">
        <v>27</v>
      </c>
      <c r="T5">
        <f t="shared" si="0"/>
        <v>9.7005988023952092</v>
      </c>
      <c r="U5">
        <v>167</v>
      </c>
      <c r="V5" s="13">
        <v>2.0266071428571415</v>
      </c>
      <c r="W5" s="13">
        <v>11.897590361445783</v>
      </c>
      <c r="X5" s="13">
        <v>30.94047619047619</v>
      </c>
      <c r="Y5" s="13">
        <v>8.2590361445783138</v>
      </c>
      <c r="Z5" s="13">
        <v>1.6970238095238093</v>
      </c>
      <c r="AA5" s="13">
        <v>69.174698795180717</v>
      </c>
      <c r="AB5" s="13">
        <v>64.61904761904762</v>
      </c>
      <c r="AC5" s="13">
        <v>0.69917174525608261</v>
      </c>
      <c r="AE5" s="8">
        <v>1</v>
      </c>
      <c r="AF5">
        <v>0.7</v>
      </c>
      <c r="AG5" s="8">
        <f t="shared" si="1"/>
        <v>0.30000000000000004</v>
      </c>
      <c r="AH5" s="8">
        <v>0</v>
      </c>
      <c r="AI5" s="8">
        <f t="shared" si="2"/>
        <v>0</v>
      </c>
      <c r="AJ5" s="8">
        <v>2.41</v>
      </c>
      <c r="AK5" s="8">
        <f t="shared" si="3"/>
        <v>509.15492957746488</v>
      </c>
      <c r="AL5" s="8">
        <v>0</v>
      </c>
      <c r="AM5" s="8">
        <f t="shared" si="4"/>
        <v>0</v>
      </c>
      <c r="AN5">
        <v>284</v>
      </c>
      <c r="AO5">
        <v>84</v>
      </c>
      <c r="AP5">
        <v>250</v>
      </c>
      <c r="AQ5" s="8" t="s">
        <v>156</v>
      </c>
      <c r="AR5" s="8">
        <v>36.36904761904762</v>
      </c>
      <c r="AS5" s="8">
        <v>483.94642857142856</v>
      </c>
      <c r="AT5" s="8">
        <v>23.107142857142858</v>
      </c>
      <c r="AU5" s="8">
        <v>7.3630952380952381</v>
      </c>
      <c r="AV5" s="8">
        <v>3.5505952380952395</v>
      </c>
      <c r="AW5" s="8">
        <v>8.2794101904719568</v>
      </c>
      <c r="AX5" s="8">
        <v>0.67815644912162465</v>
      </c>
      <c r="AY5" s="8" t="s">
        <v>168</v>
      </c>
      <c r="AZ5" s="8" t="s">
        <v>167</v>
      </c>
      <c r="BA5" s="8">
        <v>36.74637681159421</v>
      </c>
      <c r="BB5" s="8">
        <v>36.470833333333331</v>
      </c>
      <c r="BC5" s="8">
        <f t="shared" si="5"/>
        <v>0.27554347826087877</v>
      </c>
      <c r="BD5" s="8">
        <v>13</v>
      </c>
      <c r="BE5" s="8" t="s">
        <v>173</v>
      </c>
      <c r="BF5" s="8" t="s">
        <v>173</v>
      </c>
      <c r="BG5">
        <v>34.844311377245511</v>
      </c>
    </row>
    <row r="6" spans="1:59" x14ac:dyDescent="0.3">
      <c r="A6">
        <v>5</v>
      </c>
      <c r="B6" t="s">
        <v>116</v>
      </c>
      <c r="C6" s="8">
        <v>2.5</v>
      </c>
      <c r="D6">
        <v>15.2</v>
      </c>
      <c r="E6">
        <v>10.1</v>
      </c>
      <c r="F6">
        <v>104</v>
      </c>
      <c r="G6">
        <v>87.3</v>
      </c>
      <c r="H6">
        <v>0.52</v>
      </c>
      <c r="I6">
        <v>0.61</v>
      </c>
      <c r="J6">
        <v>19</v>
      </c>
      <c r="K6">
        <v>11</v>
      </c>
      <c r="L6" t="s">
        <v>111</v>
      </c>
      <c r="M6" t="s">
        <v>111</v>
      </c>
      <c r="N6" t="s">
        <v>111</v>
      </c>
      <c r="O6" t="s">
        <v>111</v>
      </c>
      <c r="P6" t="s">
        <v>112</v>
      </c>
      <c r="Q6" t="s">
        <v>111</v>
      </c>
      <c r="R6" t="s">
        <v>111</v>
      </c>
      <c r="S6" s="13">
        <v>135</v>
      </c>
      <c r="T6">
        <f t="shared" si="0"/>
        <v>24.923076923076923</v>
      </c>
      <c r="U6">
        <v>325</v>
      </c>
      <c r="V6" s="13">
        <v>4.2630158730158731</v>
      </c>
      <c r="W6" s="13">
        <v>10.75925925925926</v>
      </c>
      <c r="X6" s="13">
        <v>43.92307692307692</v>
      </c>
      <c r="Y6" s="13">
        <v>12.432717678100264</v>
      </c>
      <c r="Z6" s="13">
        <v>3.0773614190687351</v>
      </c>
      <c r="AA6" s="13">
        <v>62.409448818897637</v>
      </c>
      <c r="AB6" s="13">
        <v>97.009216589861751</v>
      </c>
      <c r="AC6" s="13">
        <v>1.1485784455965968</v>
      </c>
      <c r="AE6" s="8">
        <v>2.5</v>
      </c>
      <c r="AF6">
        <v>1.2</v>
      </c>
      <c r="AG6" s="8">
        <f t="shared" si="1"/>
        <v>1.3</v>
      </c>
      <c r="AH6" s="8">
        <v>8</v>
      </c>
      <c r="AI6" s="8">
        <f t="shared" si="2"/>
        <v>1.1510791366906474</v>
      </c>
      <c r="AJ6" s="8">
        <v>0.3</v>
      </c>
      <c r="AK6" s="8">
        <f t="shared" si="3"/>
        <v>43.165467625899282</v>
      </c>
      <c r="AL6" s="8">
        <v>0</v>
      </c>
      <c r="AM6" s="8">
        <f t="shared" si="4"/>
        <v>0</v>
      </c>
      <c r="AN6">
        <v>417</v>
      </c>
      <c r="AO6">
        <v>62</v>
      </c>
      <c r="AP6">
        <v>900</v>
      </c>
      <c r="AQ6" s="8" t="s">
        <v>156</v>
      </c>
      <c r="AR6" s="8">
        <v>37.20245398773006</v>
      </c>
      <c r="AS6" s="8">
        <v>446.57055214723925</v>
      </c>
      <c r="AT6" s="8">
        <v>20.598159509202453</v>
      </c>
      <c r="AU6" s="8">
        <v>4.8650306748466257</v>
      </c>
      <c r="AV6" s="8">
        <v>3.9282208588957088</v>
      </c>
      <c r="AW6" s="8">
        <v>8.02921619446942</v>
      </c>
      <c r="AX6" s="8">
        <v>0.6426502497239196</v>
      </c>
      <c r="AY6" s="8" t="s">
        <v>168</v>
      </c>
      <c r="AZ6" s="8" t="s">
        <v>167</v>
      </c>
      <c r="BA6" s="8">
        <v>37.077300613497009</v>
      </c>
      <c r="BB6" s="8">
        <v>36.532822085889606</v>
      </c>
      <c r="BC6" s="8">
        <f t="shared" si="5"/>
        <v>0.5444785276074029</v>
      </c>
      <c r="BD6" s="8">
        <v>16</v>
      </c>
      <c r="BE6" s="8" t="s">
        <v>173</v>
      </c>
      <c r="BF6" s="8" t="s">
        <v>173</v>
      </c>
      <c r="BG6">
        <v>41.888544891640869</v>
      </c>
    </row>
    <row r="7" spans="1:59" x14ac:dyDescent="0.3">
      <c r="A7">
        <v>6</v>
      </c>
      <c r="B7" t="s">
        <v>116</v>
      </c>
      <c r="C7" s="8">
        <v>1</v>
      </c>
      <c r="D7">
        <v>13</v>
      </c>
      <c r="E7">
        <v>11.5</v>
      </c>
      <c r="F7">
        <v>76.400000000000006</v>
      </c>
      <c r="G7">
        <v>57.1</v>
      </c>
      <c r="H7">
        <v>0.59</v>
      </c>
      <c r="I7">
        <v>0.77</v>
      </c>
      <c r="J7">
        <v>14</v>
      </c>
      <c r="K7">
        <v>11</v>
      </c>
      <c r="L7" t="s">
        <v>111</v>
      </c>
      <c r="M7" t="s">
        <v>111</v>
      </c>
      <c r="N7" t="s">
        <v>111</v>
      </c>
      <c r="O7" t="s">
        <v>111</v>
      </c>
      <c r="P7" t="s">
        <v>112</v>
      </c>
      <c r="Q7" t="s">
        <v>111</v>
      </c>
      <c r="R7" t="s">
        <v>111</v>
      </c>
      <c r="S7" s="13">
        <v>17</v>
      </c>
      <c r="T7">
        <f t="shared" si="0"/>
        <v>4.6153846153846159</v>
      </c>
      <c r="U7">
        <v>221</v>
      </c>
      <c r="V7" s="13">
        <v>2.5085520361990934</v>
      </c>
      <c r="W7" s="13">
        <v>12.018099547511312</v>
      </c>
      <c r="X7" s="13">
        <v>32.565610859728508</v>
      </c>
      <c r="Y7" s="13">
        <v>12.659090909090908</v>
      </c>
      <c r="Z7" s="13">
        <v>1.9467117117117121</v>
      </c>
      <c r="AA7" s="13">
        <v>71.593607305936075</v>
      </c>
      <c r="AB7" s="13">
        <v>75.950450450450447</v>
      </c>
      <c r="AC7" s="13">
        <v>1.0287004380833538</v>
      </c>
      <c r="AE7" s="8">
        <v>1</v>
      </c>
      <c r="AF7">
        <v>0.7</v>
      </c>
      <c r="AG7" s="8">
        <f t="shared" si="1"/>
        <v>0.30000000000000004</v>
      </c>
      <c r="AH7" s="8">
        <v>12</v>
      </c>
      <c r="AI7" s="8">
        <f t="shared" si="2"/>
        <v>2.1621621621621623</v>
      </c>
      <c r="AJ7" s="8">
        <v>0</v>
      </c>
      <c r="AK7" s="8">
        <f t="shared" si="3"/>
        <v>0</v>
      </c>
      <c r="AL7" s="8">
        <v>0</v>
      </c>
      <c r="AM7" s="8">
        <f t="shared" si="4"/>
        <v>0</v>
      </c>
      <c r="AN7">
        <v>333</v>
      </c>
      <c r="AO7">
        <v>70</v>
      </c>
      <c r="AP7">
        <v>1000</v>
      </c>
      <c r="AQ7" s="8" t="s">
        <v>156</v>
      </c>
      <c r="AR7" s="8">
        <v>37.283783783783782</v>
      </c>
      <c r="AS7" s="8">
        <v>545.53153153153153</v>
      </c>
      <c r="AT7" s="8">
        <v>17.036036036036037</v>
      </c>
      <c r="AU7" s="8">
        <v>6.6396396396396398</v>
      </c>
      <c r="AV7" s="8">
        <v>2.9684684684684672</v>
      </c>
      <c r="AW7" s="8">
        <v>10.05999748342237</v>
      </c>
      <c r="AX7" s="8">
        <v>0.5848051236581886</v>
      </c>
      <c r="AY7" s="8" t="s">
        <v>167</v>
      </c>
      <c r="AZ7" s="8" t="s">
        <v>167</v>
      </c>
      <c r="BA7" s="8">
        <v>36.355000000000025</v>
      </c>
      <c r="BB7" s="8">
        <v>35.498198198198189</v>
      </c>
      <c r="BC7" s="8">
        <f t="shared" si="5"/>
        <v>0.8568018018018364</v>
      </c>
      <c r="BD7" s="8">
        <v>11</v>
      </c>
      <c r="BE7" s="8" t="s">
        <v>173</v>
      </c>
      <c r="BF7" s="8" t="s">
        <v>173</v>
      </c>
      <c r="BG7">
        <v>36.108597285067873</v>
      </c>
    </row>
    <row r="8" spans="1:59" x14ac:dyDescent="0.3">
      <c r="A8">
        <v>7</v>
      </c>
      <c r="B8" t="s">
        <v>93</v>
      </c>
      <c r="C8" s="8">
        <v>1.2</v>
      </c>
      <c r="D8">
        <v>11.8</v>
      </c>
      <c r="E8">
        <v>11.4</v>
      </c>
      <c r="F8">
        <v>72.599999999999994</v>
      </c>
      <c r="G8">
        <v>87.8</v>
      </c>
      <c r="H8">
        <v>0.69</v>
      </c>
      <c r="I8">
        <v>0.57999999999999996</v>
      </c>
      <c r="J8">
        <v>13</v>
      </c>
      <c r="K8">
        <v>12</v>
      </c>
      <c r="L8" t="s">
        <v>111</v>
      </c>
      <c r="M8" t="s">
        <v>111</v>
      </c>
      <c r="N8" t="s">
        <v>111</v>
      </c>
      <c r="O8" t="s">
        <v>111</v>
      </c>
      <c r="P8" t="s">
        <v>112</v>
      </c>
      <c r="Q8" t="s">
        <v>111</v>
      </c>
      <c r="R8" t="s">
        <v>111</v>
      </c>
      <c r="S8" s="13">
        <v>48</v>
      </c>
      <c r="T8">
        <f t="shared" si="0"/>
        <v>11.950207468879666</v>
      </c>
      <c r="U8">
        <v>241</v>
      </c>
      <c r="V8" s="13">
        <v>3.3830472103004281</v>
      </c>
      <c r="W8" s="13">
        <v>19.484978540772531</v>
      </c>
      <c r="X8" s="13">
        <v>41.75536480686695</v>
      </c>
      <c r="Y8" s="13">
        <v>17.093617021276597</v>
      </c>
      <c r="Z8" s="13">
        <v>1.5601239669421494</v>
      </c>
      <c r="AA8" s="13">
        <v>68.275423728813564</v>
      </c>
      <c r="AB8" s="13">
        <v>80.45867768595042</v>
      </c>
      <c r="AC8" s="13">
        <v>0.87150813205187183</v>
      </c>
      <c r="AE8" s="8">
        <v>1.2</v>
      </c>
      <c r="AF8">
        <v>0.8</v>
      </c>
      <c r="AG8" s="8">
        <f t="shared" si="1"/>
        <v>0.39999999999999991</v>
      </c>
      <c r="AH8" s="8">
        <v>18</v>
      </c>
      <c r="AI8" s="8">
        <f t="shared" si="2"/>
        <v>3.1304347826086953</v>
      </c>
      <c r="AJ8" s="8">
        <v>5.84</v>
      </c>
      <c r="AK8" s="8">
        <f t="shared" si="3"/>
        <v>1015.6521739130435</v>
      </c>
      <c r="AL8" s="8">
        <v>0</v>
      </c>
      <c r="AM8" s="8">
        <f t="shared" si="4"/>
        <v>0</v>
      </c>
      <c r="AN8">
        <v>345</v>
      </c>
      <c r="AO8">
        <v>63</v>
      </c>
      <c r="AP8">
        <v>1000</v>
      </c>
      <c r="AQ8" s="8" t="s">
        <v>156</v>
      </c>
      <c r="AR8" s="8">
        <v>34.67768595041322</v>
      </c>
      <c r="AS8" s="8">
        <v>482.34297520661158</v>
      </c>
      <c r="AT8" s="8">
        <v>19.454545454545453</v>
      </c>
      <c r="AU8" s="8">
        <v>4.8677685950413228</v>
      </c>
      <c r="AV8" s="8">
        <v>4.0231404958677794</v>
      </c>
      <c r="AW8" s="8">
        <v>8.3541688352421986</v>
      </c>
      <c r="AX8" s="8">
        <v>0.68734363108888274</v>
      </c>
      <c r="AY8" s="8" t="s">
        <v>168</v>
      </c>
      <c r="AZ8" s="8" t="s">
        <v>168</v>
      </c>
      <c r="BA8" s="8">
        <v>37.315934065934087</v>
      </c>
      <c r="BB8" s="8">
        <v>36.647933884297558</v>
      </c>
      <c r="BC8" s="8">
        <f t="shared" si="5"/>
        <v>0.66800018163652908</v>
      </c>
      <c r="BD8" s="8">
        <v>11</v>
      </c>
      <c r="BE8" s="8" t="s">
        <v>173</v>
      </c>
      <c r="BF8" s="8" t="s">
        <v>173</v>
      </c>
      <c r="BG8">
        <v>38.611570247933884</v>
      </c>
    </row>
    <row r="9" spans="1:59" x14ac:dyDescent="0.3">
      <c r="A9">
        <v>8</v>
      </c>
      <c r="B9" t="s">
        <v>116</v>
      </c>
      <c r="C9" s="8">
        <v>1.3</v>
      </c>
      <c r="D9">
        <v>15.6</v>
      </c>
      <c r="E9">
        <v>12.5</v>
      </c>
      <c r="F9">
        <v>97.9</v>
      </c>
      <c r="G9">
        <v>74.5</v>
      </c>
      <c r="H9">
        <v>0.46</v>
      </c>
      <c r="I9">
        <v>0.59</v>
      </c>
      <c r="J9">
        <v>22</v>
      </c>
      <c r="K9">
        <v>18</v>
      </c>
      <c r="L9" t="s">
        <v>111</v>
      </c>
      <c r="M9" t="s">
        <v>111</v>
      </c>
      <c r="N9" t="s">
        <v>111</v>
      </c>
      <c r="O9" t="s">
        <v>111</v>
      </c>
      <c r="P9" t="s">
        <v>112</v>
      </c>
      <c r="Q9" t="s">
        <v>111</v>
      </c>
      <c r="R9" t="s">
        <v>111</v>
      </c>
      <c r="S9" s="13">
        <v>70</v>
      </c>
      <c r="T9">
        <f t="shared" si="0"/>
        <v>14.43298969072165</v>
      </c>
      <c r="U9">
        <v>291</v>
      </c>
      <c r="V9" s="13">
        <v>2.3585409252668961</v>
      </c>
      <c r="W9" s="13">
        <v>11.701067615658364</v>
      </c>
      <c r="X9" s="13">
        <v>29.391459074733095</v>
      </c>
      <c r="Y9" s="13">
        <v>11.786476868327401</v>
      </c>
      <c r="Z9" s="13">
        <v>2.2365068493150662</v>
      </c>
      <c r="AA9" s="13">
        <v>69.928825622775804</v>
      </c>
      <c r="AB9" s="13">
        <v>80.339041095890408</v>
      </c>
      <c r="AC9" s="13">
        <v>0.952863608290897</v>
      </c>
      <c r="AE9" s="8">
        <v>1.3</v>
      </c>
      <c r="AF9">
        <v>0.9</v>
      </c>
      <c r="AG9" s="8">
        <f t="shared" si="1"/>
        <v>0.4</v>
      </c>
      <c r="AH9" s="8">
        <v>0</v>
      </c>
      <c r="AI9" s="8">
        <f t="shared" si="2"/>
        <v>0</v>
      </c>
      <c r="AJ9" s="8">
        <v>0.81</v>
      </c>
      <c r="AK9" s="8">
        <f t="shared" si="3"/>
        <v>123.66412213740459</v>
      </c>
      <c r="AL9" s="8">
        <v>0</v>
      </c>
      <c r="AM9" s="8">
        <f t="shared" si="4"/>
        <v>0</v>
      </c>
      <c r="AN9">
        <v>393</v>
      </c>
      <c r="AO9">
        <v>56</v>
      </c>
      <c r="AP9">
        <v>1000</v>
      </c>
      <c r="AQ9" s="8" t="s">
        <v>156</v>
      </c>
      <c r="AR9" s="8">
        <v>37.486301369863014</v>
      </c>
      <c r="AS9" s="8">
        <v>498.3732876712329</v>
      </c>
      <c r="AT9" s="8">
        <v>16.726027397260275</v>
      </c>
      <c r="AU9" s="8">
        <v>4.756849315068493</v>
      </c>
      <c r="AV9" s="8">
        <v>2.7301369863013623</v>
      </c>
      <c r="AW9" s="8">
        <v>8.8489575225716113</v>
      </c>
      <c r="AX9" s="8">
        <v>0.55821718594986258</v>
      </c>
      <c r="AY9" s="8" t="s">
        <v>167</v>
      </c>
      <c r="AZ9" s="8" t="s">
        <v>167</v>
      </c>
      <c r="BA9" s="8">
        <v>36.568965517241338</v>
      </c>
      <c r="BB9" s="8">
        <v>36.94897260273973</v>
      </c>
      <c r="BC9" s="8">
        <f t="shared" si="5"/>
        <v>-0.38000708549839146</v>
      </c>
      <c r="BD9" s="8">
        <v>12</v>
      </c>
      <c r="BE9" s="8" t="s">
        <v>173</v>
      </c>
      <c r="BF9" s="8" t="s">
        <v>173</v>
      </c>
      <c r="BG9">
        <v>32.178694158075601</v>
      </c>
    </row>
    <row r="10" spans="1:59" x14ac:dyDescent="0.3">
      <c r="A10">
        <v>9</v>
      </c>
      <c r="B10" t="s">
        <v>93</v>
      </c>
      <c r="C10" s="8">
        <v>1.3</v>
      </c>
      <c r="D10">
        <v>12.2</v>
      </c>
      <c r="E10">
        <v>11.1</v>
      </c>
      <c r="F10">
        <v>106</v>
      </c>
      <c r="G10">
        <v>126.3</v>
      </c>
      <c r="H10">
        <v>0.54</v>
      </c>
      <c r="I10">
        <v>0.46</v>
      </c>
      <c r="J10">
        <v>24</v>
      </c>
      <c r="K10">
        <v>19</v>
      </c>
      <c r="L10" t="s">
        <v>111</v>
      </c>
      <c r="M10" t="s">
        <v>111</v>
      </c>
      <c r="N10" t="s">
        <v>111</v>
      </c>
      <c r="O10" t="s">
        <v>111</v>
      </c>
      <c r="P10" t="s">
        <v>112</v>
      </c>
      <c r="Q10" t="s">
        <v>111</v>
      </c>
      <c r="R10" t="s">
        <v>111</v>
      </c>
      <c r="S10" s="13">
        <v>14</v>
      </c>
      <c r="T10">
        <f t="shared" si="0"/>
        <v>3.6842105263157894</v>
      </c>
      <c r="U10">
        <v>228</v>
      </c>
      <c r="V10" s="13">
        <v>4.6315686274509771</v>
      </c>
      <c r="W10" s="13">
        <v>12.582222222222223</v>
      </c>
      <c r="X10" s="13">
        <v>54.769607843137258</v>
      </c>
      <c r="Y10" s="13">
        <v>11.150442477876107</v>
      </c>
      <c r="Z10" s="13">
        <v>3.3431877729257669</v>
      </c>
      <c r="AA10" s="13">
        <v>81.414096916299556</v>
      </c>
      <c r="AB10" s="13">
        <v>84.860262008733628</v>
      </c>
      <c r="AC10" s="13">
        <v>0.87364749349884141</v>
      </c>
      <c r="AE10" s="8">
        <v>1.3</v>
      </c>
      <c r="AF10">
        <v>0.9</v>
      </c>
      <c r="AG10" s="8">
        <f t="shared" si="1"/>
        <v>0.4</v>
      </c>
      <c r="AH10" s="8">
        <v>0</v>
      </c>
      <c r="AI10" s="8">
        <f t="shared" si="2"/>
        <v>0</v>
      </c>
      <c r="AJ10" s="8">
        <v>3.5</v>
      </c>
      <c r="AK10" s="8">
        <f t="shared" si="3"/>
        <v>578.512396694215</v>
      </c>
      <c r="AL10" s="8">
        <v>0</v>
      </c>
      <c r="AM10" s="8">
        <f t="shared" si="4"/>
        <v>0</v>
      </c>
      <c r="AN10">
        <v>363</v>
      </c>
      <c r="AO10">
        <v>49</v>
      </c>
      <c r="AP10">
        <v>900</v>
      </c>
      <c r="AQ10" s="8" t="s">
        <v>156</v>
      </c>
      <c r="AR10" s="8">
        <v>38.454148471615717</v>
      </c>
      <c r="AS10" s="8">
        <v>434.35371179039299</v>
      </c>
      <c r="AT10" s="8">
        <v>17.567685589519652</v>
      </c>
      <c r="AU10" s="8">
        <v>4.9082969432314414</v>
      </c>
      <c r="AV10" s="8">
        <v>3.7506550218340555</v>
      </c>
      <c r="AW10" s="8">
        <v>9.0135822388271265</v>
      </c>
      <c r="AX10" s="8">
        <v>0.58756494542303495</v>
      </c>
      <c r="AY10" s="8" t="s">
        <v>167</v>
      </c>
      <c r="AZ10" s="8" t="s">
        <v>167</v>
      </c>
      <c r="BA10" s="8">
        <v>37.15590909090907</v>
      </c>
      <c r="BB10" s="8">
        <v>36.701310043668187</v>
      </c>
      <c r="BC10" s="8">
        <f t="shared" si="5"/>
        <v>0.45459904724088318</v>
      </c>
      <c r="BD10" s="8">
        <v>14</v>
      </c>
      <c r="BE10" s="8" t="s">
        <v>173</v>
      </c>
      <c r="BF10" s="8" t="s">
        <v>173</v>
      </c>
      <c r="BG10">
        <v>52.449781659388648</v>
      </c>
    </row>
    <row r="11" spans="1:59" x14ac:dyDescent="0.3">
      <c r="A11" s="14">
        <v>10</v>
      </c>
      <c r="B11" s="14" t="s">
        <v>93</v>
      </c>
      <c r="C11" s="15">
        <v>1</v>
      </c>
      <c r="D11" s="14">
        <v>13.2</v>
      </c>
      <c r="E11" s="14">
        <v>11.3</v>
      </c>
      <c r="F11" s="14">
        <v>76.400000000000006</v>
      </c>
      <c r="G11" s="14">
        <v>98</v>
      </c>
      <c r="H11" s="14">
        <v>0.59</v>
      </c>
      <c r="I11" s="14">
        <v>0.47</v>
      </c>
      <c r="J11" s="14">
        <v>15</v>
      </c>
      <c r="K11" s="14">
        <v>10</v>
      </c>
      <c r="L11" s="14" t="s">
        <v>111</v>
      </c>
      <c r="M11" s="14" t="s">
        <v>111</v>
      </c>
      <c r="N11" s="14" t="s">
        <v>111</v>
      </c>
      <c r="O11" s="14" t="s">
        <v>111</v>
      </c>
      <c r="P11" s="14" t="s">
        <v>112</v>
      </c>
      <c r="Q11" s="14" t="s">
        <v>111</v>
      </c>
      <c r="R11" s="14" t="s">
        <v>111</v>
      </c>
      <c r="S11" s="16">
        <v>105</v>
      </c>
      <c r="T11" s="14">
        <f t="shared" si="0"/>
        <v>22.5</v>
      </c>
      <c r="U11" s="14">
        <v>280</v>
      </c>
      <c r="V11" s="16">
        <v>2.0526428571428608</v>
      </c>
      <c r="W11" s="16">
        <v>10.857142857142858</v>
      </c>
      <c r="X11" s="16">
        <v>32.278571428571432</v>
      </c>
      <c r="Y11" s="16">
        <v>7.4265232974910393</v>
      </c>
      <c r="Z11" s="16">
        <v>2.9090391459074749</v>
      </c>
      <c r="AA11" s="16">
        <v>64.312949640287769</v>
      </c>
      <c r="AB11" s="16">
        <v>63.120996441281136</v>
      </c>
      <c r="AC11" s="16">
        <v>0.66938017049845355</v>
      </c>
      <c r="AD11" s="15"/>
      <c r="AE11" s="15">
        <v>1</v>
      </c>
      <c r="AF11" s="14">
        <v>0.6</v>
      </c>
      <c r="AG11" s="15">
        <f t="shared" si="1"/>
        <v>0.4</v>
      </c>
      <c r="AH11" s="15">
        <v>6</v>
      </c>
      <c r="AI11" s="8">
        <f t="shared" si="2"/>
        <v>0.93264248704663211</v>
      </c>
      <c r="AJ11" s="15">
        <v>2.72</v>
      </c>
      <c r="AK11" s="8">
        <f t="shared" si="3"/>
        <v>422.79792746113992</v>
      </c>
      <c r="AL11" s="15">
        <v>0</v>
      </c>
      <c r="AM11" s="8">
        <f t="shared" si="4"/>
        <v>0</v>
      </c>
      <c r="AN11" s="14">
        <v>386</v>
      </c>
      <c r="AO11" s="14">
        <v>59</v>
      </c>
      <c r="AP11" s="14">
        <v>500</v>
      </c>
      <c r="AQ11" s="8" t="s">
        <v>156</v>
      </c>
      <c r="AR11" s="15">
        <v>38.071174377224196</v>
      </c>
      <c r="AS11" s="15">
        <v>432.62121212121212</v>
      </c>
      <c r="AT11" s="15">
        <v>17.84090909090909</v>
      </c>
      <c r="AU11" s="15">
        <v>4.9242424242424239</v>
      </c>
      <c r="AV11" s="15">
        <v>3.1868327402135175</v>
      </c>
      <c r="AW11" s="15">
        <v>8.5113402661721693</v>
      </c>
      <c r="AX11" s="15">
        <v>0.62782412362293383</v>
      </c>
      <c r="AY11" s="8" t="s">
        <v>167</v>
      </c>
      <c r="AZ11" s="8" t="s">
        <v>167</v>
      </c>
      <c r="BA11" s="8">
        <v>36.456939501779246</v>
      </c>
      <c r="BB11" s="8">
        <v>35.061921708185068</v>
      </c>
      <c r="BC11" s="8">
        <f t="shared" si="5"/>
        <v>1.3950177935941781</v>
      </c>
      <c r="BD11" s="8">
        <v>11</v>
      </c>
      <c r="BE11" s="8" t="s">
        <v>173</v>
      </c>
      <c r="BF11" s="8" t="s">
        <v>173</v>
      </c>
      <c r="BG11">
        <v>43.014234875444842</v>
      </c>
    </row>
    <row r="12" spans="1:59" x14ac:dyDescent="0.3">
      <c r="A12">
        <v>11</v>
      </c>
      <c r="B12" t="s">
        <v>116</v>
      </c>
      <c r="C12" s="8">
        <v>0.5</v>
      </c>
      <c r="D12">
        <v>11.7</v>
      </c>
      <c r="E12">
        <v>11.4</v>
      </c>
      <c r="F12">
        <v>89.5</v>
      </c>
      <c r="G12">
        <v>93.2</v>
      </c>
      <c r="H12">
        <v>0.56000000000000005</v>
      </c>
      <c r="I12">
        <v>0.54</v>
      </c>
      <c r="J12">
        <v>11</v>
      </c>
      <c r="K12">
        <v>7</v>
      </c>
      <c r="L12" t="s">
        <v>111</v>
      </c>
      <c r="M12" t="s">
        <v>111</v>
      </c>
      <c r="N12" t="s">
        <v>111</v>
      </c>
      <c r="O12" t="s">
        <v>111</v>
      </c>
      <c r="P12" t="s">
        <v>112</v>
      </c>
      <c r="Q12" t="s">
        <v>111</v>
      </c>
      <c r="R12" t="s">
        <v>111</v>
      </c>
      <c r="S12" s="13">
        <v>34</v>
      </c>
      <c r="T12">
        <f t="shared" si="0"/>
        <v>13.333333333333332</v>
      </c>
      <c r="U12">
        <v>153</v>
      </c>
      <c r="V12" s="13">
        <v>2.6206787936057943</v>
      </c>
      <c r="W12" s="13">
        <v>11.163398692810457</v>
      </c>
      <c r="X12" s="13">
        <v>41.219781085124858</v>
      </c>
      <c r="Y12" s="13">
        <v>7.8888888888888893</v>
      </c>
      <c r="Z12" s="13">
        <v>1.7959090909090913</v>
      </c>
      <c r="AA12" s="13">
        <v>69.607843137254903</v>
      </c>
      <c r="AB12" s="13">
        <v>63.18181818181818</v>
      </c>
      <c r="AC12" s="13">
        <v>0.71485654601283211</v>
      </c>
      <c r="AE12" s="8">
        <v>0.5</v>
      </c>
      <c r="AF12">
        <v>0.5</v>
      </c>
      <c r="AG12" s="8">
        <f t="shared" si="1"/>
        <v>0</v>
      </c>
      <c r="AH12" s="8">
        <v>4</v>
      </c>
      <c r="AI12" s="8">
        <f t="shared" si="2"/>
        <v>0.88235294117647056</v>
      </c>
      <c r="AJ12" s="8">
        <v>0.1</v>
      </c>
      <c r="AK12" s="8">
        <f t="shared" si="3"/>
        <v>22.058823529411761</v>
      </c>
      <c r="AL12" s="8">
        <v>0</v>
      </c>
      <c r="AM12" s="8">
        <f t="shared" si="4"/>
        <v>0</v>
      </c>
      <c r="AN12">
        <v>272</v>
      </c>
      <c r="AO12">
        <v>60</v>
      </c>
      <c r="AP12">
        <v>0</v>
      </c>
      <c r="AQ12" s="8" t="s">
        <v>157</v>
      </c>
      <c r="AR12" s="8">
        <v>35.954545454545453</v>
      </c>
      <c r="AS12" s="8">
        <v>488.45454545454544</v>
      </c>
      <c r="AT12" s="8">
        <v>14.61038961038961</v>
      </c>
      <c r="AU12" s="8">
        <v>3.883116883116883</v>
      </c>
      <c r="AV12" s="8">
        <v>3.9759740259740366</v>
      </c>
      <c r="AW12" s="8">
        <v>8.1551806570589509</v>
      </c>
      <c r="AX12" s="8">
        <v>0.69202579970735578</v>
      </c>
      <c r="AY12" s="8" t="s">
        <v>167</v>
      </c>
      <c r="AZ12" s="8" t="s">
        <v>168</v>
      </c>
      <c r="BA12" s="8">
        <v>36.325324675324723</v>
      </c>
      <c r="BB12" s="8">
        <v>35.17467532467527</v>
      </c>
      <c r="BC12" s="8">
        <f t="shared" si="5"/>
        <v>1.1506493506494522</v>
      </c>
      <c r="BD12" s="8">
        <v>9</v>
      </c>
      <c r="BE12" s="8" t="s">
        <v>173</v>
      </c>
      <c r="BF12" s="8" t="s">
        <v>173</v>
      </c>
      <c r="BG12">
        <v>43.993506493506494</v>
      </c>
    </row>
    <row r="13" spans="1:59" x14ac:dyDescent="0.3">
      <c r="A13">
        <v>12</v>
      </c>
      <c r="B13" t="s">
        <v>93</v>
      </c>
      <c r="C13" s="8">
        <v>0.7</v>
      </c>
      <c r="D13">
        <v>12.5</v>
      </c>
      <c r="E13">
        <v>10.5</v>
      </c>
      <c r="F13">
        <v>73.7</v>
      </c>
      <c r="G13">
        <v>98</v>
      </c>
      <c r="H13">
        <v>0.61</v>
      </c>
      <c r="I13">
        <v>0.47</v>
      </c>
      <c r="J13">
        <v>38</v>
      </c>
      <c r="K13">
        <v>49</v>
      </c>
      <c r="L13" t="s">
        <v>111</v>
      </c>
      <c r="M13" s="19" t="s">
        <v>112</v>
      </c>
      <c r="N13" t="s">
        <v>111</v>
      </c>
      <c r="O13" t="s">
        <v>111</v>
      </c>
      <c r="P13" t="s">
        <v>112</v>
      </c>
      <c r="Q13" t="s">
        <v>111</v>
      </c>
      <c r="R13" t="s">
        <v>111</v>
      </c>
      <c r="S13" s="13">
        <v>22</v>
      </c>
      <c r="T13">
        <f t="shared" si="0"/>
        <v>5.0769230769230775</v>
      </c>
      <c r="U13">
        <v>260</v>
      </c>
      <c r="V13" s="13">
        <v>2.2014566929133865</v>
      </c>
      <c r="W13" s="13">
        <v>8.7047244094488185</v>
      </c>
      <c r="X13" s="13">
        <v>30.019685039370078</v>
      </c>
      <c r="Y13" s="13">
        <v>6.5179282868525901</v>
      </c>
      <c r="Z13" s="13">
        <v>2.6858237547892729</v>
      </c>
      <c r="AA13" s="13">
        <v>78.166666666666671</v>
      </c>
      <c r="AB13" s="13">
        <v>72.693486590038319</v>
      </c>
      <c r="AC13" s="13">
        <v>0.76941707551620864</v>
      </c>
      <c r="AE13" s="8">
        <v>0.7</v>
      </c>
      <c r="AF13">
        <v>0.5</v>
      </c>
      <c r="AG13" s="8">
        <f t="shared" si="1"/>
        <v>0.19999999999999996</v>
      </c>
      <c r="AH13" s="8">
        <v>14</v>
      </c>
      <c r="AI13" s="8">
        <f t="shared" si="2"/>
        <v>2.3204419889502761</v>
      </c>
      <c r="AJ13" s="8">
        <v>4.87</v>
      </c>
      <c r="AK13" s="8">
        <f t="shared" si="3"/>
        <v>807.18232044198896</v>
      </c>
      <c r="AL13" s="8">
        <v>0</v>
      </c>
      <c r="AM13" s="8">
        <f t="shared" si="4"/>
        <v>0</v>
      </c>
      <c r="AN13">
        <v>362</v>
      </c>
      <c r="AO13">
        <v>54</v>
      </c>
      <c r="AP13">
        <v>1500</v>
      </c>
      <c r="AQ13" s="8" t="s">
        <v>156</v>
      </c>
      <c r="AR13" s="8">
        <v>36.356321839080458</v>
      </c>
      <c r="AS13" s="8">
        <v>377.81992337164752</v>
      </c>
      <c r="AT13" s="8">
        <v>16.344827586206897</v>
      </c>
      <c r="AU13" s="8">
        <v>4.8084291187739465</v>
      </c>
      <c r="AV13" s="8">
        <v>3.6149425287356487</v>
      </c>
      <c r="AW13" s="8">
        <v>7.3363376823142454</v>
      </c>
      <c r="AX13" s="8">
        <v>0.71216417994332926</v>
      </c>
      <c r="AY13" s="8" t="s">
        <v>168</v>
      </c>
      <c r="AZ13" s="8" t="s">
        <v>167</v>
      </c>
      <c r="BA13" s="8">
        <v>36.487356321839101</v>
      </c>
      <c r="BB13" s="8">
        <v>36.053256704980804</v>
      </c>
      <c r="BC13" s="8">
        <f t="shared" si="5"/>
        <v>0.43409961685829757</v>
      </c>
      <c r="BD13" s="8">
        <v>12</v>
      </c>
      <c r="BE13" s="8" t="s">
        <v>173</v>
      </c>
      <c r="BF13" s="8" t="s">
        <v>173</v>
      </c>
      <c r="BG13">
        <v>40.900383141762454</v>
      </c>
    </row>
    <row r="14" spans="1:59" x14ac:dyDescent="0.3">
      <c r="A14">
        <v>13</v>
      </c>
      <c r="B14" t="s">
        <v>93</v>
      </c>
      <c r="C14" s="8">
        <v>2.6</v>
      </c>
      <c r="D14">
        <v>9.8000000000000007</v>
      </c>
      <c r="E14">
        <v>11</v>
      </c>
      <c r="F14">
        <v>71.5</v>
      </c>
      <c r="G14">
        <v>65.099999999999994</v>
      </c>
      <c r="H14">
        <v>0.67</v>
      </c>
      <c r="I14">
        <v>0.73</v>
      </c>
      <c r="J14">
        <v>23</v>
      </c>
      <c r="K14">
        <v>25</v>
      </c>
      <c r="L14" t="s">
        <v>111</v>
      </c>
      <c r="M14" s="11" t="s">
        <v>112</v>
      </c>
      <c r="N14" t="s">
        <v>111</v>
      </c>
      <c r="O14" t="s">
        <v>111</v>
      </c>
      <c r="P14" t="s">
        <v>112</v>
      </c>
      <c r="Q14" t="s">
        <v>111</v>
      </c>
      <c r="R14" t="s">
        <v>111</v>
      </c>
      <c r="S14" s="16">
        <v>32</v>
      </c>
      <c r="T14">
        <f t="shared" si="0"/>
        <v>5.8536585365853657</v>
      </c>
      <c r="U14">
        <v>328</v>
      </c>
      <c r="V14" s="13">
        <v>3.316164024534515</v>
      </c>
      <c r="W14" s="13">
        <v>17.03647416413374</v>
      </c>
      <c r="X14" s="13">
        <v>36.719873323262291</v>
      </c>
      <c r="Y14" s="13">
        <v>16.384146341463413</v>
      </c>
      <c r="Z14" s="13">
        <v>0.98395136778115577</v>
      </c>
      <c r="AA14" s="13">
        <v>70</v>
      </c>
      <c r="AB14" s="13">
        <v>90.145896656534958</v>
      </c>
      <c r="AC14" s="13">
        <v>0.94830787259881288</v>
      </c>
      <c r="AE14" s="8">
        <v>2.6</v>
      </c>
      <c r="AF14">
        <v>1</v>
      </c>
      <c r="AG14" s="8">
        <f t="shared" si="1"/>
        <v>1.6</v>
      </c>
      <c r="AH14" s="8">
        <v>12</v>
      </c>
      <c r="AI14" s="8">
        <f t="shared" si="2"/>
        <v>1.6628175519630486</v>
      </c>
      <c r="AJ14" s="8">
        <v>11.44</v>
      </c>
      <c r="AK14" s="8">
        <f t="shared" si="3"/>
        <v>1585.219399538106</v>
      </c>
      <c r="AL14" s="8">
        <v>57677</v>
      </c>
      <c r="AM14" s="8">
        <f t="shared" si="4"/>
        <v>2.0182308069144095</v>
      </c>
      <c r="AN14">
        <v>433</v>
      </c>
      <c r="AO14">
        <v>66</v>
      </c>
      <c r="AP14">
        <v>950</v>
      </c>
      <c r="AQ14" s="8" t="s">
        <v>156</v>
      </c>
      <c r="AR14" s="8">
        <v>37.659574468085104</v>
      </c>
      <c r="AS14" s="8">
        <v>478.37993920972644</v>
      </c>
      <c r="AT14" s="8">
        <v>20.167173252279635</v>
      </c>
      <c r="AU14" s="8">
        <v>4.6565349544072951</v>
      </c>
      <c r="AV14" s="8">
        <v>3.4768996960486489</v>
      </c>
      <c r="AW14" s="8">
        <v>8.7103599949331905</v>
      </c>
      <c r="AX14" s="8">
        <v>0.62419589078907234</v>
      </c>
      <c r="AY14" s="8" t="s">
        <v>168</v>
      </c>
      <c r="AZ14" s="8" t="s">
        <v>167</v>
      </c>
      <c r="BA14" s="8">
        <v>38.174164133738522</v>
      </c>
      <c r="BB14" s="8">
        <v>35.859270516717352</v>
      </c>
      <c r="BC14" s="8">
        <f t="shared" si="5"/>
        <v>2.3148936170211698</v>
      </c>
      <c r="BD14" s="8">
        <v>40</v>
      </c>
      <c r="BE14" s="8" t="s">
        <v>173</v>
      </c>
      <c r="BF14" s="8" t="s">
        <v>173</v>
      </c>
      <c r="BG14">
        <v>29.971544715447155</v>
      </c>
    </row>
    <row r="15" spans="1:59" x14ac:dyDescent="0.3">
      <c r="A15">
        <v>14</v>
      </c>
      <c r="B15" t="s">
        <v>116</v>
      </c>
      <c r="C15" s="8">
        <v>2.2000000000000002</v>
      </c>
      <c r="D15">
        <v>13.7</v>
      </c>
      <c r="E15">
        <v>10.5</v>
      </c>
      <c r="F15">
        <v>61.1</v>
      </c>
      <c r="G15">
        <v>49.7</v>
      </c>
      <c r="H15">
        <v>0.77</v>
      </c>
      <c r="I15">
        <v>0.93</v>
      </c>
      <c r="J15">
        <v>20</v>
      </c>
      <c r="K15">
        <v>17</v>
      </c>
      <c r="L15" t="s">
        <v>111</v>
      </c>
      <c r="M15" s="11" t="s">
        <v>112</v>
      </c>
      <c r="N15" t="s">
        <v>111</v>
      </c>
      <c r="O15" t="s">
        <v>111</v>
      </c>
      <c r="P15" t="s">
        <v>112</v>
      </c>
      <c r="Q15" t="s">
        <v>111</v>
      </c>
      <c r="R15" t="s">
        <v>111</v>
      </c>
      <c r="S15" s="16">
        <v>73</v>
      </c>
      <c r="T15">
        <f t="shared" si="0"/>
        <v>11.774193548387096</v>
      </c>
      <c r="U15">
        <v>372</v>
      </c>
      <c r="V15" s="13">
        <v>2.2762087912087909</v>
      </c>
      <c r="W15" s="13">
        <v>10.881868131868131</v>
      </c>
      <c r="X15" s="13">
        <v>32.217032967032964</v>
      </c>
      <c r="Y15" s="13">
        <v>9.2324324324324323</v>
      </c>
      <c r="Z15" s="13">
        <v>0.75479892761394163</v>
      </c>
      <c r="AA15" s="13">
        <v>71.182561307901906</v>
      </c>
      <c r="AB15" s="13">
        <v>69.68632707774799</v>
      </c>
      <c r="AC15" s="13">
        <v>0.82744844800032069</v>
      </c>
      <c r="AE15" s="8">
        <v>2.2000000000000002</v>
      </c>
      <c r="AF15">
        <v>1.1000000000000001</v>
      </c>
      <c r="AG15" s="8">
        <f t="shared" si="1"/>
        <v>1.1000000000000001</v>
      </c>
      <c r="AH15" s="8">
        <v>8</v>
      </c>
      <c r="AI15" s="8">
        <f t="shared" si="2"/>
        <v>1.103448275862069</v>
      </c>
      <c r="AJ15" s="8">
        <v>4.4000000000000004</v>
      </c>
      <c r="AK15" s="8">
        <f t="shared" si="3"/>
        <v>606.89655172413802</v>
      </c>
      <c r="AL15" s="8">
        <v>0</v>
      </c>
      <c r="AM15" s="8">
        <f t="shared" si="4"/>
        <v>0</v>
      </c>
      <c r="AN15">
        <v>435</v>
      </c>
      <c r="AO15">
        <v>79</v>
      </c>
      <c r="AP15">
        <v>1500</v>
      </c>
      <c r="AQ15" s="8" t="s">
        <v>156</v>
      </c>
      <c r="AR15" s="8">
        <v>36.474530831099194</v>
      </c>
      <c r="AS15" s="8">
        <v>495.13941018766758</v>
      </c>
      <c r="AT15" s="8">
        <v>18.721179624664881</v>
      </c>
      <c r="AU15" s="8">
        <v>4.9249329758713136</v>
      </c>
      <c r="AV15" s="8">
        <v>2.9273458445040088</v>
      </c>
      <c r="AW15" s="8">
        <v>8.57580278414577</v>
      </c>
      <c r="AX15" s="8">
        <v>0.52880162355687821</v>
      </c>
      <c r="AY15" s="8" t="s">
        <v>168</v>
      </c>
      <c r="AZ15" s="8" t="s">
        <v>167</v>
      </c>
      <c r="BA15" s="8">
        <v>37.151081081081074</v>
      </c>
      <c r="BB15" s="8">
        <v>33.165053763440866</v>
      </c>
      <c r="BC15" s="8">
        <f t="shared" si="5"/>
        <v>3.9860273176402075</v>
      </c>
      <c r="BD15" s="8">
        <v>18</v>
      </c>
      <c r="BE15" s="8" t="s">
        <v>173</v>
      </c>
      <c r="BF15" s="8" t="s">
        <v>173</v>
      </c>
      <c r="BG15">
        <v>38.070080862533693</v>
      </c>
    </row>
    <row r="16" spans="1:59" x14ac:dyDescent="0.3">
      <c r="A16">
        <v>15</v>
      </c>
      <c r="B16" t="s">
        <v>116</v>
      </c>
      <c r="C16" s="8">
        <v>1.3</v>
      </c>
      <c r="D16" s="7">
        <v>11.8</v>
      </c>
      <c r="E16">
        <v>11</v>
      </c>
      <c r="F16" s="7">
        <v>78.5</v>
      </c>
      <c r="G16" s="7">
        <v>92.1</v>
      </c>
      <c r="H16" s="7">
        <v>0.64</v>
      </c>
      <c r="I16" s="7">
        <v>0.54</v>
      </c>
      <c r="J16" s="12">
        <v>16</v>
      </c>
      <c r="K16" s="12">
        <v>10</v>
      </c>
      <c r="L16" t="s">
        <v>111</v>
      </c>
      <c r="M16" t="s">
        <v>111</v>
      </c>
      <c r="N16" t="s">
        <v>111</v>
      </c>
      <c r="O16" t="s">
        <v>111</v>
      </c>
      <c r="P16" t="s">
        <v>112</v>
      </c>
      <c r="Q16" t="s">
        <v>111</v>
      </c>
      <c r="R16" t="s">
        <v>111</v>
      </c>
      <c r="S16" s="16">
        <v>5</v>
      </c>
      <c r="T16">
        <f t="shared" si="0"/>
        <v>2.2727272727272729</v>
      </c>
      <c r="U16">
        <v>132</v>
      </c>
      <c r="V16" s="13">
        <v>3.2788721804511312</v>
      </c>
      <c r="W16" s="13">
        <v>11.849624060150376</v>
      </c>
      <c r="X16" s="13">
        <v>42.94736842105263</v>
      </c>
      <c r="Y16" s="13">
        <v>11.330827067669173</v>
      </c>
      <c r="Z16" s="13">
        <v>3.3983458646616529</v>
      </c>
      <c r="AA16" s="13">
        <v>75.648854961832058</v>
      </c>
      <c r="AB16" s="13">
        <v>75.714285714285708</v>
      </c>
      <c r="AC16" s="13">
        <v>0.94103289315283623</v>
      </c>
      <c r="AE16" s="8">
        <v>1.3</v>
      </c>
      <c r="AF16">
        <v>0.5</v>
      </c>
      <c r="AG16" s="8">
        <f t="shared" si="1"/>
        <v>0.8</v>
      </c>
      <c r="AH16" s="8">
        <v>16</v>
      </c>
      <c r="AI16" s="8">
        <f t="shared" si="2"/>
        <v>4.4859813084112146</v>
      </c>
      <c r="AJ16" s="8">
        <v>0.1</v>
      </c>
      <c r="AK16" s="8">
        <f t="shared" si="3"/>
        <v>28.037383177570092</v>
      </c>
      <c r="AL16" s="8">
        <v>0</v>
      </c>
      <c r="AM16" s="8">
        <f t="shared" si="4"/>
        <v>0</v>
      </c>
      <c r="AN16">
        <v>214</v>
      </c>
      <c r="AO16">
        <v>56</v>
      </c>
      <c r="AP16">
        <v>200</v>
      </c>
      <c r="AQ16" s="8" t="s">
        <v>156</v>
      </c>
      <c r="AR16" s="8">
        <v>36.676691729323309</v>
      </c>
      <c r="AS16" s="8">
        <v>451.38345864661653</v>
      </c>
      <c r="AT16" s="8">
        <v>16.248120300751879</v>
      </c>
      <c r="AU16" s="8">
        <v>4.9323308270676689</v>
      </c>
      <c r="AV16" s="8">
        <v>3.4443609022556427</v>
      </c>
      <c r="AW16" s="8">
        <v>8.5400332730416526</v>
      </c>
      <c r="AX16" s="8">
        <v>0.60697028135440301</v>
      </c>
      <c r="AY16" s="8" t="s">
        <v>167</v>
      </c>
      <c r="AZ16" s="8" t="s">
        <v>167</v>
      </c>
      <c r="BA16" s="8">
        <v>36.709022556390984</v>
      </c>
      <c r="BB16" s="8">
        <v>36.099248120300736</v>
      </c>
      <c r="BC16" s="8">
        <f t="shared" si="5"/>
        <v>0.60977443609024817</v>
      </c>
      <c r="BD16" s="8">
        <v>10</v>
      </c>
      <c r="BE16" s="8" t="s">
        <v>173</v>
      </c>
      <c r="BF16" s="8" t="s">
        <v>173</v>
      </c>
      <c r="BG16">
        <v>49.879699248120303</v>
      </c>
    </row>
    <row r="17" spans="1:59" x14ac:dyDescent="0.3">
      <c r="A17">
        <v>16</v>
      </c>
      <c r="B17" t="s">
        <v>93</v>
      </c>
      <c r="C17" s="8">
        <v>1.9</v>
      </c>
      <c r="D17">
        <v>12.6</v>
      </c>
      <c r="E17">
        <v>8.8000000000000007</v>
      </c>
      <c r="F17">
        <v>63.7</v>
      </c>
      <c r="G17">
        <v>63.7</v>
      </c>
      <c r="H17">
        <v>0.72</v>
      </c>
      <c r="I17">
        <v>0.72</v>
      </c>
      <c r="J17">
        <v>26</v>
      </c>
      <c r="K17">
        <v>32</v>
      </c>
      <c r="L17" t="s">
        <v>111</v>
      </c>
      <c r="M17" t="s">
        <v>111</v>
      </c>
      <c r="N17" t="s">
        <v>111</v>
      </c>
      <c r="O17" t="s">
        <v>111</v>
      </c>
      <c r="P17" t="s">
        <v>112</v>
      </c>
      <c r="Q17" t="s">
        <v>111</v>
      </c>
      <c r="R17" t="s">
        <v>111</v>
      </c>
      <c r="S17" s="13">
        <v>29</v>
      </c>
      <c r="T17">
        <f t="shared" si="0"/>
        <v>7.6991150442477876</v>
      </c>
      <c r="U17">
        <v>226</v>
      </c>
      <c r="V17" s="13">
        <v>2.3956331877729284</v>
      </c>
      <c r="W17" s="13">
        <v>13.096069868995633</v>
      </c>
      <c r="X17" s="13">
        <v>34.078602620087338</v>
      </c>
      <c r="Y17" s="13">
        <v>8.5764192139738</v>
      </c>
      <c r="Z17" s="13">
        <v>1.1905240174672485</v>
      </c>
      <c r="AA17" s="13">
        <v>77.618421052631575</v>
      </c>
      <c r="AB17" s="13">
        <v>69.720524017467255</v>
      </c>
      <c r="AC17" s="13">
        <v>0.66032754233797564</v>
      </c>
      <c r="AE17" s="8">
        <v>1.9</v>
      </c>
      <c r="AF17">
        <v>0.8</v>
      </c>
      <c r="AG17" s="8">
        <f t="shared" si="1"/>
        <v>1.0999999999999999</v>
      </c>
      <c r="AH17" s="8">
        <v>12</v>
      </c>
      <c r="AI17" s="8">
        <f t="shared" si="2"/>
        <v>2.3300970873786406</v>
      </c>
      <c r="AJ17" s="8">
        <v>7.86</v>
      </c>
      <c r="AK17" s="8">
        <f t="shared" si="3"/>
        <v>1526.2135922330099</v>
      </c>
      <c r="AL17" s="8">
        <v>0</v>
      </c>
      <c r="AM17" s="8">
        <f t="shared" si="4"/>
        <v>0</v>
      </c>
      <c r="AN17">
        <v>309</v>
      </c>
      <c r="AO17">
        <v>67</v>
      </c>
      <c r="AP17">
        <v>1250</v>
      </c>
      <c r="AQ17" s="8" t="s">
        <v>156</v>
      </c>
      <c r="AR17" s="8">
        <v>38.352422907488986</v>
      </c>
      <c r="AS17" s="8">
        <v>442.94273127753303</v>
      </c>
      <c r="AT17" s="8">
        <v>23.127753303964759</v>
      </c>
      <c r="AU17" s="8">
        <v>4.819383259911894</v>
      </c>
      <c r="AV17" s="8">
        <v>3.4898678414096875</v>
      </c>
      <c r="AW17" s="8">
        <v>8.0651179749299544</v>
      </c>
      <c r="AX17" s="8">
        <v>0.65428610022649458</v>
      </c>
      <c r="AY17" s="8" t="s">
        <v>167</v>
      </c>
      <c r="AZ17" s="8" t="s">
        <v>167</v>
      </c>
      <c r="BA17" s="8">
        <v>36.859388646288188</v>
      </c>
      <c r="BB17" s="8">
        <v>36.202620087336257</v>
      </c>
      <c r="BC17" s="8">
        <f t="shared" si="5"/>
        <v>0.65676855895193142</v>
      </c>
      <c r="BD17" s="8">
        <v>13</v>
      </c>
      <c r="BE17" s="8" t="s">
        <v>173</v>
      </c>
      <c r="BF17" s="8" t="s">
        <v>173</v>
      </c>
      <c r="BG17">
        <v>43.2707423580786</v>
      </c>
    </row>
    <row r="18" spans="1:59" s="9" customFormat="1" x14ac:dyDescent="0.3">
      <c r="A18" s="2">
        <v>17</v>
      </c>
      <c r="B18" s="2" t="s">
        <v>116</v>
      </c>
      <c r="C18" s="9">
        <v>1.1000000000000001</v>
      </c>
      <c r="D18" s="2">
        <v>10.199999999999999</v>
      </c>
      <c r="E18" s="2">
        <v>8.4</v>
      </c>
      <c r="F18" s="2">
        <v>84.3</v>
      </c>
      <c r="G18" s="2">
        <v>88.7</v>
      </c>
      <c r="H18" s="2">
        <v>0.66</v>
      </c>
      <c r="I18" s="2">
        <v>0.68</v>
      </c>
      <c r="J18" s="2">
        <v>16</v>
      </c>
      <c r="K18" s="2">
        <v>8</v>
      </c>
      <c r="L18" s="2" t="s">
        <v>111</v>
      </c>
      <c r="M18" s="2" t="s">
        <v>111</v>
      </c>
      <c r="N18" s="2" t="s">
        <v>111</v>
      </c>
      <c r="O18" s="2" t="s">
        <v>111</v>
      </c>
      <c r="P18" s="2" t="s">
        <v>112</v>
      </c>
      <c r="Q18" s="2" t="s">
        <v>111</v>
      </c>
      <c r="R18" s="2" t="s">
        <v>111</v>
      </c>
      <c r="S18" s="21">
        <v>110</v>
      </c>
      <c r="T18" s="2">
        <f t="shared" si="0"/>
        <v>24</v>
      </c>
      <c r="U18" s="2">
        <v>275</v>
      </c>
      <c r="V18" s="21">
        <v>4.14384905660377</v>
      </c>
      <c r="W18" s="21">
        <v>10.984905660377358</v>
      </c>
      <c r="X18" s="21">
        <v>50.226415094339622</v>
      </c>
      <c r="Y18" s="21">
        <v>11.707865168539326</v>
      </c>
      <c r="Z18" s="21">
        <v>1.1253818181818172</v>
      </c>
      <c r="AA18" s="21">
        <v>62.573584905660375</v>
      </c>
      <c r="AB18" s="21">
        <v>82.687272727272727</v>
      </c>
      <c r="AC18" s="21">
        <v>1.0392824230730955</v>
      </c>
      <c r="AE18" s="9">
        <v>1.1000000000000001</v>
      </c>
      <c r="AF18" s="2">
        <v>0.6</v>
      </c>
      <c r="AG18" s="9">
        <f t="shared" si="1"/>
        <v>0.50000000000000011</v>
      </c>
      <c r="AH18" s="9">
        <v>12</v>
      </c>
      <c r="AI18" s="8">
        <f t="shared" si="2"/>
        <v>1.935483870967742</v>
      </c>
      <c r="AJ18" s="9">
        <v>0.4</v>
      </c>
      <c r="AK18" s="8">
        <f t="shared" si="3"/>
        <v>64.516129032258064</v>
      </c>
      <c r="AL18" s="9">
        <v>0</v>
      </c>
      <c r="AM18" s="8">
        <f t="shared" si="4"/>
        <v>0</v>
      </c>
      <c r="AN18" s="2">
        <v>372</v>
      </c>
      <c r="AO18" s="2">
        <v>45</v>
      </c>
      <c r="AP18" s="2">
        <v>500</v>
      </c>
      <c r="AQ18" s="8" t="s">
        <v>156</v>
      </c>
      <c r="AR18" s="9">
        <v>37.552727272727275</v>
      </c>
      <c r="AS18" s="9">
        <v>440.29818181818183</v>
      </c>
      <c r="AT18" s="9">
        <v>16.752727272727274</v>
      </c>
      <c r="AU18" s="9">
        <v>4.9090909090909092</v>
      </c>
      <c r="AV18" s="9">
        <v>4.0741818181818124</v>
      </c>
      <c r="AW18" s="9">
        <v>8.6623760902909659</v>
      </c>
      <c r="AX18" s="9">
        <v>0.6423708178018166</v>
      </c>
      <c r="AY18" s="9" t="s">
        <v>167</v>
      </c>
      <c r="AZ18" s="9" t="s">
        <v>168</v>
      </c>
      <c r="BA18" s="9">
        <v>36.024363636363638</v>
      </c>
      <c r="BB18" s="9">
        <v>34.244727272727268</v>
      </c>
      <c r="BC18" s="8">
        <f t="shared" si="5"/>
        <v>1.7796363636363708</v>
      </c>
      <c r="BD18" s="9">
        <v>22</v>
      </c>
      <c r="BE18" s="9" t="s">
        <v>173</v>
      </c>
      <c r="BF18" s="9" t="s">
        <v>173</v>
      </c>
      <c r="BG18">
        <v>43.753731343283583</v>
      </c>
    </row>
    <row r="19" spans="1:59" x14ac:dyDescent="0.3">
      <c r="A19">
        <v>18</v>
      </c>
      <c r="B19" t="s">
        <v>93</v>
      </c>
      <c r="C19" s="8">
        <v>0.7</v>
      </c>
      <c r="D19">
        <v>14.9</v>
      </c>
      <c r="E19">
        <v>11.5</v>
      </c>
      <c r="F19">
        <v>71.3</v>
      </c>
      <c r="G19">
        <v>79.2</v>
      </c>
      <c r="H19">
        <v>0.65</v>
      </c>
      <c r="I19">
        <v>0.59</v>
      </c>
      <c r="J19">
        <v>17</v>
      </c>
      <c r="K19">
        <v>10</v>
      </c>
      <c r="L19" t="s">
        <v>111</v>
      </c>
      <c r="M19" t="s">
        <v>111</v>
      </c>
      <c r="N19" t="s">
        <v>111</v>
      </c>
      <c r="O19" t="s">
        <v>111</v>
      </c>
      <c r="P19" t="s">
        <v>112</v>
      </c>
      <c r="Q19" t="s">
        <v>111</v>
      </c>
      <c r="R19" t="s">
        <v>111</v>
      </c>
      <c r="S19" s="13">
        <v>44</v>
      </c>
      <c r="T19">
        <f t="shared" si="0"/>
        <v>7.2328767123287676</v>
      </c>
      <c r="U19">
        <v>365</v>
      </c>
      <c r="V19" s="13">
        <v>2.1827218934911272</v>
      </c>
      <c r="W19" s="13">
        <v>14.485207100591715</v>
      </c>
      <c r="X19" s="13">
        <v>31.408284023668639</v>
      </c>
      <c r="Y19" s="13">
        <v>12.014124293785311</v>
      </c>
      <c r="Z19" s="13">
        <v>1.0302203856749319</v>
      </c>
      <c r="AA19" s="13">
        <v>75.63943661971831</v>
      </c>
      <c r="AB19" s="13">
        <v>69.038251366120221</v>
      </c>
      <c r="AC19" s="13">
        <v>0.82277693667319074</v>
      </c>
      <c r="AE19" s="8">
        <v>0.7</v>
      </c>
      <c r="AF19">
        <v>0.7</v>
      </c>
      <c r="AG19" s="8">
        <f t="shared" si="1"/>
        <v>0</v>
      </c>
      <c r="AH19" s="8">
        <v>16</v>
      </c>
      <c r="AI19" s="8">
        <f t="shared" si="2"/>
        <v>2.0425531914893615</v>
      </c>
      <c r="AJ19" s="8">
        <v>0.75</v>
      </c>
      <c r="AK19" s="8">
        <f t="shared" si="3"/>
        <v>95.744680851063833</v>
      </c>
      <c r="AL19" s="8">
        <v>0</v>
      </c>
      <c r="AM19" s="8">
        <f t="shared" si="4"/>
        <v>0</v>
      </c>
      <c r="AN19">
        <v>470</v>
      </c>
      <c r="AO19">
        <v>97</v>
      </c>
      <c r="AP19">
        <v>1500</v>
      </c>
      <c r="AQ19" s="8" t="s">
        <v>156</v>
      </c>
      <c r="AR19" s="8">
        <v>35.827868852459019</v>
      </c>
      <c r="AS19" s="8">
        <v>480.30874316939889</v>
      </c>
      <c r="AT19" s="8">
        <v>18.150273224043715</v>
      </c>
      <c r="AU19" s="8">
        <v>7.0464480874316937</v>
      </c>
      <c r="AV19" s="8">
        <v>3.3959016393442538</v>
      </c>
      <c r="AW19" s="8">
        <v>8.6358196268379643</v>
      </c>
      <c r="AX19" s="8">
        <v>0.63666916379899363</v>
      </c>
      <c r="AY19" s="8" t="s">
        <v>167</v>
      </c>
      <c r="AZ19" s="8" t="s">
        <v>167</v>
      </c>
      <c r="BA19" s="8">
        <v>37.53169398907098</v>
      </c>
      <c r="BB19" s="8">
        <v>36.050546448087402</v>
      </c>
      <c r="BC19" s="8">
        <f t="shared" si="5"/>
        <v>1.4811475409835779</v>
      </c>
      <c r="BD19" s="8">
        <v>12</v>
      </c>
      <c r="BE19" s="8" t="s">
        <v>173</v>
      </c>
      <c r="BF19" s="8" t="s">
        <v>173</v>
      </c>
      <c r="BG19">
        <v>44.245901639344261</v>
      </c>
    </row>
    <row r="20" spans="1:59" x14ac:dyDescent="0.3">
      <c r="A20">
        <v>19</v>
      </c>
      <c r="B20" t="s">
        <v>93</v>
      </c>
      <c r="C20" s="8">
        <v>3.5</v>
      </c>
      <c r="D20">
        <v>11</v>
      </c>
      <c r="E20">
        <v>9.8000000000000007</v>
      </c>
      <c r="F20">
        <v>79.2</v>
      </c>
      <c r="G20">
        <v>80.7</v>
      </c>
      <c r="H20">
        <v>0.61</v>
      </c>
      <c r="I20">
        <v>0.6</v>
      </c>
      <c r="J20">
        <v>18</v>
      </c>
      <c r="K20">
        <v>23</v>
      </c>
      <c r="L20" t="s">
        <v>111</v>
      </c>
      <c r="M20" t="s">
        <v>111</v>
      </c>
      <c r="N20" t="s">
        <v>111</v>
      </c>
      <c r="O20" t="s">
        <v>111</v>
      </c>
      <c r="P20" t="s">
        <v>112</v>
      </c>
      <c r="Q20" t="s">
        <v>111</v>
      </c>
      <c r="R20" t="s">
        <v>111</v>
      </c>
      <c r="S20" s="13">
        <v>36</v>
      </c>
      <c r="T20">
        <f t="shared" si="0"/>
        <v>6.390532544378698</v>
      </c>
      <c r="U20">
        <v>338</v>
      </c>
      <c r="V20" s="13">
        <v>2.8182335329341317</v>
      </c>
      <c r="W20" s="13">
        <v>14.260479041916168</v>
      </c>
      <c r="X20" s="13">
        <v>33.49700598802395</v>
      </c>
      <c r="Y20" s="13">
        <v>11.661676646706587</v>
      </c>
      <c r="Z20" s="13">
        <v>1.3915044247787605</v>
      </c>
      <c r="AA20" s="13">
        <v>67.21987951807229</v>
      </c>
      <c r="AB20" s="13">
        <v>83.333333333333329</v>
      </c>
      <c r="AC20" s="13">
        <v>0.80620137709844808</v>
      </c>
      <c r="AE20" s="8">
        <v>3.5</v>
      </c>
      <c r="AF20">
        <v>1</v>
      </c>
      <c r="AG20" s="8">
        <f t="shared" si="1"/>
        <v>2.5</v>
      </c>
      <c r="AH20" s="8">
        <v>30</v>
      </c>
      <c r="AI20" s="8">
        <f t="shared" si="2"/>
        <v>3.9560439560439562</v>
      </c>
      <c r="AJ20" s="8">
        <v>7.86</v>
      </c>
      <c r="AK20" s="8">
        <f t="shared" si="3"/>
        <v>1036.4835164835165</v>
      </c>
      <c r="AL20" s="8">
        <v>0</v>
      </c>
      <c r="AM20" s="8">
        <f t="shared" si="4"/>
        <v>0</v>
      </c>
      <c r="AN20">
        <v>455</v>
      </c>
      <c r="AO20">
        <v>60</v>
      </c>
      <c r="AP20">
        <v>1000</v>
      </c>
      <c r="AQ20" s="8" t="s">
        <v>156</v>
      </c>
      <c r="AR20" s="8">
        <v>39.504424778761063</v>
      </c>
      <c r="AS20" s="8">
        <v>456.22418879056045</v>
      </c>
      <c r="AT20" s="8">
        <v>16.492625368731563</v>
      </c>
      <c r="AU20" s="8">
        <v>4.71976401179941</v>
      </c>
      <c r="AV20" s="8">
        <v>3.519174041297946</v>
      </c>
      <c r="AW20" s="8">
        <v>8.2027859368077536</v>
      </c>
      <c r="AX20" s="8">
        <v>0.63178525916239503</v>
      </c>
      <c r="AY20" s="8" t="s">
        <v>168</v>
      </c>
      <c r="AZ20" s="8" t="s">
        <v>167</v>
      </c>
      <c r="BA20" s="8">
        <v>35.747335423197455</v>
      </c>
      <c r="BB20" s="8">
        <v>35.93126843657825</v>
      </c>
      <c r="BC20" s="8">
        <f t="shared" si="5"/>
        <v>-0.18393301338079482</v>
      </c>
      <c r="BD20" s="8">
        <v>27</v>
      </c>
      <c r="BE20" s="8" t="s">
        <v>173</v>
      </c>
      <c r="BF20" s="8" t="s">
        <v>173</v>
      </c>
      <c r="BG20">
        <v>48.81360946745562</v>
      </c>
    </row>
    <row r="21" spans="1:59" x14ac:dyDescent="0.3">
      <c r="A21">
        <v>20</v>
      </c>
      <c r="B21" t="s">
        <v>116</v>
      </c>
      <c r="C21" s="8">
        <v>0.9</v>
      </c>
      <c r="D21">
        <v>13.5</v>
      </c>
      <c r="E21">
        <v>10.1</v>
      </c>
      <c r="F21">
        <v>87.4</v>
      </c>
      <c r="G21">
        <v>85.6</v>
      </c>
      <c r="H21">
        <v>0.51</v>
      </c>
      <c r="I21">
        <v>0.52</v>
      </c>
      <c r="J21">
        <v>15</v>
      </c>
      <c r="K21">
        <v>6</v>
      </c>
      <c r="L21" t="s">
        <v>111</v>
      </c>
      <c r="M21" t="s">
        <v>111</v>
      </c>
      <c r="N21" t="s">
        <v>111</v>
      </c>
      <c r="O21" t="s">
        <v>111</v>
      </c>
      <c r="P21" t="s">
        <v>112</v>
      </c>
      <c r="Q21" t="s">
        <v>111</v>
      </c>
      <c r="R21" t="s">
        <v>111</v>
      </c>
      <c r="S21" s="13">
        <v>80</v>
      </c>
      <c r="T21">
        <f t="shared" si="0"/>
        <v>19.512195121951219</v>
      </c>
      <c r="U21">
        <v>246</v>
      </c>
      <c r="V21" s="13">
        <v>2.6326229508196666</v>
      </c>
      <c r="W21" s="13">
        <v>8.778688524590164</v>
      </c>
      <c r="X21" s="13">
        <v>41.963114754098363</v>
      </c>
      <c r="Y21" s="13">
        <v>5.2734693877551022</v>
      </c>
      <c r="Z21" s="13">
        <v>3.1780161943319838</v>
      </c>
      <c r="AA21" s="13">
        <v>65.691056910569102</v>
      </c>
      <c r="AB21" s="13">
        <v>62.097165991902834</v>
      </c>
      <c r="AC21" s="13">
        <v>0.59684384377007327</v>
      </c>
      <c r="AE21" s="8">
        <v>0.9</v>
      </c>
      <c r="AF21">
        <v>0.5</v>
      </c>
      <c r="AG21" s="8">
        <f t="shared" si="1"/>
        <v>0.4</v>
      </c>
      <c r="AH21" s="8">
        <v>32</v>
      </c>
      <c r="AI21" s="8">
        <f t="shared" si="2"/>
        <v>5.6304985337243405</v>
      </c>
      <c r="AJ21" s="8">
        <v>2.81</v>
      </c>
      <c r="AK21" s="8">
        <f t="shared" si="3"/>
        <v>494.42815249266857</v>
      </c>
      <c r="AL21" s="8">
        <v>0</v>
      </c>
      <c r="AM21" s="8">
        <f t="shared" si="4"/>
        <v>0</v>
      </c>
      <c r="AN21">
        <v>341</v>
      </c>
      <c r="AO21">
        <v>45</v>
      </c>
      <c r="AP21">
        <v>1000</v>
      </c>
      <c r="AQ21" s="8" t="s">
        <v>156</v>
      </c>
      <c r="AR21" s="8">
        <v>36.089068825910928</v>
      </c>
      <c r="AS21" s="8">
        <v>380.81376518218622</v>
      </c>
      <c r="AT21" s="8">
        <v>17.113360323886639</v>
      </c>
      <c r="AU21" s="8">
        <v>3.882591093117409</v>
      </c>
      <c r="AV21" s="8">
        <v>3.1708502024291478</v>
      </c>
      <c r="AW21" s="8">
        <v>7.7968184312374582</v>
      </c>
      <c r="AX21" s="8">
        <v>0.64832756962370441</v>
      </c>
      <c r="AY21" s="8" t="s">
        <v>168</v>
      </c>
      <c r="AZ21" s="8" t="s">
        <v>167</v>
      </c>
      <c r="BA21" s="8">
        <v>37.156680161943264</v>
      </c>
      <c r="BB21" s="8">
        <v>36.302024291498043</v>
      </c>
      <c r="BC21" s="8">
        <f t="shared" si="5"/>
        <v>0.85465587044522096</v>
      </c>
      <c r="BD21" s="8">
        <v>10</v>
      </c>
      <c r="BE21" s="8" t="s">
        <v>173</v>
      </c>
      <c r="BF21" s="8" t="s">
        <v>173</v>
      </c>
      <c r="BG21">
        <v>42.053278688524593</v>
      </c>
    </row>
    <row r="22" spans="1:59" x14ac:dyDescent="0.3">
      <c r="A22">
        <v>21</v>
      </c>
      <c r="B22" t="s">
        <v>116</v>
      </c>
      <c r="C22" s="8">
        <v>0.7</v>
      </c>
      <c r="D22">
        <v>13.7</v>
      </c>
      <c r="E22">
        <v>12.1</v>
      </c>
      <c r="F22">
        <v>62.2</v>
      </c>
      <c r="G22">
        <v>53.5</v>
      </c>
      <c r="H22">
        <v>0.68</v>
      </c>
      <c r="I22">
        <v>0.78</v>
      </c>
      <c r="J22">
        <v>17</v>
      </c>
      <c r="K22">
        <v>18</v>
      </c>
      <c r="L22" t="s">
        <v>111</v>
      </c>
      <c r="M22" t="s">
        <v>111</v>
      </c>
      <c r="N22" t="s">
        <v>111</v>
      </c>
      <c r="O22" t="s">
        <v>111</v>
      </c>
      <c r="P22" t="s">
        <v>112</v>
      </c>
      <c r="Q22" t="s">
        <v>111</v>
      </c>
      <c r="R22" t="s">
        <v>111</v>
      </c>
      <c r="S22" s="13">
        <v>74</v>
      </c>
      <c r="T22">
        <f t="shared" si="0"/>
        <v>26.272189349112427</v>
      </c>
      <c r="U22">
        <v>169</v>
      </c>
      <c r="V22" s="13">
        <v>2.2752869828893263</v>
      </c>
      <c r="W22" s="13">
        <v>7.716049382716049</v>
      </c>
      <c r="X22" s="13">
        <v>39.329290303949207</v>
      </c>
      <c r="Y22" s="13">
        <v>5.7546012269938647</v>
      </c>
      <c r="Z22" s="13">
        <v>4.2432941176470607</v>
      </c>
      <c r="AA22" s="13">
        <v>63.388888888888886</v>
      </c>
      <c r="AB22" s="13">
        <v>57.841176470588238</v>
      </c>
      <c r="AC22" s="13">
        <v>0.71274127193136672</v>
      </c>
      <c r="AE22" s="8">
        <v>0.7</v>
      </c>
      <c r="AF22">
        <v>0.7</v>
      </c>
      <c r="AG22" s="8">
        <f t="shared" si="1"/>
        <v>0</v>
      </c>
      <c r="AH22" s="8">
        <v>18</v>
      </c>
      <c r="AI22" s="8">
        <f t="shared" si="2"/>
        <v>3.8848920863309351</v>
      </c>
      <c r="AJ22" s="8">
        <v>0.6</v>
      </c>
      <c r="AK22" s="8">
        <f t="shared" si="3"/>
        <v>129.49640287769785</v>
      </c>
      <c r="AL22" s="8">
        <v>0</v>
      </c>
      <c r="AM22" s="8">
        <f t="shared" si="4"/>
        <v>0</v>
      </c>
      <c r="AN22">
        <v>278</v>
      </c>
      <c r="AO22">
        <v>70</v>
      </c>
      <c r="AP22">
        <v>500</v>
      </c>
      <c r="AQ22" s="8" t="s">
        <v>156</v>
      </c>
      <c r="AR22" s="8">
        <v>38.658823529411762</v>
      </c>
      <c r="AS22" s="8">
        <v>484.06470588235294</v>
      </c>
      <c r="AT22" s="8">
        <v>16.317647058823528</v>
      </c>
      <c r="AU22" s="8">
        <v>4.8235294117647056</v>
      </c>
      <c r="AV22" s="8">
        <v>2.8017647058823538</v>
      </c>
      <c r="AW22" s="8">
        <v>8.9265045951034914</v>
      </c>
      <c r="AX22" s="8">
        <v>0.5982468541108158</v>
      </c>
      <c r="AY22" s="8" t="s">
        <v>168</v>
      </c>
      <c r="AZ22" s="8" t="s">
        <v>167</v>
      </c>
      <c r="BA22" s="8">
        <v>37.269411764705787</v>
      </c>
      <c r="BB22" s="8">
        <v>37.073529411764682</v>
      </c>
      <c r="BC22" s="8">
        <f t="shared" si="5"/>
        <v>0.1958823529411049</v>
      </c>
      <c r="BD22" s="8">
        <v>13</v>
      </c>
      <c r="BE22" s="8" t="s">
        <v>173</v>
      </c>
      <c r="BF22" s="8" t="s">
        <v>173</v>
      </c>
      <c r="BG22">
        <v>37.606060606060609</v>
      </c>
    </row>
    <row r="23" spans="1:59" x14ac:dyDescent="0.3">
      <c r="A23">
        <v>22</v>
      </c>
      <c r="B23" t="s">
        <v>93</v>
      </c>
      <c r="C23" s="8">
        <v>0.8</v>
      </c>
      <c r="D23">
        <v>13.2</v>
      </c>
      <c r="E23">
        <v>12.6</v>
      </c>
      <c r="F23">
        <v>108.5</v>
      </c>
      <c r="G23">
        <v>91.3</v>
      </c>
      <c r="H23">
        <v>0.47</v>
      </c>
      <c r="I23">
        <v>0.55000000000000004</v>
      </c>
      <c r="J23">
        <v>14</v>
      </c>
      <c r="K23">
        <v>6</v>
      </c>
      <c r="L23" t="s">
        <v>111</v>
      </c>
      <c r="M23" t="s">
        <v>111</v>
      </c>
      <c r="N23" t="s">
        <v>111</v>
      </c>
      <c r="O23" t="s">
        <v>111</v>
      </c>
      <c r="P23" t="s">
        <v>112</v>
      </c>
      <c r="Q23" t="s">
        <v>111</v>
      </c>
      <c r="R23" t="s">
        <v>111</v>
      </c>
      <c r="S23" s="13">
        <v>19</v>
      </c>
      <c r="T23">
        <f t="shared" si="0"/>
        <v>12.808988764044944</v>
      </c>
      <c r="U23">
        <v>89</v>
      </c>
      <c r="V23" s="13">
        <v>3.1051807228915651</v>
      </c>
      <c r="W23" s="13">
        <v>3.9659090909090908</v>
      </c>
      <c r="X23" s="13">
        <v>59.012048192771083</v>
      </c>
      <c r="Y23" s="13">
        <v>2.7386363636363638</v>
      </c>
      <c r="Z23" s="13">
        <v>2.2526666666666673</v>
      </c>
      <c r="AA23" s="13">
        <v>72.584269662921344</v>
      </c>
      <c r="AB23" s="13">
        <v>51.833333333333336</v>
      </c>
      <c r="AC23" s="13">
        <v>0.70359848484848486</v>
      </c>
      <c r="AE23" s="8">
        <v>0.8</v>
      </c>
      <c r="AF23">
        <v>0.6</v>
      </c>
      <c r="AG23" s="8">
        <f t="shared" si="1"/>
        <v>0.20000000000000007</v>
      </c>
      <c r="AH23" s="8">
        <v>0</v>
      </c>
      <c r="AI23" s="8">
        <f t="shared" si="2"/>
        <v>0</v>
      </c>
      <c r="AJ23" s="8">
        <v>2.5</v>
      </c>
      <c r="AK23" s="8">
        <f t="shared" si="3"/>
        <v>828.72928176795574</v>
      </c>
      <c r="AL23" s="8">
        <v>0</v>
      </c>
      <c r="AM23" s="8">
        <f t="shared" si="4"/>
        <v>0</v>
      </c>
      <c r="AN23">
        <v>181</v>
      </c>
      <c r="AO23">
        <v>49</v>
      </c>
      <c r="AP23">
        <v>150</v>
      </c>
      <c r="AQ23" s="8" t="s">
        <v>156</v>
      </c>
      <c r="AR23" s="8">
        <v>37.544444444444444</v>
      </c>
      <c r="AS23" s="8">
        <v>398.12222222222221</v>
      </c>
      <c r="AT23" s="8">
        <v>16.566666666666666</v>
      </c>
      <c r="AU23" s="8">
        <v>4.8888888888888893</v>
      </c>
      <c r="AV23" s="8">
        <v>3.9477777777777812</v>
      </c>
      <c r="AW23" s="8">
        <v>8.2617168765817421</v>
      </c>
      <c r="AX23" s="8">
        <v>0.6871181893760766</v>
      </c>
      <c r="AY23" s="8" t="s">
        <v>167</v>
      </c>
      <c r="AZ23" s="8" t="s">
        <v>167</v>
      </c>
      <c r="BA23" s="8">
        <v>36.222619047619041</v>
      </c>
      <c r="BB23" s="8">
        <v>35.636923076923047</v>
      </c>
      <c r="BC23" s="8">
        <f t="shared" si="5"/>
        <v>0.58569597069599411</v>
      </c>
      <c r="BD23" s="8">
        <v>9</v>
      </c>
      <c r="BE23" s="8" t="s">
        <v>173</v>
      </c>
      <c r="BF23" s="8" t="s">
        <v>173</v>
      </c>
      <c r="BG23">
        <v>35.863636363636367</v>
      </c>
    </row>
    <row r="24" spans="1:59" x14ac:dyDescent="0.3">
      <c r="A24">
        <v>23</v>
      </c>
      <c r="B24" t="s">
        <v>93</v>
      </c>
      <c r="C24" s="8">
        <v>1</v>
      </c>
      <c r="D24">
        <v>14.1</v>
      </c>
      <c r="E24">
        <v>12.4</v>
      </c>
      <c r="F24">
        <v>85.1</v>
      </c>
      <c r="G24">
        <v>98</v>
      </c>
      <c r="H24">
        <v>0.66</v>
      </c>
      <c r="I24">
        <v>0.57999999999999996</v>
      </c>
      <c r="J24">
        <v>15</v>
      </c>
      <c r="K24">
        <v>7</v>
      </c>
      <c r="L24" t="s">
        <v>111</v>
      </c>
      <c r="M24" t="s">
        <v>111</v>
      </c>
      <c r="N24" t="s">
        <v>111</v>
      </c>
      <c r="O24" t="s">
        <v>111</v>
      </c>
      <c r="P24" t="s">
        <v>112</v>
      </c>
      <c r="Q24" t="s">
        <v>111</v>
      </c>
      <c r="R24" t="s">
        <v>111</v>
      </c>
      <c r="S24" s="13">
        <v>15</v>
      </c>
      <c r="T24">
        <f t="shared" si="0"/>
        <v>10.465116279069768</v>
      </c>
      <c r="U24">
        <v>86</v>
      </c>
      <c r="V24" s="13">
        <v>4.0647126436781589</v>
      </c>
      <c r="W24" s="13">
        <v>6.0919540229885056</v>
      </c>
      <c r="X24" s="13">
        <v>57.793103448275865</v>
      </c>
      <c r="Y24" s="13">
        <v>5</v>
      </c>
      <c r="Z24" s="13">
        <v>4.6202298850574719</v>
      </c>
      <c r="AA24" s="13">
        <v>69.632183908045974</v>
      </c>
      <c r="AB24" s="13">
        <v>69.701149425287355</v>
      </c>
      <c r="AC24" s="13">
        <v>0.84074986316365652</v>
      </c>
      <c r="AE24" s="8">
        <v>1</v>
      </c>
      <c r="AF24">
        <v>0.7</v>
      </c>
      <c r="AG24" s="8">
        <f t="shared" si="1"/>
        <v>0.30000000000000004</v>
      </c>
      <c r="AH24" s="8">
        <v>4</v>
      </c>
      <c r="AI24" s="8">
        <f t="shared" si="2"/>
        <v>1.4634146341463414</v>
      </c>
      <c r="AJ24" s="8">
        <v>1.68</v>
      </c>
      <c r="AK24" s="8">
        <f t="shared" si="3"/>
        <v>614.63414634146341</v>
      </c>
      <c r="AL24" s="8">
        <v>0</v>
      </c>
      <c r="AM24" s="8">
        <f t="shared" si="4"/>
        <v>0</v>
      </c>
      <c r="AN24">
        <v>164</v>
      </c>
      <c r="AO24">
        <v>55</v>
      </c>
      <c r="AP24">
        <v>350</v>
      </c>
      <c r="AQ24" s="8" t="s">
        <v>156</v>
      </c>
      <c r="AR24" s="8">
        <v>36.080459770114942</v>
      </c>
      <c r="AS24" s="8">
        <v>462.95402298850576</v>
      </c>
      <c r="AT24" s="8">
        <v>12.482758620689655</v>
      </c>
      <c r="AU24" s="8">
        <v>3.9885057471264367</v>
      </c>
      <c r="AV24" s="8">
        <v>3.7080459770114973</v>
      </c>
      <c r="AW24" s="8">
        <v>8.1182688481523506</v>
      </c>
      <c r="AX24" s="8">
        <v>0.58088995640112895</v>
      </c>
      <c r="AY24" s="8" t="s">
        <v>167</v>
      </c>
      <c r="AZ24" s="8" t="s">
        <v>167</v>
      </c>
      <c r="BA24" s="8">
        <v>36.642528735632176</v>
      </c>
      <c r="BB24" s="8">
        <v>36.26206896551728</v>
      </c>
      <c r="BC24" s="8">
        <f t="shared" si="5"/>
        <v>0.3804597701148964</v>
      </c>
      <c r="BD24" s="8">
        <v>9</v>
      </c>
      <c r="BE24" s="8" t="s">
        <v>173</v>
      </c>
      <c r="BF24" s="8" t="s">
        <v>173</v>
      </c>
      <c r="BG24">
        <v>55.666666666666664</v>
      </c>
    </row>
    <row r="25" spans="1:59" x14ac:dyDescent="0.3">
      <c r="A25">
        <v>24</v>
      </c>
      <c r="B25" t="s">
        <v>116</v>
      </c>
      <c r="C25" s="8">
        <v>1.4</v>
      </c>
      <c r="D25">
        <v>14.2</v>
      </c>
      <c r="E25">
        <v>12.1</v>
      </c>
      <c r="F25">
        <v>57.3</v>
      </c>
      <c r="G25">
        <v>60.7</v>
      </c>
      <c r="H25">
        <v>0.78</v>
      </c>
      <c r="I25">
        <v>0.74</v>
      </c>
      <c r="J25">
        <v>11</v>
      </c>
      <c r="K25">
        <v>3</v>
      </c>
      <c r="L25" t="s">
        <v>111</v>
      </c>
      <c r="M25" t="s">
        <v>111</v>
      </c>
      <c r="N25" t="s">
        <v>111</v>
      </c>
      <c r="O25" t="s">
        <v>111</v>
      </c>
      <c r="P25" t="s">
        <v>112</v>
      </c>
      <c r="Q25" t="s">
        <v>111</v>
      </c>
      <c r="R25" t="s">
        <v>111</v>
      </c>
      <c r="S25" s="13">
        <v>25</v>
      </c>
      <c r="T25">
        <f t="shared" si="0"/>
        <v>7.6923076923076916</v>
      </c>
      <c r="U25">
        <v>195</v>
      </c>
      <c r="V25" s="13">
        <v>2.6636170212765888</v>
      </c>
      <c r="W25" s="13">
        <v>9.6808510638297864</v>
      </c>
      <c r="X25" s="13">
        <v>36.015957446808514</v>
      </c>
      <c r="Y25" s="13">
        <v>7.1382978723404253</v>
      </c>
      <c r="Z25" s="13">
        <v>2.1761224489795898</v>
      </c>
      <c r="AA25" s="13">
        <v>73.62433862433862</v>
      </c>
      <c r="AB25" s="13">
        <v>73.443877551020407</v>
      </c>
      <c r="AC25" s="13">
        <v>0.75103198367825919</v>
      </c>
      <c r="AE25" s="8">
        <v>1.4</v>
      </c>
      <c r="AF25">
        <v>0.7</v>
      </c>
      <c r="AG25" s="8">
        <f t="shared" si="1"/>
        <v>0.7</v>
      </c>
      <c r="AH25" s="8">
        <v>4</v>
      </c>
      <c r="AI25" s="8">
        <f t="shared" si="2"/>
        <v>0.82474226804123707</v>
      </c>
      <c r="AJ25" s="8">
        <v>0</v>
      </c>
      <c r="AK25" s="8">
        <f t="shared" si="3"/>
        <v>0</v>
      </c>
      <c r="AL25" s="8">
        <v>0</v>
      </c>
      <c r="AM25" s="8">
        <f t="shared" si="4"/>
        <v>0</v>
      </c>
      <c r="AN25">
        <v>291</v>
      </c>
      <c r="AO25">
        <v>58</v>
      </c>
      <c r="AP25">
        <v>1000</v>
      </c>
      <c r="AQ25" s="8" t="s">
        <v>156</v>
      </c>
      <c r="AR25" s="8">
        <v>36.178571428571431</v>
      </c>
      <c r="AS25" s="8">
        <v>420.34183673469386</v>
      </c>
      <c r="AT25" s="8">
        <v>16.964285714285715</v>
      </c>
      <c r="AU25" s="8">
        <v>4.8163265306122449</v>
      </c>
      <c r="AV25" s="8">
        <v>3.4918367346938788</v>
      </c>
      <c r="AW25" s="8">
        <v>8.0563531473706629</v>
      </c>
      <c r="AX25" s="8">
        <v>0.67107744574557515</v>
      </c>
      <c r="AY25" s="8" t="s">
        <v>167</v>
      </c>
      <c r="AZ25" s="8" t="s">
        <v>167</v>
      </c>
      <c r="BA25" s="8">
        <v>36.625510204081593</v>
      </c>
      <c r="BB25" s="8">
        <v>36.489285714285636</v>
      </c>
      <c r="BC25" s="8">
        <f t="shared" si="5"/>
        <v>0.13622448979595703</v>
      </c>
      <c r="BD25" s="8">
        <v>13</v>
      </c>
      <c r="BE25" s="8" t="s">
        <v>173</v>
      </c>
      <c r="BF25" s="8" t="s">
        <v>173</v>
      </c>
      <c r="BG25">
        <v>43.586734693877553</v>
      </c>
    </row>
    <row r="26" spans="1:59" x14ac:dyDescent="0.3">
      <c r="A26">
        <v>25</v>
      </c>
      <c r="B26" t="s">
        <v>116</v>
      </c>
      <c r="C26" s="8">
        <v>1.2</v>
      </c>
      <c r="D26">
        <v>13.1</v>
      </c>
      <c r="E26">
        <v>12.3</v>
      </c>
      <c r="F26">
        <v>96.6</v>
      </c>
      <c r="G26">
        <v>112.7</v>
      </c>
      <c r="H26">
        <v>0.61</v>
      </c>
      <c r="I26">
        <v>0.53</v>
      </c>
      <c r="J26">
        <v>13</v>
      </c>
      <c r="K26">
        <v>4</v>
      </c>
      <c r="L26" t="s">
        <v>111</v>
      </c>
      <c r="M26" t="s">
        <v>111</v>
      </c>
      <c r="N26" t="s">
        <v>111</v>
      </c>
      <c r="O26" t="s">
        <v>111</v>
      </c>
      <c r="P26" t="s">
        <v>112</v>
      </c>
      <c r="Q26" t="s">
        <v>111</v>
      </c>
      <c r="R26" t="s">
        <v>111</v>
      </c>
      <c r="S26" s="2">
        <v>28</v>
      </c>
      <c r="T26">
        <f t="shared" si="0"/>
        <v>23.333333333333332</v>
      </c>
      <c r="U26">
        <v>72</v>
      </c>
      <c r="V26">
        <v>4.3623287671232882</v>
      </c>
      <c r="W26">
        <v>5.7260273972602738</v>
      </c>
      <c r="X26">
        <v>50.027397260273972</v>
      </c>
      <c r="Y26">
        <v>6.2191780821917808</v>
      </c>
      <c r="Z26">
        <v>5.8591780821917796</v>
      </c>
      <c r="AA26">
        <v>61.309859154929576</v>
      </c>
      <c r="AB26">
        <v>86.753424657534254</v>
      </c>
      <c r="AC26">
        <v>1.0720230682559451</v>
      </c>
      <c r="AE26" s="8">
        <v>1.2</v>
      </c>
      <c r="AF26">
        <v>0.7</v>
      </c>
      <c r="AG26" s="8">
        <f t="shared" si="1"/>
        <v>0.5</v>
      </c>
      <c r="AH26" s="8">
        <v>4</v>
      </c>
      <c r="AI26" s="8">
        <f t="shared" si="2"/>
        <v>1.6551724137931034</v>
      </c>
      <c r="AJ26" s="8">
        <v>0.2</v>
      </c>
      <c r="AK26" s="8">
        <f t="shared" si="3"/>
        <v>82.758620689655189</v>
      </c>
      <c r="AL26" s="8">
        <v>0</v>
      </c>
      <c r="AM26" s="8">
        <f t="shared" si="4"/>
        <v>0</v>
      </c>
      <c r="AN26">
        <v>145</v>
      </c>
      <c r="AO26">
        <v>42</v>
      </c>
      <c r="AP26">
        <v>500</v>
      </c>
      <c r="AQ26" s="8" t="s">
        <v>156</v>
      </c>
      <c r="AR26" s="8">
        <v>33.80821917808219</v>
      </c>
      <c r="AS26" s="8">
        <v>403.35616438356163</v>
      </c>
      <c r="AT26" s="8">
        <v>14.219178082191782</v>
      </c>
      <c r="AU26" s="8">
        <v>4.9863013698630141</v>
      </c>
      <c r="AV26" s="8">
        <v>3.9917808219178057</v>
      </c>
      <c r="AW26" s="8">
        <v>7.8321889479874001</v>
      </c>
      <c r="AX26" s="8">
        <v>0.61003598247208801</v>
      </c>
      <c r="AY26" s="8" t="s">
        <v>168</v>
      </c>
      <c r="AZ26" s="8" t="s">
        <v>167</v>
      </c>
      <c r="BA26" s="8">
        <v>36.369863013698627</v>
      </c>
      <c r="BB26" s="8">
        <v>35.83150684931509</v>
      </c>
      <c r="BC26" s="8">
        <f t="shared" si="5"/>
        <v>0.5383561643835364</v>
      </c>
      <c r="BD26" s="8">
        <v>11</v>
      </c>
      <c r="BE26" s="8" t="s">
        <v>173</v>
      </c>
      <c r="BF26" s="8" t="s">
        <v>173</v>
      </c>
      <c r="BG26">
        <v>28.25</v>
      </c>
    </row>
    <row r="27" spans="1:59" x14ac:dyDescent="0.3">
      <c r="A27">
        <v>26</v>
      </c>
      <c r="B27" t="s">
        <v>116</v>
      </c>
      <c r="C27" s="8">
        <v>1.9</v>
      </c>
      <c r="D27">
        <v>10.9</v>
      </c>
      <c r="E27">
        <v>10.4</v>
      </c>
      <c r="F27">
        <v>85</v>
      </c>
      <c r="G27">
        <v>96.7</v>
      </c>
      <c r="H27">
        <v>0.63</v>
      </c>
      <c r="I27">
        <v>0.56000000000000005</v>
      </c>
      <c r="J27">
        <v>18</v>
      </c>
      <c r="K27">
        <v>10</v>
      </c>
      <c r="L27" t="s">
        <v>124</v>
      </c>
      <c r="M27" t="s">
        <v>124</v>
      </c>
      <c r="N27" t="s">
        <v>124</v>
      </c>
      <c r="O27" t="s">
        <v>124</v>
      </c>
      <c r="P27" t="s">
        <v>112</v>
      </c>
      <c r="Q27" t="s">
        <v>111</v>
      </c>
      <c r="R27" t="s">
        <v>111</v>
      </c>
      <c r="S27">
        <v>197</v>
      </c>
      <c r="T27">
        <f t="shared" si="0"/>
        <v>40.899653979238757</v>
      </c>
      <c r="U27">
        <v>289</v>
      </c>
      <c r="V27">
        <v>5.8577557755775569</v>
      </c>
      <c r="W27">
        <v>7.1108033240997228</v>
      </c>
      <c r="X27">
        <v>47.927777777777777</v>
      </c>
      <c r="Y27">
        <v>6.9768976897689772</v>
      </c>
      <c r="Z27">
        <v>2.8994498381877052</v>
      </c>
      <c r="AA27">
        <v>61.235099337748345</v>
      </c>
      <c r="AB27">
        <v>82.478964401294505</v>
      </c>
      <c r="AC27">
        <v>0.93843688398143843</v>
      </c>
      <c r="AE27" s="8">
        <v>1.9</v>
      </c>
      <c r="AF27">
        <v>1.2</v>
      </c>
      <c r="AG27" s="8">
        <f t="shared" si="1"/>
        <v>0.7</v>
      </c>
      <c r="AH27" s="8">
        <v>4</v>
      </c>
      <c r="AI27" s="8">
        <f t="shared" si="2"/>
        <v>0.77922077922077926</v>
      </c>
      <c r="AJ27" s="8">
        <v>0</v>
      </c>
      <c r="AK27" s="8">
        <f t="shared" si="3"/>
        <v>0</v>
      </c>
      <c r="AL27" s="8">
        <v>0</v>
      </c>
      <c r="AM27" s="8">
        <f t="shared" si="4"/>
        <v>0</v>
      </c>
      <c r="AN27">
        <v>308</v>
      </c>
      <c r="AO27">
        <v>50</v>
      </c>
      <c r="AP27">
        <v>1800</v>
      </c>
      <c r="AQ27" s="8" t="s">
        <v>156</v>
      </c>
      <c r="AR27" s="8">
        <v>35.766990291262132</v>
      </c>
      <c r="AS27" s="8">
        <v>454.13592233009706</v>
      </c>
      <c r="AT27" s="8">
        <v>14.711974110032363</v>
      </c>
      <c r="AU27" s="8">
        <v>4.2038834951456314</v>
      </c>
      <c r="AV27" s="8">
        <v>3.9385113268608611</v>
      </c>
      <c r="AW27" s="8">
        <v>7.9636364044964747</v>
      </c>
      <c r="AX27" s="8">
        <v>0.64035503497283286</v>
      </c>
      <c r="AY27" s="8" t="s">
        <v>167</v>
      </c>
      <c r="AZ27" s="8" t="s">
        <v>167</v>
      </c>
      <c r="BA27" s="8">
        <v>37.477993527508019</v>
      </c>
      <c r="BB27" s="8">
        <v>36.943689320388522</v>
      </c>
      <c r="BC27" s="8">
        <f t="shared" si="5"/>
        <v>0.53430420711949722</v>
      </c>
      <c r="BD27" s="8">
        <v>18</v>
      </c>
      <c r="BE27" s="8" t="s">
        <v>173</v>
      </c>
      <c r="BF27" s="8" t="s">
        <v>173</v>
      </c>
      <c r="BG27">
        <v>41.354961832061072</v>
      </c>
    </row>
    <row r="28" spans="1:59" x14ac:dyDescent="0.3">
      <c r="A28">
        <v>27</v>
      </c>
      <c r="B28" t="s">
        <v>116</v>
      </c>
      <c r="C28" s="8">
        <v>1.1000000000000001</v>
      </c>
      <c r="D28">
        <v>14.5</v>
      </c>
      <c r="E28">
        <v>11.6</v>
      </c>
      <c r="F28">
        <v>61.2</v>
      </c>
      <c r="G28">
        <v>68.400000000000006</v>
      </c>
      <c r="H28">
        <v>0.72</v>
      </c>
      <c r="I28">
        <v>0.65</v>
      </c>
      <c r="J28">
        <v>50</v>
      </c>
      <c r="K28">
        <v>50</v>
      </c>
      <c r="L28" t="s">
        <v>124</v>
      </c>
      <c r="M28" t="s">
        <v>124</v>
      </c>
      <c r="N28" t="s">
        <v>124</v>
      </c>
      <c r="O28" t="s">
        <v>124</v>
      </c>
      <c r="P28" t="s">
        <v>125</v>
      </c>
      <c r="Q28" t="s">
        <v>124</v>
      </c>
      <c r="R28" t="s">
        <v>124</v>
      </c>
      <c r="S28" s="13">
        <v>37</v>
      </c>
      <c r="T28">
        <f t="shared" si="0"/>
        <v>12.065217391304348</v>
      </c>
      <c r="U28">
        <v>184</v>
      </c>
      <c r="V28" s="13">
        <v>2.5678787878787896</v>
      </c>
      <c r="W28" s="13">
        <v>5.2857142857142856</v>
      </c>
      <c r="X28" s="13">
        <v>41.992481203007522</v>
      </c>
      <c r="Y28" s="13">
        <v>5.6929460580912865</v>
      </c>
      <c r="Z28" s="13">
        <v>1.8498437499999996</v>
      </c>
      <c r="AA28" s="13">
        <v>72.513513513513516</v>
      </c>
      <c r="AB28" s="13">
        <v>62.135135135135137</v>
      </c>
      <c r="AC28" s="13">
        <v>0.83967051467051423</v>
      </c>
      <c r="AE28" s="8">
        <v>1.1000000000000001</v>
      </c>
      <c r="AF28">
        <v>0.7</v>
      </c>
      <c r="AG28" s="8">
        <f t="shared" si="1"/>
        <v>0.40000000000000013</v>
      </c>
      <c r="AH28" s="8">
        <v>22</v>
      </c>
      <c r="AI28" s="8">
        <f t="shared" si="2"/>
        <v>4.8708487084870846</v>
      </c>
      <c r="AJ28" s="8">
        <v>5.1970000000000001</v>
      </c>
      <c r="AK28" s="8">
        <f t="shared" si="3"/>
        <v>1150.6273062730627</v>
      </c>
      <c r="AL28" s="8">
        <v>0</v>
      </c>
      <c r="AM28" s="8">
        <f t="shared" si="4"/>
        <v>0</v>
      </c>
      <c r="AN28">
        <v>271</v>
      </c>
      <c r="AO28">
        <v>47</v>
      </c>
      <c r="AP28">
        <v>2600</v>
      </c>
      <c r="AQ28" s="8" t="s">
        <v>156</v>
      </c>
      <c r="AR28" s="8">
        <v>34.713513513513512</v>
      </c>
      <c r="AS28" s="8">
        <v>481.41621621621624</v>
      </c>
      <c r="AT28" s="8">
        <v>14.762162162162163</v>
      </c>
      <c r="AU28" s="8">
        <v>3.5405405405405403</v>
      </c>
      <c r="AV28" s="8">
        <v>3.5129729729729839</v>
      </c>
      <c r="AW28" s="8">
        <v>9.7255801255801249</v>
      </c>
      <c r="AX28" s="8">
        <v>0.69637568121110516</v>
      </c>
      <c r="AY28" s="8" t="s">
        <v>167</v>
      </c>
      <c r="AZ28" s="8" t="s">
        <v>167</v>
      </c>
      <c r="BA28" s="8">
        <v>35.488108108108101</v>
      </c>
      <c r="BB28" s="8">
        <v>34.941621621621628</v>
      </c>
      <c r="BC28" s="8">
        <f t="shared" si="5"/>
        <v>0.54648648648647224</v>
      </c>
      <c r="BD28" s="8">
        <v>10</v>
      </c>
      <c r="BE28" s="8" t="s">
        <v>173</v>
      </c>
      <c r="BF28" s="8" t="s">
        <v>173</v>
      </c>
      <c r="BG28">
        <v>48.98918918918919</v>
      </c>
    </row>
    <row r="29" spans="1:59" x14ac:dyDescent="0.3">
      <c r="A29">
        <v>28</v>
      </c>
      <c r="B29" t="s">
        <v>116</v>
      </c>
      <c r="C29" s="8">
        <v>0.9</v>
      </c>
      <c r="D29">
        <v>13.1</v>
      </c>
      <c r="E29">
        <v>9.8000000000000007</v>
      </c>
      <c r="F29">
        <v>84</v>
      </c>
      <c r="G29">
        <v>75.2</v>
      </c>
      <c r="H29">
        <v>0.56999999999999995</v>
      </c>
      <c r="I29">
        <v>0.63</v>
      </c>
      <c r="J29">
        <v>198</v>
      </c>
      <c r="K29">
        <v>149</v>
      </c>
      <c r="L29" t="s">
        <v>124</v>
      </c>
      <c r="M29" t="s">
        <v>124</v>
      </c>
      <c r="N29" t="s">
        <v>124</v>
      </c>
      <c r="O29" t="s">
        <v>124</v>
      </c>
      <c r="P29" t="s">
        <v>125</v>
      </c>
      <c r="Q29" t="s">
        <v>124</v>
      </c>
      <c r="R29" t="s">
        <v>124</v>
      </c>
      <c r="S29" s="14">
        <v>61</v>
      </c>
      <c r="T29">
        <f t="shared" si="0"/>
        <v>14.24124513618677</v>
      </c>
      <c r="U29">
        <v>257</v>
      </c>
      <c r="V29" s="13">
        <v>3.4216535433070847</v>
      </c>
      <c r="W29" s="13">
        <v>10.9251968503937</v>
      </c>
      <c r="X29" s="13">
        <v>43.578740157480318</v>
      </c>
      <c r="Y29" s="13">
        <v>9.2015810276679844</v>
      </c>
      <c r="Z29" s="13">
        <v>3.0536434108527124</v>
      </c>
      <c r="AA29" s="13">
        <v>76.341085271317823</v>
      </c>
      <c r="AB29" s="13">
        <v>78.096899224806208</v>
      </c>
      <c r="AC29" s="13">
        <v>0.82393358076983858</v>
      </c>
      <c r="AE29" s="8">
        <v>0.9</v>
      </c>
      <c r="AF29">
        <v>0.5</v>
      </c>
      <c r="AG29" s="8">
        <f t="shared" si="1"/>
        <v>0.4</v>
      </c>
      <c r="AH29" s="8">
        <v>6</v>
      </c>
      <c r="AI29" s="8">
        <f t="shared" si="2"/>
        <v>1.0909090909090908</v>
      </c>
      <c r="AJ29" s="8">
        <v>0.6</v>
      </c>
      <c r="AK29" s="8">
        <f t="shared" si="3"/>
        <v>109.09090909090908</v>
      </c>
      <c r="AL29" s="8">
        <v>0</v>
      </c>
      <c r="AM29" s="8">
        <f t="shared" si="4"/>
        <v>0</v>
      </c>
      <c r="AN29">
        <v>330</v>
      </c>
      <c r="AO29">
        <v>44</v>
      </c>
      <c r="AP29">
        <v>1400</v>
      </c>
      <c r="AQ29" s="8" t="s">
        <v>156</v>
      </c>
      <c r="AR29" s="8">
        <v>37.813953488372093</v>
      </c>
      <c r="AS29" s="8">
        <v>404.55038759689921</v>
      </c>
      <c r="AT29" s="8">
        <v>18.732558139534884</v>
      </c>
      <c r="AU29" s="8">
        <v>3.945736434108527</v>
      </c>
      <c r="AV29" s="8">
        <v>3.401550387596894</v>
      </c>
      <c r="AW29" s="8">
        <v>8.2828043699280389</v>
      </c>
      <c r="AX29" s="8">
        <v>0.62212212426582436</v>
      </c>
      <c r="AY29" s="8" t="s">
        <v>168</v>
      </c>
      <c r="AZ29" s="8" t="s">
        <v>167</v>
      </c>
      <c r="BA29" s="8">
        <v>36.453875968992207</v>
      </c>
      <c r="BB29" s="8">
        <v>36.159302325581386</v>
      </c>
      <c r="BC29" s="8">
        <f t="shared" si="5"/>
        <v>0.29457364341082126</v>
      </c>
      <c r="BD29" s="8">
        <v>18</v>
      </c>
      <c r="BE29" s="8" t="s">
        <v>173</v>
      </c>
      <c r="BF29" s="8" t="s">
        <v>173</v>
      </c>
      <c r="BG29">
        <v>44.003891050583661</v>
      </c>
    </row>
    <row r="30" spans="1:59" x14ac:dyDescent="0.3">
      <c r="A30" s="14">
        <v>29</v>
      </c>
      <c r="B30" s="14" t="s">
        <v>93</v>
      </c>
      <c r="C30" s="15">
        <v>0.8</v>
      </c>
      <c r="D30" s="14">
        <v>12.3</v>
      </c>
      <c r="E30" s="14">
        <v>11.7</v>
      </c>
      <c r="F30" s="14">
        <v>88.9</v>
      </c>
      <c r="G30" s="14">
        <v>92.5</v>
      </c>
      <c r="H30" s="14">
        <v>0.56999999999999995</v>
      </c>
      <c r="I30" s="14">
        <v>0.55000000000000004</v>
      </c>
      <c r="J30" s="14">
        <v>12</v>
      </c>
      <c r="K30" s="14">
        <v>5</v>
      </c>
      <c r="L30" s="14" t="s">
        <v>136</v>
      </c>
      <c r="M30" s="14" t="s">
        <v>136</v>
      </c>
      <c r="N30" s="14" t="s">
        <v>136</v>
      </c>
      <c r="O30" s="14" t="s">
        <v>136</v>
      </c>
      <c r="P30" s="14" t="s">
        <v>137</v>
      </c>
      <c r="Q30" s="14" t="s">
        <v>136</v>
      </c>
      <c r="R30" s="14" t="s">
        <v>136</v>
      </c>
      <c r="S30" s="16">
        <v>17</v>
      </c>
      <c r="T30" s="14">
        <f t="shared" si="0"/>
        <v>4.8113207547169807</v>
      </c>
      <c r="U30" s="14">
        <v>212</v>
      </c>
      <c r="V30" s="16">
        <v>2.6630985915492968</v>
      </c>
      <c r="W30" s="16">
        <v>11.431924882629108</v>
      </c>
      <c r="X30" s="16">
        <v>38.206572769953048</v>
      </c>
      <c r="Y30" s="16">
        <v>8.929577464788732</v>
      </c>
      <c r="Z30" s="16">
        <v>2.4518309859154934</v>
      </c>
      <c r="AA30" s="16">
        <v>75.51442307692308</v>
      </c>
      <c r="AB30" s="16">
        <v>69.164319248826288</v>
      </c>
      <c r="AC30" s="16">
        <v>0.79553000008675245</v>
      </c>
      <c r="AD30" s="15"/>
      <c r="AE30" s="15">
        <v>0.8</v>
      </c>
      <c r="AF30" s="14">
        <v>0.7</v>
      </c>
      <c r="AG30" s="15">
        <f t="shared" si="1"/>
        <v>0.10000000000000009</v>
      </c>
      <c r="AH30" s="15">
        <v>6</v>
      </c>
      <c r="AI30" s="8">
        <f t="shared" si="2"/>
        <v>1.2040133779264215</v>
      </c>
      <c r="AJ30" s="15">
        <v>4.7869999999999999</v>
      </c>
      <c r="AK30" s="8">
        <f t="shared" si="3"/>
        <v>960.60200668896312</v>
      </c>
      <c r="AL30" s="15">
        <v>6644</v>
      </c>
      <c r="AM30" s="8">
        <f t="shared" si="4"/>
        <v>0.32677552626401729</v>
      </c>
      <c r="AN30" s="14">
        <v>299</v>
      </c>
      <c r="AO30" s="14">
        <v>68</v>
      </c>
      <c r="AP30" s="14">
        <v>0</v>
      </c>
      <c r="AQ30" s="8" t="s">
        <v>157</v>
      </c>
      <c r="AR30" s="15">
        <v>36.910798122065728</v>
      </c>
      <c r="AS30" s="15">
        <v>505.84507042253523</v>
      </c>
      <c r="AT30" s="15">
        <v>17.47887323943662</v>
      </c>
      <c r="AU30" s="15">
        <v>4.957746478873239</v>
      </c>
      <c r="AV30" s="15">
        <v>4.2352112676056208</v>
      </c>
      <c r="AW30" s="15">
        <v>8.5488391383398543</v>
      </c>
      <c r="AX30" s="15">
        <v>0.72807119710175749</v>
      </c>
      <c r="AY30" s="15" t="s">
        <v>167</v>
      </c>
      <c r="AZ30" s="15" t="s">
        <v>167</v>
      </c>
      <c r="BA30" s="8">
        <v>37.069014084507053</v>
      </c>
      <c r="BB30" s="8">
        <v>35.916431924882609</v>
      </c>
      <c r="BC30" s="8">
        <f t="shared" si="5"/>
        <v>1.1525821596244441</v>
      </c>
      <c r="BD30" s="8">
        <v>13</v>
      </c>
      <c r="BE30" s="8" t="s">
        <v>173</v>
      </c>
      <c r="BF30" s="8" t="s">
        <v>173</v>
      </c>
      <c r="BG30">
        <v>48.85377358490566</v>
      </c>
    </row>
    <row r="31" spans="1:59" x14ac:dyDescent="0.3">
      <c r="A31">
        <v>30</v>
      </c>
      <c r="B31" t="s">
        <v>116</v>
      </c>
      <c r="C31" s="8">
        <v>0.8</v>
      </c>
      <c r="D31">
        <v>9.8000000000000007</v>
      </c>
      <c r="E31">
        <v>10.3</v>
      </c>
      <c r="F31">
        <v>90.1</v>
      </c>
      <c r="G31">
        <v>88.4</v>
      </c>
      <c r="H31">
        <v>0.56999999999999995</v>
      </c>
      <c r="I31">
        <v>0.57999999999999996</v>
      </c>
      <c r="J31">
        <v>16</v>
      </c>
      <c r="K31">
        <v>8</v>
      </c>
      <c r="L31" t="s">
        <v>136</v>
      </c>
      <c r="M31" t="s">
        <v>136</v>
      </c>
      <c r="N31" t="s">
        <v>136</v>
      </c>
      <c r="O31" t="s">
        <v>136</v>
      </c>
      <c r="P31" t="s">
        <v>137</v>
      </c>
      <c r="Q31" t="s">
        <v>136</v>
      </c>
      <c r="R31" t="s">
        <v>136</v>
      </c>
      <c r="S31" s="13">
        <v>206</v>
      </c>
      <c r="T31">
        <f t="shared" si="0"/>
        <v>32.020725388601036</v>
      </c>
      <c r="U31">
        <v>386</v>
      </c>
      <c r="V31" s="13">
        <v>3.639192708333324</v>
      </c>
      <c r="W31" s="13">
        <v>7.697916666666667</v>
      </c>
      <c r="X31" s="13">
        <v>57.598958333333336</v>
      </c>
      <c r="Y31" s="13">
        <v>4.9480519480519485</v>
      </c>
      <c r="Z31" s="13">
        <v>5.4645994832041325</v>
      </c>
      <c r="AA31" s="13">
        <v>61.302083333333336</v>
      </c>
      <c r="AB31" s="13">
        <v>62.914728682170541</v>
      </c>
      <c r="AC31" s="13">
        <v>0.65205068346429618</v>
      </c>
      <c r="AE31" s="8">
        <v>0.8</v>
      </c>
      <c r="AF31">
        <v>0.5</v>
      </c>
      <c r="AG31" s="8">
        <f t="shared" si="1"/>
        <v>0.30000000000000004</v>
      </c>
      <c r="AH31" s="8">
        <v>12</v>
      </c>
      <c r="AI31" s="8">
        <f t="shared" si="2"/>
        <v>1.5384615384615383</v>
      </c>
      <c r="AJ31" s="8">
        <v>3.992</v>
      </c>
      <c r="AK31" s="8">
        <f t="shared" si="3"/>
        <v>511.79487179487182</v>
      </c>
      <c r="AL31" s="8">
        <v>0</v>
      </c>
      <c r="AM31" s="8">
        <f t="shared" si="4"/>
        <v>0</v>
      </c>
      <c r="AN31">
        <v>468</v>
      </c>
      <c r="AO31">
        <v>46</v>
      </c>
      <c r="AP31">
        <v>500</v>
      </c>
      <c r="AQ31" s="8" t="s">
        <v>156</v>
      </c>
      <c r="AR31" s="8">
        <v>38.627906976744185</v>
      </c>
      <c r="AS31" s="8">
        <v>404.17829457364343</v>
      </c>
      <c r="AT31" s="8">
        <v>16.620155038759691</v>
      </c>
      <c r="AU31" s="8">
        <v>4.963824289405685</v>
      </c>
      <c r="AV31" s="8">
        <v>4.4025839793281456</v>
      </c>
      <c r="AW31" s="8">
        <v>6.9147279394927672</v>
      </c>
      <c r="AX31" s="8">
        <v>0.74752620312971207</v>
      </c>
      <c r="AY31" s="8" t="s">
        <v>168</v>
      </c>
      <c r="AZ31" s="8" t="s">
        <v>167</v>
      </c>
      <c r="BA31" s="8">
        <v>36.4101298701299</v>
      </c>
      <c r="BB31" s="8">
        <v>36.12403100775196</v>
      </c>
      <c r="BC31" s="8">
        <f t="shared" si="5"/>
        <v>0.28609886237794058</v>
      </c>
      <c r="BD31" s="8">
        <v>18</v>
      </c>
      <c r="BE31" s="8" t="s">
        <v>173</v>
      </c>
      <c r="BF31" s="8" t="s">
        <v>173</v>
      </c>
      <c r="BG31">
        <v>46.58701298701299</v>
      </c>
    </row>
    <row r="32" spans="1:59" s="15" customFormat="1" x14ac:dyDescent="0.3">
      <c r="A32">
        <v>31</v>
      </c>
      <c r="B32" t="s">
        <v>93</v>
      </c>
      <c r="C32" s="8">
        <v>3.8</v>
      </c>
      <c r="D32">
        <v>11.6</v>
      </c>
      <c r="E32">
        <v>13.4</v>
      </c>
      <c r="F32">
        <v>72.2</v>
      </c>
      <c r="G32" s="19">
        <v>27.3</v>
      </c>
      <c r="H32">
        <v>0.69</v>
      </c>
      <c r="I32" s="19">
        <v>1.68</v>
      </c>
      <c r="J32">
        <v>28</v>
      </c>
      <c r="K32" s="19">
        <v>19</v>
      </c>
      <c r="L32" t="s">
        <v>136</v>
      </c>
      <c r="M32" t="s">
        <v>136</v>
      </c>
      <c r="N32" t="s">
        <v>136</v>
      </c>
      <c r="O32" t="s">
        <v>136</v>
      </c>
      <c r="P32" t="s">
        <v>137</v>
      </c>
      <c r="Q32" t="s">
        <v>136</v>
      </c>
      <c r="R32" t="s">
        <v>136</v>
      </c>
      <c r="S32">
        <v>36</v>
      </c>
      <c r="T32">
        <f t="shared" si="0"/>
        <v>6.033519553072626</v>
      </c>
      <c r="U32">
        <v>358</v>
      </c>
      <c r="V32">
        <v>3.0690778097982756</v>
      </c>
      <c r="W32">
        <v>15.509859154929577</v>
      </c>
      <c r="X32">
        <v>33.190201729106626</v>
      </c>
      <c r="Y32">
        <v>12.766197183098592</v>
      </c>
      <c r="Z32">
        <v>0.72908077994428955</v>
      </c>
      <c r="AA32">
        <v>72.295774647887328</v>
      </c>
      <c r="AB32">
        <v>90.545961002785518</v>
      </c>
      <c r="AC32">
        <v>0.81779892806426646</v>
      </c>
      <c r="AD32" s="8"/>
      <c r="AE32" s="8">
        <v>3.8</v>
      </c>
      <c r="AF32">
        <v>2.2000000000000002</v>
      </c>
      <c r="AG32" s="8">
        <f t="shared" si="1"/>
        <v>1.5999999999999996</v>
      </c>
      <c r="AH32" s="15">
        <v>12</v>
      </c>
      <c r="AI32" s="8">
        <f t="shared" si="2"/>
        <v>1.5417558886509637</v>
      </c>
      <c r="AJ32" s="15">
        <v>4.702</v>
      </c>
      <c r="AK32" s="8">
        <f t="shared" si="3"/>
        <v>604.11134903640254</v>
      </c>
      <c r="AL32" s="15">
        <v>0</v>
      </c>
      <c r="AM32" s="8">
        <f t="shared" si="4"/>
        <v>0</v>
      </c>
      <c r="AN32" s="14">
        <v>467</v>
      </c>
      <c r="AO32" s="14">
        <v>69</v>
      </c>
      <c r="AP32" s="14">
        <v>2000</v>
      </c>
      <c r="AQ32" s="8" t="s">
        <v>156</v>
      </c>
      <c r="AR32" s="15">
        <v>36.754874651810582</v>
      </c>
      <c r="AS32" s="15">
        <v>413.99442896935932</v>
      </c>
      <c r="AT32" s="15">
        <v>21.791086350974929</v>
      </c>
      <c r="AU32" s="15">
        <v>5.922005571030641</v>
      </c>
      <c r="AV32" s="15">
        <v>3.766573816155967</v>
      </c>
      <c r="AW32" s="15">
        <v>8.2531154727934481</v>
      </c>
      <c r="AX32" s="15">
        <v>0.64750817232576874</v>
      </c>
      <c r="AY32" s="15" t="s">
        <v>168</v>
      </c>
      <c r="AZ32" s="15" t="s">
        <v>168</v>
      </c>
      <c r="BA32" s="15">
        <v>37.658774373258964</v>
      </c>
      <c r="BB32" s="15">
        <v>36.20612813370478</v>
      </c>
      <c r="BC32" s="8">
        <f t="shared" si="5"/>
        <v>1.4526462395541841</v>
      </c>
      <c r="BD32" s="15">
        <v>19</v>
      </c>
      <c r="BE32" s="8" t="s">
        <v>173</v>
      </c>
      <c r="BF32" s="8" t="s">
        <v>173</v>
      </c>
      <c r="BG32">
        <v>29.602362204724411</v>
      </c>
    </row>
    <row r="33" spans="1:59" x14ac:dyDescent="0.3">
      <c r="A33">
        <v>32</v>
      </c>
      <c r="B33" t="s">
        <v>93</v>
      </c>
      <c r="C33" s="8">
        <v>0.9</v>
      </c>
      <c r="D33">
        <v>10</v>
      </c>
      <c r="E33">
        <v>8.1</v>
      </c>
      <c r="F33">
        <v>95.2</v>
      </c>
      <c r="G33">
        <v>89.9</v>
      </c>
      <c r="H33">
        <v>0.56000000000000005</v>
      </c>
      <c r="I33">
        <v>0.59</v>
      </c>
      <c r="J33">
        <v>16</v>
      </c>
      <c r="K33">
        <v>8</v>
      </c>
      <c r="L33" t="s">
        <v>136</v>
      </c>
      <c r="M33" t="s">
        <v>136</v>
      </c>
      <c r="N33" t="s">
        <v>136</v>
      </c>
      <c r="O33" t="s">
        <v>136</v>
      </c>
      <c r="P33" t="s">
        <v>137</v>
      </c>
      <c r="Q33" t="s">
        <v>136</v>
      </c>
      <c r="R33" t="s">
        <v>136</v>
      </c>
      <c r="S33">
        <v>34</v>
      </c>
      <c r="T33">
        <f t="shared" si="0"/>
        <v>8.2591093117408896</v>
      </c>
      <c r="U33">
        <v>247</v>
      </c>
      <c r="V33">
        <v>3.7872016460905336</v>
      </c>
      <c r="W33">
        <v>10.809917355371901</v>
      </c>
      <c r="X33">
        <v>57.773662551440331</v>
      </c>
      <c r="Y33">
        <v>9.3099173553719012</v>
      </c>
      <c r="Z33">
        <v>2.3980645161290322</v>
      </c>
      <c r="AA33">
        <v>76.888429752066116</v>
      </c>
      <c r="AB33">
        <v>65.060483870967744</v>
      </c>
      <c r="AC33">
        <v>0.8670550753195374</v>
      </c>
      <c r="AE33" s="8">
        <v>0.9</v>
      </c>
      <c r="AF33">
        <v>0.9</v>
      </c>
      <c r="AG33" s="8">
        <f t="shared" si="1"/>
        <v>0</v>
      </c>
      <c r="AH33" s="8">
        <v>16</v>
      </c>
      <c r="AI33" s="8">
        <f t="shared" si="2"/>
        <v>2.5737265415549597</v>
      </c>
      <c r="AJ33" s="8">
        <v>5.1529999999999996</v>
      </c>
      <c r="AK33" s="8">
        <f t="shared" si="3"/>
        <v>828.90080428954411</v>
      </c>
      <c r="AL33" s="8">
        <v>0</v>
      </c>
      <c r="AM33" s="8">
        <f t="shared" si="4"/>
        <v>0</v>
      </c>
      <c r="AN33" s="14">
        <v>373</v>
      </c>
      <c r="AO33" s="14">
        <v>46</v>
      </c>
      <c r="AP33" s="14">
        <v>700</v>
      </c>
      <c r="AQ33" s="8" t="s">
        <v>156</v>
      </c>
      <c r="AR33" s="8">
        <v>37.032258064516128</v>
      </c>
      <c r="AS33" s="8">
        <v>404.88709677419354</v>
      </c>
      <c r="AT33" s="8">
        <v>16.387096774193548</v>
      </c>
      <c r="AU33" s="8">
        <v>4.9233870967741939</v>
      </c>
      <c r="AV33" s="8">
        <v>3.671774193548401</v>
      </c>
      <c r="AW33" s="8">
        <v>7.6603367093783721</v>
      </c>
      <c r="AX33" s="8">
        <v>0.60442816847140446</v>
      </c>
      <c r="AY33" s="8" t="s">
        <v>168</v>
      </c>
      <c r="AZ33" s="8" t="s">
        <v>167</v>
      </c>
      <c r="BA33" s="8">
        <v>36.162499999999959</v>
      </c>
      <c r="BB33" s="8">
        <v>35.257661290322538</v>
      </c>
      <c r="BC33" s="8">
        <f t="shared" si="5"/>
        <v>0.90483870967742064</v>
      </c>
      <c r="BD33" s="8">
        <v>12</v>
      </c>
      <c r="BE33" s="8" t="s">
        <v>173</v>
      </c>
      <c r="BF33" s="8" t="s">
        <v>173</v>
      </c>
      <c r="BG33">
        <v>39.612903225806448</v>
      </c>
    </row>
    <row r="34" spans="1:59" s="15" customFormat="1" x14ac:dyDescent="0.3">
      <c r="A34" s="14">
        <v>33</v>
      </c>
      <c r="B34" s="14" t="s">
        <v>116</v>
      </c>
      <c r="C34" s="15">
        <v>0.8</v>
      </c>
      <c r="D34" s="14">
        <v>8.5</v>
      </c>
      <c r="E34" s="14">
        <v>10.4</v>
      </c>
      <c r="F34" s="14">
        <v>90.4</v>
      </c>
      <c r="G34" s="14">
        <v>111.8</v>
      </c>
      <c r="H34" s="14">
        <v>0.51</v>
      </c>
      <c r="I34" s="14">
        <v>0.42</v>
      </c>
      <c r="J34" s="14">
        <v>20</v>
      </c>
      <c r="K34" s="14">
        <v>14</v>
      </c>
      <c r="L34" s="14" t="s">
        <v>136</v>
      </c>
      <c r="M34" s="24" t="s">
        <v>137</v>
      </c>
      <c r="N34" s="14" t="s">
        <v>136</v>
      </c>
      <c r="O34" s="14" t="s">
        <v>136</v>
      </c>
      <c r="P34" s="14" t="s">
        <v>136</v>
      </c>
      <c r="Q34" s="14" t="s">
        <v>136</v>
      </c>
      <c r="R34" s="14" t="s">
        <v>137</v>
      </c>
      <c r="S34" s="14">
        <v>6</v>
      </c>
      <c r="T34" s="14">
        <f t="shared" si="0"/>
        <v>1.8367346938775511</v>
      </c>
      <c r="U34" s="14">
        <v>196</v>
      </c>
      <c r="V34" s="14">
        <v>2.9388524590163918</v>
      </c>
      <c r="W34" s="14">
        <v>11.436464088397789</v>
      </c>
      <c r="X34" s="14">
        <v>31.202185792349727</v>
      </c>
      <c r="Y34" s="14">
        <v>10.674033149171271</v>
      </c>
      <c r="Z34" s="14">
        <v>0.92411167512690318</v>
      </c>
      <c r="AA34" s="14">
        <v>87.114130434782609</v>
      </c>
      <c r="AB34" s="14">
        <v>94.335025380710661</v>
      </c>
      <c r="AC34" s="14">
        <v>0.92444720808386716</v>
      </c>
      <c r="AE34" s="15">
        <v>0.8</v>
      </c>
      <c r="AF34" s="14">
        <v>0.6</v>
      </c>
      <c r="AG34" s="15">
        <f t="shared" si="1"/>
        <v>0.20000000000000007</v>
      </c>
      <c r="AH34" s="15">
        <v>16</v>
      </c>
      <c r="AI34" s="8">
        <f t="shared" si="2"/>
        <v>2.8915662650602409</v>
      </c>
      <c r="AJ34" s="15">
        <v>2.4129999999999998</v>
      </c>
      <c r="AK34" s="8">
        <f t="shared" si="3"/>
        <v>436.08433734939757</v>
      </c>
      <c r="AL34" s="15">
        <v>0</v>
      </c>
      <c r="AM34" s="8">
        <f t="shared" si="4"/>
        <v>0</v>
      </c>
      <c r="AN34" s="14">
        <v>332</v>
      </c>
      <c r="AO34" s="14">
        <v>41</v>
      </c>
      <c r="AP34" s="17">
        <v>500</v>
      </c>
      <c r="AQ34" s="8" t="s">
        <v>156</v>
      </c>
      <c r="AR34" s="15">
        <v>37.3756345177665</v>
      </c>
      <c r="AS34" s="15">
        <v>367.7208121827411</v>
      </c>
      <c r="AT34" s="15">
        <v>14.01015228426396</v>
      </c>
      <c r="AU34" s="15">
        <v>4.7055837563451774</v>
      </c>
      <c r="AV34" s="15">
        <v>3.163959390862952</v>
      </c>
      <c r="AW34" s="15">
        <v>7.1402376743742897</v>
      </c>
      <c r="AX34" s="15">
        <v>0.61564397709224983</v>
      </c>
      <c r="AY34" s="15" t="s">
        <v>168</v>
      </c>
      <c r="AZ34" s="15" t="s">
        <v>167</v>
      </c>
      <c r="BA34" s="15">
        <v>35.803012048192805</v>
      </c>
      <c r="BB34" s="15">
        <v>35.131609195402312</v>
      </c>
      <c r="BC34" s="8">
        <f t="shared" si="5"/>
        <v>0.67140285279049294</v>
      </c>
      <c r="BD34" s="15">
        <v>25</v>
      </c>
      <c r="BE34" s="15" t="s">
        <v>173</v>
      </c>
      <c r="BF34" s="15" t="s">
        <v>173</v>
      </c>
      <c r="BG34">
        <v>54.54314720812183</v>
      </c>
    </row>
    <row r="35" spans="1:59" x14ac:dyDescent="0.3">
      <c r="A35" s="14">
        <v>34</v>
      </c>
      <c r="B35" s="14" t="s">
        <v>93</v>
      </c>
      <c r="C35" s="15">
        <v>0.8</v>
      </c>
      <c r="D35" s="14">
        <v>15.5</v>
      </c>
      <c r="E35" s="14">
        <v>14</v>
      </c>
      <c r="F35" s="14">
        <v>91.9</v>
      </c>
      <c r="G35" s="14">
        <v>83.3</v>
      </c>
      <c r="H35" s="14">
        <v>0.53</v>
      </c>
      <c r="I35" s="14">
        <v>0.57999999999999996</v>
      </c>
      <c r="J35" s="14">
        <v>15</v>
      </c>
      <c r="K35" s="14">
        <v>11</v>
      </c>
      <c r="L35" s="14" t="s">
        <v>136</v>
      </c>
      <c r="M35" s="14" t="s">
        <v>136</v>
      </c>
      <c r="N35" s="14" t="s">
        <v>136</v>
      </c>
      <c r="O35" s="14" t="s">
        <v>136</v>
      </c>
      <c r="P35" s="14" t="s">
        <v>137</v>
      </c>
      <c r="Q35" s="14" t="s">
        <v>136</v>
      </c>
      <c r="R35" s="14" t="s">
        <v>136</v>
      </c>
      <c r="S35">
        <v>4</v>
      </c>
      <c r="T35">
        <f t="shared" si="0"/>
        <v>1.791044776119403</v>
      </c>
      <c r="U35" s="14">
        <v>134</v>
      </c>
      <c r="V35">
        <v>2.7384848484848474</v>
      </c>
      <c r="W35">
        <v>9.6564885496183201</v>
      </c>
      <c r="X35">
        <v>42.325757575757578</v>
      </c>
      <c r="Y35">
        <v>6.083333333333333</v>
      </c>
      <c r="Z35">
        <v>2.8948888888888891</v>
      </c>
      <c r="AA35">
        <v>76.691729323308266</v>
      </c>
      <c r="AB35">
        <v>64.140740740740739</v>
      </c>
      <c r="AC35">
        <v>0.63544057723447056</v>
      </c>
      <c r="AD35" s="15"/>
      <c r="AE35" s="15">
        <v>0.8</v>
      </c>
      <c r="AF35" s="14">
        <v>0.6</v>
      </c>
      <c r="AG35" s="8">
        <f t="shared" si="1"/>
        <v>0.20000000000000007</v>
      </c>
      <c r="AH35" s="8">
        <v>6</v>
      </c>
      <c r="AI35" s="8">
        <f t="shared" si="2"/>
        <v>1.5</v>
      </c>
      <c r="AJ35" s="8">
        <v>0</v>
      </c>
      <c r="AK35" s="8">
        <f t="shared" si="3"/>
        <v>0</v>
      </c>
      <c r="AL35" s="8">
        <v>0</v>
      </c>
      <c r="AM35" s="8">
        <f t="shared" si="4"/>
        <v>0</v>
      </c>
      <c r="AN35" s="2">
        <v>240</v>
      </c>
      <c r="AO35" s="2">
        <v>52</v>
      </c>
      <c r="AP35" s="2">
        <v>600</v>
      </c>
      <c r="AQ35" s="8" t="s">
        <v>156</v>
      </c>
      <c r="AR35" s="8">
        <v>36.822222222222223</v>
      </c>
      <c r="AS35" s="8">
        <v>398.14074074074074</v>
      </c>
      <c r="AT35" s="8">
        <v>17.525925925925925</v>
      </c>
      <c r="AU35" s="8">
        <v>4.7407407407407405</v>
      </c>
      <c r="AV35" s="8">
        <v>3.4325925925925906</v>
      </c>
      <c r="AW35" s="8">
        <v>8.4900105072745333</v>
      </c>
      <c r="AX35" s="8">
        <v>0.62007040930273627</v>
      </c>
      <c r="AY35" s="8" t="s">
        <v>167</v>
      </c>
      <c r="AZ35" s="8" t="s">
        <v>167</v>
      </c>
      <c r="BA35" s="8">
        <v>36.631111111111068</v>
      </c>
      <c r="BB35" s="8">
        <v>35.748888888888899</v>
      </c>
      <c r="BC35" s="8">
        <f t="shared" si="5"/>
        <v>0.88222222222216828</v>
      </c>
      <c r="BD35" s="8">
        <v>10</v>
      </c>
      <c r="BE35" s="8" t="s">
        <v>173</v>
      </c>
      <c r="BF35" s="8" t="s">
        <v>173</v>
      </c>
      <c r="BG35">
        <v>63.237037037037034</v>
      </c>
    </row>
    <row r="36" spans="1:59" x14ac:dyDescent="0.3">
      <c r="T36" t="e">
        <f t="shared" si="0"/>
        <v>#DIV/0!</v>
      </c>
    </row>
    <row r="37" spans="1:59" x14ac:dyDescent="0.3">
      <c r="T37" t="e">
        <f t="shared" si="0"/>
        <v>#DIV/0!</v>
      </c>
    </row>
    <row r="38" spans="1:59" s="15" customFormat="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e">
        <f t="shared" si="0"/>
        <v>#DIV/0!</v>
      </c>
      <c r="U38" s="14"/>
      <c r="AN38"/>
      <c r="AO38"/>
      <c r="AP38"/>
    </row>
    <row r="39" spans="1:59" x14ac:dyDescent="0.3">
      <c r="T39" t="e">
        <f t="shared" si="0"/>
        <v>#DIV/0!</v>
      </c>
    </row>
    <row r="40" spans="1:59" x14ac:dyDescent="0.3">
      <c r="T40" t="e">
        <f t="shared" si="0"/>
        <v>#DIV/0!</v>
      </c>
    </row>
    <row r="41" spans="1:59" x14ac:dyDescent="0.3">
      <c r="T41" t="e">
        <f t="shared" si="0"/>
        <v>#DIV/0!</v>
      </c>
    </row>
    <row r="42" spans="1:59" x14ac:dyDescent="0.3">
      <c r="T42" t="e">
        <f t="shared" si="0"/>
        <v>#DIV/0!</v>
      </c>
    </row>
    <row r="43" spans="1:59" x14ac:dyDescent="0.3">
      <c r="S43">
        <v>31</v>
      </c>
      <c r="T43">
        <f t="shared" si="0"/>
        <v>9.2079207920792072</v>
      </c>
      <c r="U43">
        <v>202</v>
      </c>
      <c r="V43" s="13">
        <v>3.147540983606556</v>
      </c>
      <c r="W43" s="13">
        <v>10.333333333333334</v>
      </c>
      <c r="X43" s="13">
        <v>50.882123341139732</v>
      </c>
      <c r="Y43" s="13">
        <v>8.4780219780219781</v>
      </c>
      <c r="Z43" s="13">
        <v>3.0292148760330586</v>
      </c>
      <c r="AA43" s="13">
        <v>70.398907103825138</v>
      </c>
      <c r="AB43" s="13">
        <v>62.957264957264954</v>
      </c>
    </row>
    <row r="44" spans="1:59" x14ac:dyDescent="0.3">
      <c r="T44" t="e">
        <f t="shared" si="0"/>
        <v>#DIV/0!</v>
      </c>
    </row>
    <row r="45" spans="1:59" x14ac:dyDescent="0.3">
      <c r="T45" t="e">
        <f t="shared" si="0"/>
        <v>#DIV/0!</v>
      </c>
    </row>
    <row r="46" spans="1:59" x14ac:dyDescent="0.3">
      <c r="T46" t="e">
        <f t="shared" si="0"/>
        <v>#DIV/0!</v>
      </c>
    </row>
    <row r="47" spans="1:59" x14ac:dyDescent="0.3">
      <c r="T47" t="e">
        <f t="shared" si="0"/>
        <v>#DIV/0!</v>
      </c>
    </row>
    <row r="48" spans="1:59" x14ac:dyDescent="0.3">
      <c r="T48" t="e">
        <f t="shared" si="0"/>
        <v>#DIV/0!</v>
      </c>
    </row>
    <row r="49" spans="20:20" x14ac:dyDescent="0.3">
      <c r="T49" t="e">
        <f t="shared" si="0"/>
        <v>#DIV/0!</v>
      </c>
    </row>
  </sheetData>
  <autoFilter ref="A1:BN1" xr:uid="{54F66067-A672-4965-BACE-2E87C58E1C7B}">
    <sortState xmlns:xlrd2="http://schemas.microsoft.com/office/spreadsheetml/2017/richdata2" ref="A2:BN49">
      <sortCondition ref="A1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Principle</vt:lpstr>
      <vt:lpstr>Preoperative factor</vt:lpstr>
      <vt:lpstr>Intraoperative factor</vt:lpstr>
      <vt:lpstr>Outcome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Kohei Godai</cp:lastModifiedBy>
  <dcterms:created xsi:type="dcterms:W3CDTF">2016-10-06T07:35:02Z</dcterms:created>
  <dcterms:modified xsi:type="dcterms:W3CDTF">2019-05-12T19:53:43Z</dcterms:modified>
</cp:coreProperties>
</file>