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585" windowWidth="14400" windowHeight="11460" tabRatio="1000"/>
  </bookViews>
  <sheets>
    <sheet name="Introduction" sheetId="47" r:id="rId1"/>
    <sheet name="Database Master" sheetId="11" r:id="rId2"/>
    <sheet name="Variables" sheetId="48" r:id="rId3"/>
    <sheet name="ES Definition CICES" sheetId="49" r:id="rId4"/>
    <sheet name="ES Definition TEEB" sheetId="3" r:id="rId5"/>
    <sheet name="Conversion_indices_English" sheetId="52" r:id="rId6"/>
  </sheets>
  <definedNames>
    <definedName name="_FilterDatabase" localSheetId="1" hidden="1">'Database Master'!$A$3:$CD$891</definedName>
    <definedName name="_xlnm._FilterDatabase" localSheetId="1" hidden="1">'Database Master'!$A$3:$BR$898</definedName>
    <definedName name="bewertungsm">#REF!</definedName>
  </definedNames>
  <calcPr calcId="145621"/>
</workbook>
</file>

<file path=xl/calcChain.xml><?xml version="1.0" encoding="utf-8"?>
<calcChain xmlns="http://schemas.openxmlformats.org/spreadsheetml/2006/main">
  <c r="E825" i="52" l="1"/>
  <c r="E813" i="52"/>
  <c r="E801" i="52"/>
  <c r="E789" i="52"/>
  <c r="E777" i="52"/>
  <c r="E765" i="52"/>
  <c r="E753" i="52"/>
  <c r="E741" i="52"/>
  <c r="E729" i="52"/>
  <c r="E717" i="52"/>
  <c r="E705" i="52"/>
  <c r="E693" i="52"/>
  <c r="E681" i="52"/>
  <c r="E669" i="52"/>
  <c r="E657" i="52"/>
  <c r="E645" i="52"/>
  <c r="E633" i="52"/>
  <c r="E621" i="52"/>
  <c r="E609" i="52"/>
  <c r="E597" i="52"/>
  <c r="E585" i="52"/>
  <c r="E573" i="52"/>
  <c r="E561" i="52"/>
  <c r="E549" i="52"/>
  <c r="E537" i="52"/>
  <c r="E525" i="52"/>
  <c r="E513" i="52"/>
  <c r="E501" i="52"/>
  <c r="E489" i="52"/>
  <c r="E477" i="52"/>
  <c r="E465" i="52"/>
  <c r="E453" i="52"/>
  <c r="E441" i="52"/>
  <c r="E429" i="52"/>
  <c r="E417" i="52"/>
  <c r="E405" i="52"/>
  <c r="E393" i="52"/>
  <c r="E381" i="52"/>
  <c r="E369" i="52"/>
  <c r="E357" i="52"/>
  <c r="E345" i="52"/>
  <c r="E333" i="52"/>
  <c r="E321" i="52"/>
  <c r="E309" i="52"/>
  <c r="E297" i="52"/>
  <c r="E285" i="52"/>
  <c r="E273" i="52"/>
  <c r="E261" i="52"/>
  <c r="E249" i="52"/>
  <c r="E237" i="52"/>
  <c r="E225" i="52"/>
  <c r="E213" i="52"/>
  <c r="E201" i="52"/>
  <c r="E189" i="52"/>
  <c r="E177" i="52"/>
  <c r="E165" i="52"/>
  <c r="E153" i="52"/>
  <c r="E141" i="52"/>
  <c r="E129" i="52"/>
  <c r="E117" i="52"/>
  <c r="E105" i="52"/>
  <c r="E93" i="52"/>
  <c r="E81" i="52"/>
  <c r="E69" i="52"/>
  <c r="E57" i="52"/>
  <c r="E45" i="52"/>
  <c r="E33" i="52"/>
  <c r="E21" i="52"/>
  <c r="AE860" i="11" l="1"/>
  <c r="AJ860" i="11" s="1"/>
  <c r="AE861" i="11"/>
  <c r="AJ861" i="11" s="1"/>
  <c r="AE862" i="11"/>
  <c r="AJ862" i="11" s="1"/>
  <c r="AE863" i="11"/>
  <c r="AJ863" i="11" s="1"/>
  <c r="AE864" i="11"/>
  <c r="AJ864" i="11" s="1"/>
  <c r="AE310" i="11" l="1"/>
  <c r="AJ310" i="11" s="1"/>
  <c r="AG206" i="11" l="1"/>
  <c r="AG205" i="11"/>
  <c r="AE292" i="11"/>
  <c r="AJ292" i="11" s="1"/>
  <c r="AE293" i="11"/>
  <c r="AJ293" i="11" s="1"/>
  <c r="AG208" i="11"/>
  <c r="AG207" i="11"/>
  <c r="AG542" i="11"/>
  <c r="AL542" i="11" s="1"/>
  <c r="AG541" i="11"/>
  <c r="AL541" i="11" s="1"/>
  <c r="AE320" i="11"/>
  <c r="AJ320" i="11" s="1"/>
  <c r="AE321" i="11"/>
  <c r="AJ321" i="11" s="1"/>
  <c r="AE322" i="11"/>
  <c r="AJ322" i="11" s="1"/>
  <c r="AE323" i="11"/>
  <c r="AJ323" i="11" s="1"/>
  <c r="AG772" i="11"/>
  <c r="AL772" i="11" s="1"/>
  <c r="AG773" i="11"/>
  <c r="AL773" i="11" s="1"/>
  <c r="AG774" i="11"/>
  <c r="AL774" i="11" s="1"/>
  <c r="AG775" i="11"/>
  <c r="AL775" i="11" s="1"/>
  <c r="AG776" i="11"/>
  <c r="AL776" i="11" s="1"/>
  <c r="AG777" i="11"/>
  <c r="AL777" i="11" s="1"/>
  <c r="AG778" i="11"/>
  <c r="AL778" i="11" s="1"/>
  <c r="AG779" i="11"/>
  <c r="AL779" i="11" s="1"/>
  <c r="AG780" i="11"/>
  <c r="AL780" i="11" s="1"/>
  <c r="AG781" i="11"/>
  <c r="AL781" i="11" s="1"/>
  <c r="AG782" i="11"/>
  <c r="AL782" i="11" s="1"/>
  <c r="AG783" i="11"/>
  <c r="AL783" i="11" s="1"/>
  <c r="AG784" i="11"/>
  <c r="AL784" i="11" s="1"/>
  <c r="AG785" i="11"/>
  <c r="AL785" i="11" s="1"/>
  <c r="AG786" i="11"/>
  <c r="AL786" i="11" s="1"/>
  <c r="AG787" i="11"/>
  <c r="AL787" i="11" s="1"/>
  <c r="AG788" i="11"/>
  <c r="AL788" i="11" s="1"/>
  <c r="AG789" i="11"/>
  <c r="AL789" i="11" s="1"/>
  <c r="AG790" i="11"/>
  <c r="AL790" i="11" s="1"/>
  <c r="AG791" i="11"/>
  <c r="AL791" i="11" s="1"/>
  <c r="AG792" i="11"/>
  <c r="AL792" i="11" s="1"/>
  <c r="AG793" i="11"/>
  <c r="AL793" i="11" s="1"/>
  <c r="AG794" i="11"/>
  <c r="AL794" i="11" s="1"/>
  <c r="AG795" i="11"/>
  <c r="AL795" i="11" s="1"/>
  <c r="AG796" i="11"/>
  <c r="AL796" i="11" s="1"/>
  <c r="AG797" i="11"/>
  <c r="AL797" i="11" s="1"/>
  <c r="AG798" i="11"/>
  <c r="AL798" i="11" s="1"/>
  <c r="AG799" i="11"/>
  <c r="AL799" i="11" s="1"/>
  <c r="AG800" i="11"/>
  <c r="AL800" i="11" s="1"/>
  <c r="AG801" i="11"/>
  <c r="AL801" i="11" s="1"/>
  <c r="AG802" i="11"/>
  <c r="AL802" i="11" s="1"/>
  <c r="AG803" i="11"/>
  <c r="AL803" i="11" s="1"/>
  <c r="AG804" i="11"/>
  <c r="AL804" i="11" s="1"/>
  <c r="AG805" i="11"/>
  <c r="AL805" i="11" s="1"/>
  <c r="AG806" i="11"/>
  <c r="AL806" i="11" s="1"/>
  <c r="AG807" i="11"/>
  <c r="AL807" i="11" s="1"/>
  <c r="AG765" i="11"/>
  <c r="AL765" i="11" s="1"/>
  <c r="AG766" i="11"/>
  <c r="AL766" i="11" s="1"/>
  <c r="AG767" i="11"/>
  <c r="AL767" i="11" s="1"/>
  <c r="AG768" i="11"/>
  <c r="AL768" i="11" s="1"/>
  <c r="AG769" i="11"/>
  <c r="AL769" i="11" s="1"/>
  <c r="AG770" i="11"/>
  <c r="AL770" i="11" s="1"/>
  <c r="AG771" i="11"/>
  <c r="AL771" i="11" s="1"/>
  <c r="AG732" i="11"/>
  <c r="AL732" i="11" s="1"/>
  <c r="AG733" i="11"/>
  <c r="AL733" i="11" s="1"/>
  <c r="AG734" i="11"/>
  <c r="AL734" i="11" s="1"/>
  <c r="AG735" i="11"/>
  <c r="AL735" i="11" s="1"/>
  <c r="AG736" i="11"/>
  <c r="AL736" i="11" s="1"/>
  <c r="AG737" i="11"/>
  <c r="AL737" i="11" s="1"/>
  <c r="AG738" i="11"/>
  <c r="AL738" i="11" s="1"/>
  <c r="AG739" i="11"/>
  <c r="AL739" i="11" s="1"/>
  <c r="AG740" i="11"/>
  <c r="AL740" i="11" s="1"/>
  <c r="AG731" i="11"/>
  <c r="AL731" i="11" s="1"/>
  <c r="AG741" i="11"/>
  <c r="AL741" i="11" s="1"/>
  <c r="AG742" i="11"/>
  <c r="AL742" i="11" s="1"/>
  <c r="AG743" i="11"/>
  <c r="AL743" i="11" s="1"/>
  <c r="AG744" i="11"/>
  <c r="AL744" i="11" s="1"/>
  <c r="AG745" i="11"/>
  <c r="AL745" i="11" s="1"/>
  <c r="AG746" i="11"/>
  <c r="AL746" i="11" s="1"/>
  <c r="AG747" i="11"/>
  <c r="AL747" i="11" s="1"/>
  <c r="AG748" i="11"/>
  <c r="AL748" i="11" s="1"/>
  <c r="AG749" i="11"/>
  <c r="AL749" i="11" s="1"/>
  <c r="AG750" i="11"/>
  <c r="AL750" i="11" s="1"/>
  <c r="AG751" i="11"/>
  <c r="AL751" i="11" s="1"/>
  <c r="AG752" i="11"/>
  <c r="AL752" i="11" s="1"/>
  <c r="AG753" i="11"/>
  <c r="AL753" i="11" s="1"/>
  <c r="AG754" i="11"/>
  <c r="AL754" i="11" s="1"/>
  <c r="AG755" i="11"/>
  <c r="AL755" i="11" s="1"/>
  <c r="AG756" i="11"/>
  <c r="AL756" i="11" s="1"/>
  <c r="AG757" i="11"/>
  <c r="AL757" i="11" s="1"/>
  <c r="AE313" i="11"/>
  <c r="AJ313" i="11" s="1"/>
  <c r="AE312" i="11"/>
  <c r="AJ312" i="11" s="1"/>
  <c r="AE311" i="11"/>
  <c r="AJ311" i="11" s="1"/>
  <c r="AE308" i="11"/>
  <c r="AJ308" i="11" s="1"/>
  <c r="AE307" i="11"/>
  <c r="AJ307" i="11" s="1"/>
  <c r="AE306" i="11"/>
  <c r="AJ306" i="11" s="1"/>
  <c r="AE305" i="11"/>
  <c r="AJ305" i="11" s="1"/>
  <c r="AE304" i="11"/>
  <c r="AJ304" i="11" s="1"/>
  <c r="AE303" i="11"/>
  <c r="AJ303" i="11" s="1"/>
  <c r="AE301" i="11"/>
  <c r="AJ301" i="11" s="1"/>
  <c r="AE300" i="11"/>
  <c r="AJ300" i="11" s="1"/>
  <c r="AE299" i="11"/>
  <c r="AJ299" i="11" s="1"/>
  <c r="AE309" i="11"/>
  <c r="AJ309" i="11" s="1"/>
  <c r="AE302" i="11"/>
  <c r="AJ302" i="11" s="1"/>
  <c r="AE297" i="11"/>
  <c r="AJ297" i="11" s="1"/>
  <c r="AE296" i="11"/>
  <c r="AJ296" i="11" s="1"/>
  <c r="AE295" i="11"/>
  <c r="AJ295" i="11" s="1"/>
  <c r="AG764" i="11" l="1"/>
  <c r="AL764" i="11" s="1"/>
  <c r="AG763" i="11"/>
  <c r="AL763" i="11" s="1"/>
  <c r="AG762" i="11"/>
  <c r="AL762" i="11" s="1"/>
  <c r="AG761" i="11"/>
  <c r="AL761" i="11" s="1"/>
  <c r="AG760" i="11"/>
  <c r="AL760" i="11" s="1"/>
  <c r="AG759" i="11"/>
  <c r="AL759" i="11" s="1"/>
  <c r="AE421" i="11" l="1"/>
  <c r="AJ421" i="11" s="1"/>
  <c r="AE420" i="11"/>
  <c r="AJ420" i="11" s="1"/>
  <c r="AE419" i="11"/>
  <c r="AJ419" i="11" s="1"/>
  <c r="AE466" i="11" l="1"/>
  <c r="AJ466" i="11" s="1"/>
  <c r="AE467" i="11"/>
  <c r="AJ467" i="11" s="1"/>
  <c r="AE468" i="11"/>
  <c r="AJ468" i="11" s="1"/>
  <c r="AE469" i="11"/>
  <c r="AJ469" i="11" s="1"/>
  <c r="AE470" i="11"/>
  <c r="AJ470" i="11" s="1"/>
  <c r="AE465" i="11"/>
  <c r="AJ465" i="11" s="1"/>
  <c r="AH290" i="11" l="1"/>
  <c r="AM290" i="11" s="1"/>
  <c r="AG290" i="11"/>
  <c r="AL290" i="11" s="1"/>
  <c r="AG539" i="11" l="1"/>
  <c r="AG538" i="11" l="1"/>
  <c r="AE6" i="11" l="1"/>
  <c r="AJ6" i="11" s="1"/>
  <c r="AG347" i="11"/>
  <c r="AG348" i="11"/>
  <c r="AI152" i="11"/>
  <c r="AF152" i="11"/>
  <c r="AG74" i="11"/>
  <c r="AG73" i="11"/>
  <c r="AG394" i="11"/>
  <c r="AL394" i="11" s="1"/>
  <c r="AG852" i="11"/>
  <c r="AL852" i="11" s="1"/>
  <c r="AG855" i="11"/>
  <c r="AL855" i="11" s="1"/>
  <c r="AG856" i="11"/>
  <c r="AL856" i="11" s="1"/>
  <c r="AG858" i="11"/>
  <c r="AL858" i="11" s="1"/>
  <c r="AG850" i="11"/>
  <c r="AL850" i="11" s="1"/>
  <c r="AG851" i="11"/>
  <c r="AL851" i="11" s="1"/>
  <c r="AG853" i="11"/>
  <c r="AL853" i="11" s="1"/>
  <c r="AG859" i="11"/>
  <c r="AL859" i="11" s="1"/>
  <c r="AG849" i="11"/>
  <c r="AL849" i="11" s="1"/>
  <c r="AG854" i="11"/>
  <c r="AL854" i="11" s="1"/>
  <c r="AG334" i="11"/>
  <c r="AL334" i="11" s="1"/>
  <c r="AG390" i="11"/>
  <c r="AL390" i="11" s="1"/>
  <c r="AG391" i="11"/>
  <c r="AL391" i="11" s="1"/>
  <c r="AG392" i="11"/>
  <c r="AL392" i="11" s="1"/>
  <c r="AG332" i="11"/>
  <c r="AL332" i="11" s="1"/>
  <c r="AG333" i="11"/>
  <c r="AL333" i="11" s="1"/>
  <c r="AG335" i="11"/>
  <c r="AL335" i="11" s="1"/>
  <c r="AG331" i="11"/>
  <c r="AL331" i="11" s="1"/>
  <c r="AG336" i="11"/>
  <c r="AL336" i="11" s="1"/>
  <c r="AG395" i="11"/>
  <c r="AL395" i="11" s="1"/>
  <c r="AF536" i="11"/>
  <c r="AK536" i="11" s="1"/>
  <c r="AI536" i="11"/>
  <c r="AN536" i="11" s="1"/>
  <c r="AG8" i="11"/>
  <c r="AL8" i="11" s="1"/>
  <c r="AF330" i="11"/>
  <c r="AK330" i="11" s="1"/>
  <c r="AI330" i="11"/>
  <c r="AN330" i="11" s="1"/>
  <c r="AG286" i="11"/>
  <c r="AL286" i="11" s="1"/>
  <c r="AF7" i="11"/>
  <c r="AK7" i="11" s="1"/>
  <c r="AI7" i="11"/>
  <c r="AN7" i="11" s="1"/>
  <c r="AG9" i="11"/>
  <c r="AL9" i="11" s="1"/>
  <c r="AG843" i="11"/>
  <c r="AL843" i="11" s="1"/>
  <c r="AG844" i="11"/>
  <c r="AL844" i="11" s="1"/>
  <c r="AG842" i="11"/>
  <c r="AL842" i="11" s="1"/>
  <c r="AG555" i="11"/>
  <c r="AL555" i="11" s="1"/>
  <c r="AL539" i="11"/>
  <c r="AL538" i="11"/>
  <c r="AG32" i="11"/>
  <c r="AL32" i="11" s="1"/>
  <c r="AG17" i="11"/>
  <c r="AL17" i="11" s="1"/>
  <c r="AF845" i="11"/>
  <c r="AK845" i="11" s="1"/>
  <c r="AI845" i="11"/>
  <c r="AN845" i="11" s="1"/>
  <c r="AG329" i="11"/>
  <c r="AL329" i="11" s="1"/>
  <c r="AG212" i="11"/>
  <c r="AL212" i="11" s="1"/>
  <c r="AG537" i="11"/>
  <c r="AL537" i="11" s="1"/>
  <c r="AG393" i="11"/>
  <c r="AL393" i="11" s="1"/>
  <c r="AG846" i="11"/>
  <c r="AL846" i="11" s="1"/>
  <c r="AG847" i="11"/>
  <c r="AL847" i="11" s="1"/>
  <c r="AG848" i="11"/>
  <c r="AL848" i="11" s="1"/>
  <c r="AE316" i="11"/>
  <c r="AJ316" i="11" s="1"/>
  <c r="AG316" i="11"/>
  <c r="AL316" i="11" s="1"/>
  <c r="AG502" i="11"/>
  <c r="AL502" i="11" s="1"/>
  <c r="AG503" i="11"/>
  <c r="AL503" i="11" s="1"/>
  <c r="AG504" i="11"/>
  <c r="AL504" i="11" s="1"/>
  <c r="AG452" i="11"/>
  <c r="AL452" i="11" s="1"/>
  <c r="AG501" i="11"/>
  <c r="AL501" i="11" s="1"/>
  <c r="AG494" i="11"/>
  <c r="AL494" i="11" s="1"/>
  <c r="AG451" i="11"/>
  <c r="AL451" i="11" s="1"/>
  <c r="AG557" i="11"/>
  <c r="AL557" i="11" s="1"/>
  <c r="AG558" i="11"/>
  <c r="AL558" i="11" s="1"/>
  <c r="AG559" i="11"/>
  <c r="AL559" i="11" s="1"/>
  <c r="AG560" i="11"/>
  <c r="AL560" i="11" s="1"/>
  <c r="AG561" i="11"/>
  <c r="AL561" i="11" s="1"/>
  <c r="AG562" i="11"/>
  <c r="AL562" i="11" s="1"/>
  <c r="AG563" i="11"/>
  <c r="AL563" i="11" s="1"/>
  <c r="AG564" i="11"/>
  <c r="AL564" i="11" s="1"/>
  <c r="AG565" i="11"/>
  <c r="AL565" i="11" s="1"/>
  <c r="AG566" i="11"/>
  <c r="AL566" i="11" s="1"/>
  <c r="AG567" i="11"/>
  <c r="AL567" i="11" s="1"/>
  <c r="AG568" i="11"/>
  <c r="AL568" i="11" s="1"/>
  <c r="AG569" i="11"/>
  <c r="AL569" i="11" s="1"/>
  <c r="AG570" i="11"/>
  <c r="AL570" i="11" s="1"/>
  <c r="AG571" i="11"/>
  <c r="AL571" i="11" s="1"/>
  <c r="AG572" i="11"/>
  <c r="AL572" i="11" s="1"/>
  <c r="AG573" i="11"/>
  <c r="AL573" i="11" s="1"/>
  <c r="AG574" i="11"/>
  <c r="AL574" i="11" s="1"/>
  <c r="AG575" i="11"/>
  <c r="AL575" i="11" s="1"/>
  <c r="AG576" i="11"/>
  <c r="AL576" i="11" s="1"/>
  <c r="AG577" i="11"/>
  <c r="AL577" i="11" s="1"/>
  <c r="AG578" i="11"/>
  <c r="AL578" i="11" s="1"/>
  <c r="AG579" i="11"/>
  <c r="AL579" i="11" s="1"/>
  <c r="AG580" i="11"/>
  <c r="AL580" i="11" s="1"/>
  <c r="AG581" i="11"/>
  <c r="AL581" i="11" s="1"/>
  <c r="AG582" i="11"/>
  <c r="AL582" i="11" s="1"/>
  <c r="AG592" i="11"/>
  <c r="AL592" i="11" s="1"/>
  <c r="AG817" i="11"/>
  <c r="AL817" i="11" s="1"/>
  <c r="AG818" i="11"/>
  <c r="AL818" i="11" s="1"/>
  <c r="AG819" i="11"/>
  <c r="AL819" i="11" s="1"/>
  <c r="AG820" i="11"/>
  <c r="AL820" i="11" s="1"/>
  <c r="AG821" i="11"/>
  <c r="AL821" i="11" s="1"/>
  <c r="AG822" i="11"/>
  <c r="AL822" i="11" s="1"/>
  <c r="AG823" i="11"/>
  <c r="AL823" i="11" s="1"/>
  <c r="AG829" i="11"/>
  <c r="AL829" i="11" s="1"/>
  <c r="AG830" i="11"/>
  <c r="AL830" i="11" s="1"/>
  <c r="AG835" i="11"/>
  <c r="AL835" i="11" s="1"/>
  <c r="AG836" i="11"/>
  <c r="AL836" i="11" s="1"/>
  <c r="AG837" i="11"/>
  <c r="AL837" i="11" s="1"/>
  <c r="AG838" i="11"/>
  <c r="AL838" i="11" s="1"/>
  <c r="AG839" i="11"/>
  <c r="AL839" i="11" s="1"/>
  <c r="AG840" i="11"/>
  <c r="AL840" i="11" s="1"/>
  <c r="AG841" i="11"/>
  <c r="AL841" i="11" s="1"/>
  <c r="AG556" i="11"/>
  <c r="AL556" i="11" s="1"/>
  <c r="AF546" i="11"/>
  <c r="AK546" i="11" s="1"/>
  <c r="AG546" i="11"/>
  <c r="AL546" i="11" s="1"/>
  <c r="AI546" i="11"/>
  <c r="AN546" i="11" s="1"/>
  <c r="AF552" i="11"/>
  <c r="AK552" i="11" s="1"/>
  <c r="AG552" i="11"/>
  <c r="AL552" i="11" s="1"/>
  <c r="AI552" i="11"/>
  <c r="AN552" i="11" s="1"/>
  <c r="AF545" i="11"/>
  <c r="AK545" i="11" s="1"/>
  <c r="AG545" i="11"/>
  <c r="AL545" i="11" s="1"/>
  <c r="AI545" i="11"/>
  <c r="AN545" i="11" s="1"/>
  <c r="AF553" i="11"/>
  <c r="AK553" i="11" s="1"/>
  <c r="AG553" i="11"/>
  <c r="AL553" i="11" s="1"/>
  <c r="AI553" i="11"/>
  <c r="AN553" i="11" s="1"/>
  <c r="AF548" i="11"/>
  <c r="AK548" i="11" s="1"/>
  <c r="AG548" i="11"/>
  <c r="AL548" i="11" s="1"/>
  <c r="AI548" i="11"/>
  <c r="AN548" i="11" s="1"/>
  <c r="AF554" i="11"/>
  <c r="AK554" i="11" s="1"/>
  <c r="AG554" i="11"/>
  <c r="AL554" i="11" s="1"/>
  <c r="AI554" i="11"/>
  <c r="AN554" i="11" s="1"/>
  <c r="AF547" i="11"/>
  <c r="AK547" i="11" s="1"/>
  <c r="AG547" i="11"/>
  <c r="AL547" i="11" s="1"/>
  <c r="AI547" i="11"/>
  <c r="AN547" i="11" s="1"/>
  <c r="AF549" i="11"/>
  <c r="AK549" i="11" s="1"/>
  <c r="AG549" i="11"/>
  <c r="AL549" i="11" s="1"/>
  <c r="AI549" i="11"/>
  <c r="AN549" i="11" s="1"/>
  <c r="AF544" i="11"/>
  <c r="AK544" i="11" s="1"/>
  <c r="AG544" i="11"/>
  <c r="AL544" i="11" s="1"/>
  <c r="AI544" i="11"/>
  <c r="AN544" i="11" s="1"/>
  <c r="AF550" i="11"/>
  <c r="AK550" i="11" s="1"/>
  <c r="AG550" i="11"/>
  <c r="AL550" i="11" s="1"/>
  <c r="AI550" i="11"/>
  <c r="AN550" i="11" s="1"/>
  <c r="AF543" i="11"/>
  <c r="AK543" i="11" s="1"/>
  <c r="AG543" i="11"/>
  <c r="AL543" i="11" s="1"/>
  <c r="AI543" i="11"/>
  <c r="AN543" i="11" s="1"/>
  <c r="AF551" i="11"/>
  <c r="AK551" i="11" s="1"/>
  <c r="AG551" i="11"/>
  <c r="AL551" i="11" s="1"/>
  <c r="AI551" i="11"/>
  <c r="AN551" i="11" s="1"/>
  <c r="AE505" i="11"/>
  <c r="AJ505" i="11" s="1"/>
  <c r="AF317" i="11"/>
  <c r="AK317" i="11" s="1"/>
  <c r="AE210" i="11"/>
  <c r="AJ210" i="11" s="1"/>
  <c r="AG210" i="11"/>
  <c r="AL210" i="11" s="1"/>
  <c r="AE211" i="11"/>
  <c r="AJ211" i="11" s="1"/>
  <c r="AG211" i="11"/>
  <c r="AL211" i="11" s="1"/>
  <c r="AE72" i="11"/>
  <c r="AJ72" i="11" s="1"/>
  <c r="AG72" i="11"/>
  <c r="AL72" i="11" s="1"/>
  <c r="AE105" i="11"/>
  <c r="AJ105" i="11" s="1"/>
  <c r="AG105" i="11"/>
  <c r="AL105" i="11" s="1"/>
  <c r="AE33" i="11"/>
  <c r="AJ33" i="11" s="1"/>
  <c r="AE34" i="11"/>
  <c r="AJ34" i="11" s="1"/>
  <c r="AE35" i="11"/>
  <c r="AJ35" i="11" s="1"/>
  <c r="AE71" i="11"/>
  <c r="AJ71" i="11" s="1"/>
  <c r="AE534" i="11"/>
  <c r="AJ534" i="11" s="1"/>
  <c r="AG534" i="11"/>
  <c r="AL534" i="11" s="1"/>
  <c r="AI534" i="11"/>
  <c r="AN534" i="11" s="1"/>
  <c r="AE535" i="11"/>
  <c r="AJ535" i="11" s="1"/>
  <c r="AG535" i="11"/>
  <c r="AL535" i="11" s="1"/>
  <c r="AI535" i="11"/>
  <c r="AN535" i="11" s="1"/>
  <c r="AE106" i="11"/>
  <c r="AJ106" i="11" s="1"/>
  <c r="AG106" i="11"/>
  <c r="AL106" i="11" s="1"/>
  <c r="AE107" i="11"/>
  <c r="AJ107" i="11" s="1"/>
  <c r="AG107" i="11"/>
  <c r="AL107" i="11" s="1"/>
  <c r="AE127" i="11"/>
  <c r="AJ127" i="11" s="1"/>
  <c r="AG127" i="11"/>
  <c r="AL127" i="11" s="1"/>
  <c r="AG326" i="11"/>
  <c r="AL326" i="11" s="1"/>
  <c r="AG328" i="11"/>
  <c r="AL328" i="11" s="1"/>
  <c r="AG325" i="11"/>
  <c r="AL325" i="11" s="1"/>
  <c r="AG327" i="11"/>
  <c r="AL327" i="11" s="1"/>
  <c r="AG41" i="11"/>
  <c r="AL41" i="11" s="1"/>
  <c r="AG42" i="11"/>
  <c r="AL42" i="11" s="1"/>
  <c r="AG43" i="11"/>
  <c r="AL43" i="11" s="1"/>
  <c r="AG540" i="11"/>
  <c r="AL540" i="11" s="1"/>
  <c r="AE108" i="11"/>
  <c r="AJ108" i="11" s="1"/>
  <c r="AG29" i="11"/>
  <c r="AK152" i="11" l="1"/>
  <c r="AF591" i="11" l="1"/>
  <c r="AK591" i="11" s="1"/>
  <c r="AI591" i="11"/>
  <c r="AN591" i="11" s="1"/>
  <c r="AI482" i="11" l="1"/>
  <c r="AI481" i="11"/>
  <c r="AN152" i="11" l="1"/>
  <c r="AI50" i="11" l="1"/>
  <c r="AN50" i="11" s="1"/>
  <c r="AI51" i="11"/>
  <c r="AN51" i="11" s="1"/>
  <c r="AI199" i="11"/>
  <c r="AN199" i="11" s="1"/>
  <c r="AI233" i="11"/>
  <c r="AN233" i="11" s="1"/>
  <c r="AI405" i="11"/>
  <c r="AN405" i="11" s="1"/>
  <c r="AI404" i="11"/>
  <c r="AN404" i="11" s="1"/>
  <c r="AI440" i="11"/>
  <c r="AN440" i="11" s="1"/>
  <c r="AI441" i="11"/>
  <c r="AN441" i="11" s="1"/>
  <c r="AI442" i="11"/>
  <c r="AN442" i="11" s="1"/>
  <c r="AI453" i="11"/>
  <c r="AN453" i="11" s="1"/>
  <c r="AI454" i="11"/>
  <c r="AN454" i="11" s="1"/>
  <c r="AI455" i="11"/>
  <c r="AN455" i="11" s="1"/>
  <c r="AI601" i="11"/>
  <c r="AN601" i="11" s="1"/>
  <c r="AI605" i="11"/>
  <c r="AN605" i="11" s="1"/>
  <c r="AI604" i="11"/>
  <c r="AN604" i="11" s="1"/>
  <c r="AI608" i="11"/>
  <c r="AN608" i="11" s="1"/>
  <c r="AI609" i="11"/>
  <c r="AN609" i="11" s="1"/>
  <c r="AI610" i="11"/>
  <c r="AN610" i="11" s="1"/>
  <c r="AI611" i="11"/>
  <c r="AN611" i="11" s="1"/>
  <c r="AI612" i="11"/>
  <c r="AN612" i="11" s="1"/>
  <c r="AI26" i="11"/>
  <c r="AN26" i="11" s="1"/>
  <c r="AI809" i="11"/>
  <c r="AN809" i="11" s="1"/>
  <c r="AI102" i="11"/>
  <c r="AI104" i="11"/>
  <c r="AI78" i="11"/>
  <c r="AN78" i="11" s="1"/>
  <c r="AI103" i="11"/>
  <c r="AI356" i="11"/>
  <c r="AI357" i="11"/>
  <c r="AI358" i="11"/>
  <c r="AI424" i="11"/>
  <c r="AI359" i="11"/>
  <c r="AI815" i="11"/>
  <c r="AI483" i="11"/>
  <c r="AI484" i="11"/>
  <c r="AI485" i="11"/>
  <c r="AI486" i="11"/>
  <c r="AI814" i="11"/>
  <c r="AI816" i="11"/>
  <c r="AI887" i="11"/>
  <c r="AI121" i="11"/>
  <c r="AN121" i="11" s="1"/>
  <c r="AI123" i="11"/>
  <c r="AN123" i="11" s="1"/>
  <c r="AI422" i="11"/>
  <c r="AN422" i="11" s="1"/>
  <c r="AI492" i="11"/>
  <c r="AN492" i="11" s="1"/>
  <c r="AI493" i="11"/>
  <c r="AN493" i="11" s="1"/>
  <c r="AI878" i="11"/>
  <c r="AN878" i="11" s="1"/>
  <c r="AI126" i="11"/>
  <c r="AN126" i="11" s="1"/>
  <c r="AI125" i="11"/>
  <c r="AN125" i="11" s="1"/>
  <c r="AI14" i="11"/>
  <c r="AN14" i="11" s="1"/>
  <c r="AI365" i="11"/>
  <c r="AN365" i="11" s="1"/>
  <c r="AI366" i="11"/>
  <c r="AN366" i="11" s="1"/>
  <c r="AI443" i="11"/>
  <c r="AN443" i="11" s="1"/>
  <c r="AI876" i="11"/>
  <c r="AI101" i="11"/>
  <c r="AI131" i="11"/>
  <c r="AI439" i="11"/>
  <c r="AN439" i="11" s="1"/>
  <c r="AH112" i="11"/>
  <c r="AH113" i="11"/>
  <c r="AH114" i="11"/>
  <c r="AH110" i="11"/>
  <c r="AH635" i="11"/>
  <c r="AH143" i="11"/>
  <c r="AH144" i="11"/>
  <c r="AH118" i="11"/>
  <c r="AM118" i="11" s="1"/>
  <c r="AH120" i="11"/>
  <c r="AM120" i="11" s="1"/>
  <c r="AH119" i="11"/>
  <c r="AM119" i="11" s="1"/>
  <c r="AH397" i="11"/>
  <c r="AM397" i="11" s="1"/>
  <c r="AH399" i="11"/>
  <c r="AM399" i="11" s="1"/>
  <c r="AH422" i="11"/>
  <c r="AM422" i="11" s="1"/>
  <c r="AH603" i="11"/>
  <c r="AM603" i="11" s="1"/>
  <c r="AH602" i="11"/>
  <c r="AM602" i="11" s="1"/>
  <c r="AG200" i="11"/>
  <c r="AL200" i="11" s="1"/>
  <c r="AG338" i="11"/>
  <c r="AL338" i="11" s="1"/>
  <c r="AG339" i="11"/>
  <c r="AL339" i="11" s="1"/>
  <c r="AG340" i="11"/>
  <c r="AL340" i="11" s="1"/>
  <c r="AG383" i="11"/>
  <c r="AL383" i="11" s="1"/>
  <c r="AG384" i="11"/>
  <c r="AL384" i="11" s="1"/>
  <c r="AG385" i="11"/>
  <c r="AL385" i="11" s="1"/>
  <c r="AG382" i="11"/>
  <c r="AL382" i="11" s="1"/>
  <c r="AG511" i="11"/>
  <c r="AL511" i="11" s="1"/>
  <c r="AG515" i="11"/>
  <c r="AL515" i="11" s="1"/>
  <c r="AG512" i="11"/>
  <c r="AL512" i="11" s="1"/>
  <c r="AG516" i="11"/>
  <c r="AL516" i="11" s="1"/>
  <c r="AG517" i="11"/>
  <c r="AL517" i="11" s="1"/>
  <c r="AG518" i="11"/>
  <c r="AL518" i="11" s="1"/>
  <c r="AG519" i="11"/>
  <c r="AL519" i="11" s="1"/>
  <c r="AG521" i="11"/>
  <c r="AL521" i="11" s="1"/>
  <c r="AG513" i="11"/>
  <c r="AL513" i="11" s="1"/>
  <c r="AG522" i="11"/>
  <c r="AL522" i="11" s="1"/>
  <c r="AG523" i="11"/>
  <c r="AL523" i="11" s="1"/>
  <c r="AG524" i="11"/>
  <c r="AL524" i="11" s="1"/>
  <c r="AG514" i="11"/>
  <c r="AL514" i="11" s="1"/>
  <c r="AG525" i="11"/>
  <c r="AL525" i="11" s="1"/>
  <c r="AG526" i="11"/>
  <c r="AL526" i="11" s="1"/>
  <c r="AG527" i="11"/>
  <c r="AL527" i="11" s="1"/>
  <c r="AG528" i="11"/>
  <c r="AL528" i="11" s="1"/>
  <c r="AG529" i="11"/>
  <c r="AL529" i="11" s="1"/>
  <c r="AG520" i="11"/>
  <c r="AL520" i="11" s="1"/>
  <c r="AG530" i="11"/>
  <c r="AL530" i="11" s="1"/>
  <c r="AG531" i="11"/>
  <c r="AL531" i="11" s="1"/>
  <c r="AG640" i="11"/>
  <c r="AL640" i="11" s="1"/>
  <c r="AG641" i="11"/>
  <c r="AL641" i="11" s="1"/>
  <c r="AG642" i="11"/>
  <c r="AL642" i="11" s="1"/>
  <c r="AG643" i="11"/>
  <c r="AL643" i="11" s="1"/>
  <c r="AG644" i="11"/>
  <c r="AL644" i="11" s="1"/>
  <c r="AG645" i="11"/>
  <c r="AL645" i="11" s="1"/>
  <c r="AG646" i="11"/>
  <c r="AL646" i="11" s="1"/>
  <c r="AG647" i="11"/>
  <c r="AL647" i="11" s="1"/>
  <c r="AG648" i="11"/>
  <c r="AL648" i="11" s="1"/>
  <c r="AG649" i="11"/>
  <c r="AL649" i="11" s="1"/>
  <c r="AG650" i="11"/>
  <c r="AL650" i="11" s="1"/>
  <c r="AG651" i="11"/>
  <c r="AL651" i="11" s="1"/>
  <c r="AG652" i="11"/>
  <c r="AL652" i="11" s="1"/>
  <c r="AG653" i="11"/>
  <c r="AL653" i="11" s="1"/>
  <c r="AG654" i="11"/>
  <c r="AL654" i="11" s="1"/>
  <c r="AG655" i="11"/>
  <c r="AL655" i="11" s="1"/>
  <c r="AG656" i="11"/>
  <c r="AL656" i="11" s="1"/>
  <c r="AG637" i="11"/>
  <c r="AL637" i="11" s="1"/>
  <c r="AG638" i="11"/>
  <c r="AL638" i="11" s="1"/>
  <c r="AG657" i="11"/>
  <c r="AL657" i="11" s="1"/>
  <c r="AG658" i="11"/>
  <c r="AL658" i="11" s="1"/>
  <c r="AG659" i="11"/>
  <c r="AL659" i="11" s="1"/>
  <c r="AG660" i="11"/>
  <c r="AL660" i="11" s="1"/>
  <c r="AG661" i="11"/>
  <c r="AL661" i="11" s="1"/>
  <c r="AG662" i="11"/>
  <c r="AL662" i="11" s="1"/>
  <c r="AG663" i="11"/>
  <c r="AL663" i="11" s="1"/>
  <c r="AG664" i="11"/>
  <c r="AL664" i="11" s="1"/>
  <c r="AG665" i="11"/>
  <c r="AL665" i="11" s="1"/>
  <c r="AG666" i="11"/>
  <c r="AL666" i="11" s="1"/>
  <c r="AG667" i="11"/>
  <c r="AL667" i="11" s="1"/>
  <c r="AG668" i="11"/>
  <c r="AL668" i="11" s="1"/>
  <c r="AG669" i="11"/>
  <c r="AL669" i="11" s="1"/>
  <c r="AG670" i="11"/>
  <c r="AL670" i="11" s="1"/>
  <c r="AG671" i="11"/>
  <c r="AL671" i="11" s="1"/>
  <c r="AG672" i="11"/>
  <c r="AL672" i="11" s="1"/>
  <c r="AG673" i="11"/>
  <c r="AL673" i="11" s="1"/>
  <c r="AG674" i="11"/>
  <c r="AL674" i="11" s="1"/>
  <c r="AG675" i="11"/>
  <c r="AL675" i="11" s="1"/>
  <c r="AG676" i="11"/>
  <c r="AL676" i="11" s="1"/>
  <c r="AG677" i="11"/>
  <c r="AL677" i="11" s="1"/>
  <c r="AG678" i="11"/>
  <c r="AL678" i="11" s="1"/>
  <c r="AG679" i="11"/>
  <c r="AL679" i="11" s="1"/>
  <c r="AG680" i="11"/>
  <c r="AL680" i="11" s="1"/>
  <c r="AG681" i="11"/>
  <c r="AL681" i="11" s="1"/>
  <c r="AG682" i="11"/>
  <c r="AL682" i="11" s="1"/>
  <c r="AG683" i="11"/>
  <c r="AL683" i="11" s="1"/>
  <c r="AG684" i="11"/>
  <c r="AL684" i="11" s="1"/>
  <c r="AG685" i="11"/>
  <c r="AL685" i="11" s="1"/>
  <c r="AG686" i="11"/>
  <c r="AL686" i="11" s="1"/>
  <c r="AG687" i="11"/>
  <c r="AL687" i="11" s="1"/>
  <c r="AG688" i="11"/>
  <c r="AL688" i="11" s="1"/>
  <c r="AG639" i="11"/>
  <c r="AL639" i="11" s="1"/>
  <c r="AG689" i="11"/>
  <c r="AL689" i="11" s="1"/>
  <c r="AG711" i="11"/>
  <c r="AL711" i="11" s="1"/>
  <c r="AG712" i="11"/>
  <c r="AL712" i="11" s="1"/>
  <c r="AG713" i="11"/>
  <c r="AL713" i="11" s="1"/>
  <c r="AG714" i="11"/>
  <c r="AL714" i="11" s="1"/>
  <c r="AG715" i="11"/>
  <c r="AL715" i="11" s="1"/>
  <c r="AG716" i="11"/>
  <c r="AL716" i="11" s="1"/>
  <c r="AG717" i="11"/>
  <c r="AL717" i="11" s="1"/>
  <c r="AG718" i="11"/>
  <c r="AL718" i="11" s="1"/>
  <c r="AG719" i="11"/>
  <c r="AL719" i="11" s="1"/>
  <c r="AG720" i="11"/>
  <c r="AL720" i="11" s="1"/>
  <c r="AG721" i="11"/>
  <c r="AL721" i="11" s="1"/>
  <c r="AG722" i="11"/>
  <c r="AL722" i="11" s="1"/>
  <c r="AG723" i="11"/>
  <c r="AL723" i="11" s="1"/>
  <c r="AG724" i="11"/>
  <c r="AL724" i="11" s="1"/>
  <c r="AG725" i="11"/>
  <c r="AL725" i="11" s="1"/>
  <c r="AG726" i="11"/>
  <c r="AL726" i="11" s="1"/>
  <c r="AG727" i="11"/>
  <c r="AL727" i="11" s="1"/>
  <c r="AG728" i="11"/>
  <c r="AL728" i="11" s="1"/>
  <c r="AG729" i="11"/>
  <c r="AL729" i="11" s="1"/>
  <c r="AG730" i="11"/>
  <c r="AL730" i="11" s="1"/>
  <c r="AL29" i="11"/>
  <c r="AG30" i="11"/>
  <c r="AL30" i="11" s="1"/>
  <c r="AG28" i="11"/>
  <c r="AL28" i="11" s="1"/>
  <c r="AG31" i="11"/>
  <c r="AL31" i="11" s="1"/>
  <c r="AG47" i="11"/>
  <c r="AL47" i="11" s="1"/>
  <c r="AG46" i="11"/>
  <c r="AL46" i="11" s="1"/>
  <c r="AG48" i="11"/>
  <c r="AL48" i="11" s="1"/>
  <c r="AG62" i="11"/>
  <c r="AL62" i="11" s="1"/>
  <c r="AG84" i="11"/>
  <c r="AL84" i="11" s="1"/>
  <c r="AG87" i="11"/>
  <c r="AL87" i="11" s="1"/>
  <c r="AG88" i="11"/>
  <c r="AL88" i="11" s="1"/>
  <c r="AG89" i="11"/>
  <c r="AL89" i="11" s="1"/>
  <c r="AG90" i="11"/>
  <c r="AL90" i="11" s="1"/>
  <c r="AG232" i="11"/>
  <c r="AL232" i="11" s="1"/>
  <c r="AG233" i="11"/>
  <c r="AL233" i="11" s="1"/>
  <c r="AG246" i="11"/>
  <c r="AL246" i="11" s="1"/>
  <c r="AG247" i="11"/>
  <c r="AL247" i="11" s="1"/>
  <c r="AG262" i="11"/>
  <c r="AL262" i="11" s="1"/>
  <c r="AG263" i="11"/>
  <c r="AL263" i="11" s="1"/>
  <c r="AG264" i="11"/>
  <c r="AL264" i="11" s="1"/>
  <c r="AG265" i="11"/>
  <c r="AL265" i="11" s="1"/>
  <c r="AG266" i="11"/>
  <c r="AL266" i="11" s="1"/>
  <c r="AG267" i="11"/>
  <c r="AL267" i="11" s="1"/>
  <c r="AG268" i="11"/>
  <c r="AL268" i="11" s="1"/>
  <c r="AG269" i="11"/>
  <c r="AL269" i="11" s="1"/>
  <c r="AG270" i="11"/>
  <c r="AL270" i="11" s="1"/>
  <c r="AG271" i="11"/>
  <c r="AL271" i="11" s="1"/>
  <c r="AG272" i="11"/>
  <c r="AL272" i="11" s="1"/>
  <c r="AG273" i="11"/>
  <c r="AL273" i="11" s="1"/>
  <c r="AG245" i="11"/>
  <c r="AL245" i="11" s="1"/>
  <c r="AG274" i="11"/>
  <c r="AL274" i="11" s="1"/>
  <c r="AG275" i="11"/>
  <c r="AL275" i="11" s="1"/>
  <c r="AG276" i="11"/>
  <c r="AL276" i="11" s="1"/>
  <c r="AG277" i="11"/>
  <c r="AL277" i="11" s="1"/>
  <c r="AG278" i="11"/>
  <c r="AL278" i="11" s="1"/>
  <c r="AG370" i="11"/>
  <c r="AL370" i="11" s="1"/>
  <c r="AG371" i="11"/>
  <c r="AL371" i="11" s="1"/>
  <c r="AG405" i="11"/>
  <c r="AL405" i="11" s="1"/>
  <c r="AG499" i="11"/>
  <c r="AL499" i="11" s="1"/>
  <c r="AG506" i="11"/>
  <c r="AL506" i="11" s="1"/>
  <c r="AG601" i="11"/>
  <c r="AL601" i="11" s="1"/>
  <c r="AG613" i="11"/>
  <c r="AL613" i="11" s="1"/>
  <c r="AG614" i="11"/>
  <c r="AL614" i="11" s="1"/>
  <c r="AG615" i="11"/>
  <c r="AL615" i="11" s="1"/>
  <c r="AG616" i="11"/>
  <c r="AL616" i="11" s="1"/>
  <c r="AG617" i="11"/>
  <c r="AL617" i="11" s="1"/>
  <c r="AG636" i="11"/>
  <c r="AL636" i="11" s="1"/>
  <c r="AG810" i="11"/>
  <c r="AL810" i="11" s="1"/>
  <c r="AG811" i="11"/>
  <c r="AG813" i="11"/>
  <c r="AG812" i="11"/>
  <c r="AL812" i="11" s="1"/>
  <c r="AG83" i="11"/>
  <c r="AL83" i="11" s="1"/>
  <c r="AG85" i="11"/>
  <c r="AL85" i="11" s="1"/>
  <c r="AG86" i="11"/>
  <c r="AL86" i="11" s="1"/>
  <c r="AG226" i="11"/>
  <c r="AL226" i="11" s="1"/>
  <c r="AG225" i="11"/>
  <c r="AL225" i="11" s="1"/>
  <c r="AG227" i="11"/>
  <c r="AL227" i="11" s="1"/>
  <c r="AG228" i="11"/>
  <c r="AL228" i="11" s="1"/>
  <c r="AG229" i="11"/>
  <c r="AL229" i="11" s="1"/>
  <c r="AG230" i="11"/>
  <c r="AL230" i="11" s="1"/>
  <c r="AG231" i="11"/>
  <c r="AL231" i="11" s="1"/>
  <c r="AG891" i="11"/>
  <c r="AL891" i="11" s="1"/>
  <c r="AG892" i="11"/>
  <c r="AL892" i="11" s="1"/>
  <c r="AG708" i="11"/>
  <c r="AL708" i="11" s="1"/>
  <c r="AG129" i="11"/>
  <c r="AG893" i="11"/>
  <c r="AL893" i="11" s="1"/>
  <c r="AG894" i="11"/>
  <c r="AL894" i="11" s="1"/>
  <c r="AG698" i="11"/>
  <c r="AL698" i="11" s="1"/>
  <c r="AG251" i="11"/>
  <c r="AL251" i="11" s="1"/>
  <c r="AG258" i="11"/>
  <c r="AL258" i="11" s="1"/>
  <c r="AG703" i="11"/>
  <c r="AL703" i="11" s="1"/>
  <c r="AG280" i="11"/>
  <c r="AL280" i="11" s="1"/>
  <c r="AG696" i="11"/>
  <c r="AL696" i="11" s="1"/>
  <c r="AG253" i="11"/>
  <c r="AL253" i="11" s="1"/>
  <c r="AG254" i="11"/>
  <c r="AL254" i="11" s="1"/>
  <c r="AG260" i="11"/>
  <c r="AL260" i="11" s="1"/>
  <c r="AG261" i="11"/>
  <c r="AL261" i="11" s="1"/>
  <c r="AG79" i="11"/>
  <c r="AG249" i="11"/>
  <c r="AL249" i="11" s="1"/>
  <c r="AG256" i="11"/>
  <c r="AL256" i="11" s="1"/>
  <c r="AG695" i="11"/>
  <c r="AL695" i="11" s="1"/>
  <c r="AG93" i="11"/>
  <c r="AL93" i="11" s="1"/>
  <c r="AG91" i="11"/>
  <c r="AL91" i="11" s="1"/>
  <c r="AG699" i="11"/>
  <c r="AL699" i="11" s="1"/>
  <c r="AG281" i="11"/>
  <c r="AL281" i="11" s="1"/>
  <c r="AG449" i="11"/>
  <c r="AL449" i="11" s="1"/>
  <c r="AG450" i="11"/>
  <c r="AL450" i="11" s="1"/>
  <c r="AG587" i="11"/>
  <c r="AL587" i="11" s="1"/>
  <c r="AG588" i="11"/>
  <c r="AL588" i="11" s="1"/>
  <c r="AG586" i="11"/>
  <c r="AL586" i="11" s="1"/>
  <c r="AG589" i="11"/>
  <c r="AL589" i="11" s="1"/>
  <c r="AG209" i="11"/>
  <c r="AL209" i="11" s="1"/>
  <c r="AG431" i="11"/>
  <c r="AG432" i="11"/>
  <c r="AG433" i="11"/>
  <c r="AG434" i="11"/>
  <c r="AG430" i="11"/>
  <c r="AG282" i="11"/>
  <c r="AL282" i="11" s="1"/>
  <c r="AG250" i="11"/>
  <c r="AL250" i="11" s="1"/>
  <c r="AG252" i="11"/>
  <c r="AL252" i="11" s="1"/>
  <c r="AG257" i="11"/>
  <c r="AL257" i="11" s="1"/>
  <c r="AG259" i="11"/>
  <c r="AL259" i="11" s="1"/>
  <c r="AG705" i="11"/>
  <c r="AL705" i="11" s="1"/>
  <c r="AG354" i="11"/>
  <c r="AL354" i="11" s="1"/>
  <c r="AG356" i="11"/>
  <c r="AG248" i="11"/>
  <c r="AL248" i="11" s="1"/>
  <c r="AG255" i="11"/>
  <c r="AL255" i="11" s="1"/>
  <c r="AG283" i="11"/>
  <c r="AL283" i="11" s="1"/>
  <c r="AG707" i="11"/>
  <c r="AL707" i="11" s="1"/>
  <c r="AG284" i="11"/>
  <c r="AL284" i="11" s="1"/>
  <c r="AG279" i="11"/>
  <c r="AL279" i="11" s="1"/>
  <c r="AG706" i="11"/>
  <c r="AL706" i="11" s="1"/>
  <c r="AG710" i="11"/>
  <c r="AL710" i="11" s="1"/>
  <c r="AG355" i="11"/>
  <c r="AL355" i="11" s="1"/>
  <c r="AG357" i="11"/>
  <c r="AG691" i="11"/>
  <c r="AL691" i="11" s="1"/>
  <c r="AG700" i="11"/>
  <c r="AL700" i="11" s="1"/>
  <c r="AG598" i="11"/>
  <c r="AL598" i="11" s="1"/>
  <c r="AG599" i="11"/>
  <c r="AG600" i="11"/>
  <c r="AL600" i="11" s="1"/>
  <c r="AG213" i="11"/>
  <c r="AG697" i="11"/>
  <c r="AL697" i="11" s="1"/>
  <c r="AG693" i="11"/>
  <c r="AL693" i="11" s="1"/>
  <c r="AG702" i="11"/>
  <c r="AL702" i="11" s="1"/>
  <c r="AG353" i="11"/>
  <c r="AL353" i="11" s="1"/>
  <c r="AG358" i="11"/>
  <c r="AG709" i="11"/>
  <c r="AL709" i="11" s="1"/>
  <c r="AG704" i="11"/>
  <c r="AL704" i="11" s="1"/>
  <c r="AG692" i="11"/>
  <c r="AL692" i="11" s="1"/>
  <c r="AG446" i="11"/>
  <c r="AG701" i="11"/>
  <c r="AL701" i="11" s="1"/>
  <c r="AG694" i="11"/>
  <c r="AL694" i="11" s="1"/>
  <c r="AG690" i="11"/>
  <c r="AL690" i="11" s="1"/>
  <c r="AG94" i="11"/>
  <c r="AL94" i="11" s="1"/>
  <c r="AG92" i="11"/>
  <c r="AL92" i="11" s="1"/>
  <c r="AG477" i="11"/>
  <c r="AL477" i="11" s="1"/>
  <c r="AG478" i="11"/>
  <c r="AL478" i="11" s="1"/>
  <c r="AG479" i="11"/>
  <c r="AL479" i="11" s="1"/>
  <c r="AG480" i="11"/>
  <c r="AL480" i="11" s="1"/>
  <c r="AG158" i="11"/>
  <c r="AL158" i="11" s="1"/>
  <c r="AG159" i="11"/>
  <c r="AL159" i="11" s="1"/>
  <c r="AG160" i="11"/>
  <c r="AL160" i="11" s="1"/>
  <c r="AG161" i="11"/>
  <c r="AL161" i="11" s="1"/>
  <c r="AG162" i="11"/>
  <c r="AL162" i="11" s="1"/>
  <c r="AG163" i="11"/>
  <c r="AL163" i="11" s="1"/>
  <c r="AG164" i="11"/>
  <c r="AL164" i="11" s="1"/>
  <c r="AG165" i="11"/>
  <c r="AL165" i="11" s="1"/>
  <c r="AG166" i="11"/>
  <c r="AL166" i="11" s="1"/>
  <c r="AG167" i="11"/>
  <c r="AL167" i="11" s="1"/>
  <c r="AG168" i="11"/>
  <c r="AL168" i="11" s="1"/>
  <c r="AG169" i="11"/>
  <c r="AL169" i="11" s="1"/>
  <c r="AG170" i="11"/>
  <c r="AL170" i="11" s="1"/>
  <c r="AG171" i="11"/>
  <c r="AL171" i="11" s="1"/>
  <c r="AG172" i="11"/>
  <c r="AL172" i="11" s="1"/>
  <c r="AG173" i="11"/>
  <c r="AL173" i="11" s="1"/>
  <c r="AG25" i="11"/>
  <c r="AG24" i="11"/>
  <c r="AG36" i="11"/>
  <c r="AG80" i="11"/>
  <c r="AG82" i="11"/>
  <c r="AG111" i="11"/>
  <c r="AG115" i="11"/>
  <c r="AG116" i="11"/>
  <c r="AG117" i="11"/>
  <c r="AG122" i="11"/>
  <c r="AG425" i="11"/>
  <c r="AG633" i="11"/>
  <c r="AG833" i="11"/>
  <c r="AG52" i="11"/>
  <c r="AG53" i="11"/>
  <c r="AG815" i="11"/>
  <c r="AG96" i="11"/>
  <c r="AG100" i="11"/>
  <c r="AG143" i="11"/>
  <c r="AG144" i="11"/>
  <c r="AG145" i="11"/>
  <c r="AL145" i="11" s="1"/>
  <c r="AG146" i="11"/>
  <c r="AG147" i="11"/>
  <c r="AG148" i="11"/>
  <c r="AL148" i="11" s="1"/>
  <c r="AG155" i="11"/>
  <c r="AL155" i="11" s="1"/>
  <c r="AG156" i="11"/>
  <c r="AL156" i="11" s="1"/>
  <c r="AG157" i="11"/>
  <c r="AL157" i="11" s="1"/>
  <c r="AG153" i="11"/>
  <c r="AL153" i="11" s="1"/>
  <c r="AG174" i="11"/>
  <c r="AL174" i="11" s="1"/>
  <c r="AG175" i="11"/>
  <c r="AL175" i="11" s="1"/>
  <c r="AG176" i="11"/>
  <c r="AL176" i="11" s="1"/>
  <c r="AG154" i="11"/>
  <c r="AL154" i="11" s="1"/>
  <c r="AG177" i="11"/>
  <c r="AG178" i="11"/>
  <c r="AG179" i="11"/>
  <c r="AG180" i="11"/>
  <c r="AG181" i="11"/>
  <c r="AG182" i="11"/>
  <c r="AG183" i="11"/>
  <c r="AG184" i="11"/>
  <c r="AG185" i="11"/>
  <c r="AG186" i="11"/>
  <c r="AG187" i="11"/>
  <c r="AG188" i="11"/>
  <c r="AG189" i="11"/>
  <c r="AG190" i="11"/>
  <c r="AG191" i="11"/>
  <c r="AG192" i="11"/>
  <c r="AG196" i="11"/>
  <c r="AG195" i="11"/>
  <c r="AG197" i="11"/>
  <c r="AG214" i="11"/>
  <c r="AG351" i="11"/>
  <c r="AG352" i="11"/>
  <c r="AG361" i="11"/>
  <c r="AG388" i="11"/>
  <c r="AG389" i="11"/>
  <c r="AG387" i="11"/>
  <c r="AG448" i="11"/>
  <c r="AG487" i="11"/>
  <c r="AG629" i="11"/>
  <c r="AG814" i="11"/>
  <c r="AG816" i="11"/>
  <c r="AG887" i="11"/>
  <c r="AG21" i="11"/>
  <c r="AL21" i="11" s="1"/>
  <c r="AG38" i="11"/>
  <c r="AL38" i="11" s="1"/>
  <c r="AG37" i="11"/>
  <c r="AL37" i="11" s="1"/>
  <c r="AG56" i="11"/>
  <c r="AL56" i="11" s="1"/>
  <c r="AG55" i="11"/>
  <c r="AL55" i="11" s="1"/>
  <c r="AG57" i="11"/>
  <c r="AL57" i="11" s="1"/>
  <c r="AG58" i="11"/>
  <c r="AL58" i="11" s="1"/>
  <c r="AG59" i="11"/>
  <c r="AL59" i="11" s="1"/>
  <c r="AG60" i="11"/>
  <c r="AL60" i="11" s="1"/>
  <c r="AG61" i="11"/>
  <c r="AL61" i="11" s="1"/>
  <c r="AG63" i="11"/>
  <c r="AL63" i="11" s="1"/>
  <c r="AG75" i="11"/>
  <c r="AL75" i="11" s="1"/>
  <c r="AG81" i="11"/>
  <c r="AL81" i="11" s="1"/>
  <c r="AG120" i="11"/>
  <c r="AL120" i="11" s="1"/>
  <c r="AG119" i="11"/>
  <c r="AL119" i="11" s="1"/>
  <c r="AG121" i="11"/>
  <c r="AL121" i="11" s="1"/>
  <c r="AG123" i="11"/>
  <c r="AL123" i="11" s="1"/>
  <c r="AG239" i="11"/>
  <c r="AL239" i="11" s="1"/>
  <c r="AG240" i="11"/>
  <c r="AL240" i="11" s="1"/>
  <c r="AG241" i="11"/>
  <c r="AL241" i="11" s="1"/>
  <c r="AG238" i="11"/>
  <c r="AL238" i="11" s="1"/>
  <c r="AG242" i="11"/>
  <c r="AL242" i="11" s="1"/>
  <c r="AG369" i="11"/>
  <c r="AL369" i="11" s="1"/>
  <c r="AG367" i="11"/>
  <c r="AL367" i="11" s="1"/>
  <c r="AG368" i="11"/>
  <c r="AL368" i="11" s="1"/>
  <c r="AG377" i="11"/>
  <c r="AL377" i="11" s="1"/>
  <c r="AG376" i="11"/>
  <c r="AL376" i="11" s="1"/>
  <c r="AG380" i="11"/>
  <c r="AL380" i="11" s="1"/>
  <c r="AG397" i="11"/>
  <c r="AL397" i="11" s="1"/>
  <c r="AG398" i="11"/>
  <c r="AL398" i="11" s="1"/>
  <c r="AG399" i="11"/>
  <c r="AL399" i="11" s="1"/>
  <c r="AG406" i="11"/>
  <c r="AL406" i="11" s="1"/>
  <c r="AG408" i="11"/>
  <c r="AL408" i="11" s="1"/>
  <c r="AG407" i="11"/>
  <c r="AL407" i="11" s="1"/>
  <c r="AG409" i="11"/>
  <c r="AL409" i="11" s="1"/>
  <c r="AG410" i="11"/>
  <c r="AL410" i="11" s="1"/>
  <c r="AG411" i="11"/>
  <c r="AL411" i="11" s="1"/>
  <c r="AG412" i="11"/>
  <c r="AL412" i="11" s="1"/>
  <c r="AG413" i="11"/>
  <c r="AL413" i="11" s="1"/>
  <c r="AG414" i="11"/>
  <c r="AL414" i="11" s="1"/>
  <c r="AG415" i="11"/>
  <c r="AL415" i="11" s="1"/>
  <c r="AG422" i="11"/>
  <c r="AL422" i="11" s="1"/>
  <c r="AG458" i="11"/>
  <c r="AL458" i="11" s="1"/>
  <c r="AG457" i="11"/>
  <c r="AL457" i="11" s="1"/>
  <c r="AG459" i="11"/>
  <c r="AL459" i="11" s="1"/>
  <c r="AG460" i="11"/>
  <c r="AL460" i="11" s="1"/>
  <c r="AG461" i="11"/>
  <c r="AL461" i="11" s="1"/>
  <c r="AG462" i="11"/>
  <c r="AL462" i="11" s="1"/>
  <c r="AG492" i="11"/>
  <c r="AL492" i="11" s="1"/>
  <c r="AG493" i="11"/>
  <c r="AL493" i="11" s="1"/>
  <c r="AG510" i="11"/>
  <c r="AL510" i="11" s="1"/>
  <c r="AG597" i="11"/>
  <c r="AL597" i="11" s="1"/>
  <c r="AG623" i="11"/>
  <c r="AL623" i="11" s="1"/>
  <c r="AG624" i="11"/>
  <c r="AL624" i="11" s="1"/>
  <c r="AG625" i="11"/>
  <c r="AL625" i="11" s="1"/>
  <c r="AG622" i="11"/>
  <c r="AL622" i="11" s="1"/>
  <c r="AG417" i="11"/>
  <c r="AL417" i="11" s="1"/>
  <c r="AG418" i="11"/>
  <c r="AL418" i="11" s="1"/>
  <c r="AG416" i="11"/>
  <c r="AL416" i="11" s="1"/>
  <c r="AG880" i="11"/>
  <c r="AL880" i="11" s="1"/>
  <c r="AG881" i="11"/>
  <c r="AL881" i="11" s="1"/>
  <c r="AG882" i="11"/>
  <c r="AL882" i="11" s="1"/>
  <c r="AG883" i="11"/>
  <c r="AL883" i="11" s="1"/>
  <c r="AG879" i="11"/>
  <c r="AL879" i="11" s="1"/>
  <c r="AG884" i="11"/>
  <c r="AL884" i="11" s="1"/>
  <c r="AG885" i="11"/>
  <c r="AL885" i="11" s="1"/>
  <c r="AG886" i="11"/>
  <c r="AL886" i="11" s="1"/>
  <c r="AG895" i="11"/>
  <c r="AL895" i="11" s="1"/>
  <c r="AG896" i="11"/>
  <c r="AG471" i="11"/>
  <c r="AL471" i="11" s="1"/>
  <c r="AG472" i="11"/>
  <c r="AL472" i="11" s="1"/>
  <c r="AG464" i="11"/>
  <c r="AL464" i="11" s="1"/>
  <c r="AG473" i="11"/>
  <c r="AL473" i="11" s="1"/>
  <c r="AG474" i="11"/>
  <c r="AL474" i="11" s="1"/>
  <c r="AG475" i="11"/>
  <c r="AL475" i="11" s="1"/>
  <c r="AG603" i="11"/>
  <c r="AL603" i="11" s="1"/>
  <c r="AG602" i="11"/>
  <c r="AL602" i="11" s="1"/>
  <c r="AG362" i="11"/>
  <c r="AL362" i="11" s="1"/>
  <c r="AG363" i="11"/>
  <c r="AL363" i="11" s="1"/>
  <c r="AG364" i="11"/>
  <c r="AL364" i="11" s="1"/>
  <c r="AG365" i="11"/>
  <c r="AL365" i="11" s="1"/>
  <c r="AG366" i="11"/>
  <c r="AL366" i="11" s="1"/>
  <c r="AG360" i="11"/>
  <c r="AL360" i="11" s="1"/>
  <c r="AG372" i="11"/>
  <c r="AL372" i="11" s="1"/>
  <c r="AG373" i="11"/>
  <c r="AL373" i="11" s="1"/>
  <c r="AG374" i="11"/>
  <c r="AL374" i="11" s="1"/>
  <c r="AG426" i="11"/>
  <c r="AL426" i="11" s="1"/>
  <c r="AG221" i="11"/>
  <c r="AG596" i="11"/>
  <c r="AG134" i="11"/>
  <c r="AG133" i="11"/>
  <c r="AG135" i="11"/>
  <c r="AG136" i="11"/>
  <c r="AG137" i="11"/>
  <c r="AG138" i="11"/>
  <c r="AG139" i="11"/>
  <c r="AG140" i="11"/>
  <c r="AG150" i="11"/>
  <c r="AG132" i="11"/>
  <c r="AL132" i="11" s="1"/>
  <c r="AG319" i="11"/>
  <c r="AL319" i="11" s="1"/>
  <c r="AG201" i="11"/>
  <c r="AL201" i="11" s="1"/>
  <c r="AF50" i="11"/>
  <c r="AK50" i="11" s="1"/>
  <c r="AF51" i="11"/>
  <c r="AK51" i="11" s="1"/>
  <c r="AF199" i="11"/>
  <c r="AK199" i="11" s="1"/>
  <c r="AF233" i="11"/>
  <c r="AK233" i="11" s="1"/>
  <c r="AF405" i="11"/>
  <c r="AK405" i="11" s="1"/>
  <c r="AF404" i="11"/>
  <c r="AK404" i="11" s="1"/>
  <c r="AF440" i="11"/>
  <c r="AK440" i="11" s="1"/>
  <c r="AF441" i="11"/>
  <c r="AK441" i="11" s="1"/>
  <c r="AF442" i="11"/>
  <c r="AK442" i="11" s="1"/>
  <c r="AF453" i="11"/>
  <c r="AK453" i="11" s="1"/>
  <c r="AF454" i="11"/>
  <c r="AK454" i="11" s="1"/>
  <c r="AF455" i="11"/>
  <c r="AK455" i="11" s="1"/>
  <c r="AF601" i="11"/>
  <c r="AK601" i="11" s="1"/>
  <c r="AF605" i="11"/>
  <c r="AK605" i="11" s="1"/>
  <c r="AF604" i="11"/>
  <c r="AK604" i="11" s="1"/>
  <c r="AF607" i="11"/>
  <c r="AK607" i="11" s="1"/>
  <c r="AF608" i="11"/>
  <c r="AK608" i="11" s="1"/>
  <c r="AF609" i="11"/>
  <c r="AK609" i="11" s="1"/>
  <c r="AF610" i="11"/>
  <c r="AK610" i="11" s="1"/>
  <c r="AF611" i="11"/>
  <c r="AK611" i="11" s="1"/>
  <c r="AF612" i="11"/>
  <c r="AK612" i="11" s="1"/>
  <c r="AF26" i="11"/>
  <c r="AK26" i="11" s="1"/>
  <c r="AF809" i="11"/>
  <c r="AK809" i="11" s="1"/>
  <c r="AF102" i="11"/>
  <c r="AF104" i="11"/>
  <c r="AF78" i="11"/>
  <c r="AK78" i="11" s="1"/>
  <c r="AF103" i="11"/>
  <c r="AF356" i="11"/>
  <c r="AF357" i="11"/>
  <c r="AF358" i="11"/>
  <c r="AF112" i="11"/>
  <c r="AF113" i="11"/>
  <c r="AF114" i="11"/>
  <c r="AF110" i="11"/>
  <c r="AF349" i="11"/>
  <c r="AF350" i="11"/>
  <c r="AF424" i="11"/>
  <c r="AF635" i="11"/>
  <c r="AF359" i="11"/>
  <c r="AF815" i="11"/>
  <c r="AF482" i="11"/>
  <c r="AF481" i="11"/>
  <c r="AF483" i="11"/>
  <c r="AF484" i="11"/>
  <c r="AF485" i="11"/>
  <c r="AF486" i="11"/>
  <c r="AF814" i="11"/>
  <c r="AF816" i="11"/>
  <c r="AF887" i="11"/>
  <c r="AF118" i="11"/>
  <c r="AK118" i="11" s="1"/>
  <c r="AF121" i="11"/>
  <c r="AK121" i="11" s="1"/>
  <c r="AF123" i="11"/>
  <c r="AK123" i="11" s="1"/>
  <c r="AF492" i="11"/>
  <c r="AK492" i="11" s="1"/>
  <c r="AF493" i="11"/>
  <c r="AK493" i="11" s="1"/>
  <c r="AF878" i="11"/>
  <c r="AK878" i="11" s="1"/>
  <c r="AF126" i="11"/>
  <c r="AK126" i="11" s="1"/>
  <c r="AF125" i="11"/>
  <c r="AK125" i="11" s="1"/>
  <c r="AF14" i="11"/>
  <c r="AK14" i="11" s="1"/>
  <c r="AF365" i="11"/>
  <c r="AK365" i="11" s="1"/>
  <c r="AF366" i="11"/>
  <c r="AK366" i="11" s="1"/>
  <c r="AF443" i="11"/>
  <c r="AK443" i="11" s="1"/>
  <c r="AF876" i="11"/>
  <c r="AF101" i="11"/>
  <c r="AF131" i="11"/>
  <c r="AF439" i="11"/>
  <c r="AK439" i="11" s="1"/>
  <c r="AE233" i="11"/>
  <c r="AJ233" i="11" s="1"/>
  <c r="AE404" i="11"/>
  <c r="AJ404" i="11" s="1"/>
  <c r="AE129" i="11"/>
  <c r="AE280" i="11"/>
  <c r="AJ280" i="11" s="1"/>
  <c r="AE122" i="11"/>
  <c r="AE887" i="11"/>
  <c r="AG758" i="11" l="1"/>
  <c r="AL758" i="11" s="1"/>
  <c r="AE294" i="11"/>
  <c r="AJ294" i="11" s="1"/>
  <c r="AE378" i="11"/>
  <c r="AJ378" i="11" s="1"/>
  <c r="AE298" i="11"/>
  <c r="AJ298" i="11" s="1"/>
</calcChain>
</file>

<file path=xl/comments1.xml><?xml version="1.0" encoding="utf-8"?>
<comments xmlns="http://schemas.openxmlformats.org/spreadsheetml/2006/main">
  <authors>
    <author>Stefan Schmidt</author>
  </authors>
  <commentList>
    <comment ref="AO21" authorId="0">
      <text>
        <r>
          <rPr>
            <b/>
            <sz val="9"/>
            <color indexed="81"/>
            <rFont val="Tahoma"/>
            <family val="2"/>
          </rPr>
          <t>Stefan Schmidt:</t>
        </r>
        <r>
          <rPr>
            <sz val="9"/>
            <color indexed="81"/>
            <rFont val="Tahoma"/>
            <family val="2"/>
          </rPr>
          <t xml:space="preserve">
keine Bewertungsjahr vorhanden, daher Preisindex von Studienjahr </t>
        </r>
      </text>
    </comment>
    <comment ref="AA2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28" authorId="0">
      <text>
        <r>
          <rPr>
            <b/>
            <sz val="9"/>
            <color indexed="81"/>
            <rFont val="Tahoma"/>
            <family val="2"/>
          </rPr>
          <t>Stefan Schmidt:</t>
        </r>
        <r>
          <rPr>
            <sz val="9"/>
            <color indexed="81"/>
            <rFont val="Tahoma"/>
            <family val="2"/>
          </rPr>
          <t xml:space="preserve">
keine Bewertungsjahr vorhanden, daher Preisindex von Studienjahr </t>
        </r>
      </text>
    </comment>
    <comment ref="AA2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31" authorId="0">
      <text>
        <r>
          <rPr>
            <b/>
            <sz val="9"/>
            <color indexed="81"/>
            <rFont val="Tahoma"/>
            <family val="2"/>
          </rPr>
          <t>Stefan Schmidt:</t>
        </r>
        <r>
          <rPr>
            <sz val="9"/>
            <color indexed="81"/>
            <rFont val="Tahoma"/>
            <family val="2"/>
          </rPr>
          <t xml:space="preserve">
keine Bewertungsjahr vorhanden, daher Preisindex von Studienjahr </t>
        </r>
      </text>
    </comment>
    <comment ref="AA4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50" authorId="0">
      <text>
        <r>
          <rPr>
            <b/>
            <sz val="9"/>
            <color indexed="81"/>
            <rFont val="Tahoma"/>
            <family val="2"/>
          </rPr>
          <t>Stefan Schmidt:</t>
        </r>
        <r>
          <rPr>
            <sz val="9"/>
            <color indexed="81"/>
            <rFont val="Tahoma"/>
            <family val="2"/>
          </rPr>
          <t xml:space="preserve">
keine Bewertungsjahr vorhanden, daher Preisindex von Studienjahr </t>
        </r>
      </text>
    </comment>
    <comment ref="AO51" authorId="0">
      <text>
        <r>
          <rPr>
            <b/>
            <sz val="9"/>
            <color indexed="81"/>
            <rFont val="Tahoma"/>
            <family val="2"/>
          </rPr>
          <t>Stefan Schmidt:</t>
        </r>
        <r>
          <rPr>
            <sz val="9"/>
            <color indexed="81"/>
            <rFont val="Tahoma"/>
            <family val="2"/>
          </rPr>
          <t xml:space="preserve">
keine Bewertungsjahr vorhanden, daher Preisindex von Studienjahr </t>
        </r>
      </text>
    </comment>
    <comment ref="AA5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52" authorId="0">
      <text>
        <r>
          <rPr>
            <b/>
            <sz val="9"/>
            <color indexed="81"/>
            <rFont val="Tahoma"/>
            <family val="2"/>
          </rPr>
          <t>Stefan Schmidt:</t>
        </r>
        <r>
          <rPr>
            <sz val="9"/>
            <color indexed="81"/>
            <rFont val="Tahoma"/>
            <family val="2"/>
          </rPr>
          <t xml:space="preserve">
keine Bewertungsjahr vorhanden, daher Preisindex von Studienjahr </t>
        </r>
      </text>
    </comment>
    <comment ref="AA5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53" authorId="0">
      <text>
        <r>
          <rPr>
            <b/>
            <sz val="9"/>
            <color indexed="81"/>
            <rFont val="Tahoma"/>
            <family val="2"/>
          </rPr>
          <t>Stefan Schmidt:</t>
        </r>
        <r>
          <rPr>
            <sz val="9"/>
            <color indexed="81"/>
            <rFont val="Tahoma"/>
            <family val="2"/>
          </rPr>
          <t xml:space="preserve">
keine Bewertungsjahr vorhanden, daher Preisindex von Studienjahr </t>
        </r>
      </text>
    </comment>
    <comment ref="AA7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9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9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0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BC121" authorId="0">
      <text>
        <r>
          <rPr>
            <b/>
            <sz val="9"/>
            <color indexed="81"/>
            <rFont val="Tahoma"/>
            <family val="2"/>
          </rPr>
          <t>Stefan Schmidt:</t>
        </r>
        <r>
          <rPr>
            <sz val="9"/>
            <color indexed="81"/>
            <rFont val="Tahoma"/>
            <family val="2"/>
          </rPr>
          <t xml:space="preserve">
Abweichung zu Elasser db: 1028
</t>
        </r>
      </text>
    </comment>
    <comment ref="BC123" authorId="0">
      <text>
        <r>
          <rPr>
            <b/>
            <sz val="9"/>
            <color indexed="81"/>
            <rFont val="Tahoma"/>
            <family val="2"/>
          </rPr>
          <t>Stefan Schmidt:</t>
        </r>
        <r>
          <rPr>
            <sz val="9"/>
            <color indexed="81"/>
            <rFont val="Tahoma"/>
            <family val="2"/>
          </rPr>
          <t xml:space="preserve">
Absweichung zu Elsasser db: 1127
</t>
        </r>
      </text>
    </comment>
    <comment ref="AA13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3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4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5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6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7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8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9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9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19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199" authorId="0">
      <text>
        <r>
          <rPr>
            <b/>
            <sz val="9"/>
            <color indexed="81"/>
            <rFont val="Tahoma"/>
            <family val="2"/>
          </rPr>
          <t>Stefan Schmidt:</t>
        </r>
        <r>
          <rPr>
            <sz val="9"/>
            <color indexed="81"/>
            <rFont val="Tahoma"/>
            <family val="2"/>
          </rPr>
          <t xml:space="preserve">
keine Bewertungsjahr vorhanden, daher Preisindex von Studienjahr </t>
        </r>
      </text>
    </comment>
    <comment ref="AA20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1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1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214" authorId="0">
      <text>
        <r>
          <rPr>
            <b/>
            <sz val="9"/>
            <color indexed="81"/>
            <rFont val="Tahoma"/>
            <family val="2"/>
          </rPr>
          <t>Stefan Schmidt:</t>
        </r>
        <r>
          <rPr>
            <sz val="9"/>
            <color indexed="81"/>
            <rFont val="Tahoma"/>
            <family val="2"/>
          </rPr>
          <t xml:space="preserve">
keine Bewertungsjahr vorhanden, daher Preisindex von Studienjahr </t>
        </r>
      </text>
    </comment>
    <comment ref="AA22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2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2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2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2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3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3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4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4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4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4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4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5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6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7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8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8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8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8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28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3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3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4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4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4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34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349" authorId="0">
      <text>
        <r>
          <rPr>
            <b/>
            <sz val="9"/>
            <color indexed="81"/>
            <rFont val="Tahoma"/>
            <family val="2"/>
          </rPr>
          <t>Stefan Schmidt:</t>
        </r>
        <r>
          <rPr>
            <sz val="9"/>
            <color indexed="81"/>
            <rFont val="Tahoma"/>
            <family val="2"/>
          </rPr>
          <t xml:space="preserve">
keine Bewertungsjahr vorhanden, daher Preisindex von Studienjahr </t>
        </r>
      </text>
    </comment>
    <comment ref="AO350" authorId="0">
      <text>
        <r>
          <rPr>
            <b/>
            <sz val="9"/>
            <color indexed="81"/>
            <rFont val="Tahoma"/>
            <family val="2"/>
          </rPr>
          <t>Stefan Schmidt:</t>
        </r>
        <r>
          <rPr>
            <sz val="9"/>
            <color indexed="81"/>
            <rFont val="Tahoma"/>
            <family val="2"/>
          </rPr>
          <t xml:space="preserve">
keine Bewertungsjahr vorhanden, daher Preisindex von Studienjahr </t>
        </r>
      </text>
    </comment>
    <comment ref="AO351" authorId="0">
      <text>
        <r>
          <rPr>
            <b/>
            <sz val="9"/>
            <color indexed="81"/>
            <rFont val="Tahoma"/>
            <family val="2"/>
          </rPr>
          <t>Stefan Schmidt:</t>
        </r>
        <r>
          <rPr>
            <sz val="9"/>
            <color indexed="81"/>
            <rFont val="Tahoma"/>
            <family val="2"/>
          </rPr>
          <t xml:space="preserve">
keine Bewertungsjahr vorhanden, daher Preisindex von Studienjahr </t>
        </r>
      </text>
    </comment>
    <comment ref="AO352" authorId="0">
      <text>
        <r>
          <rPr>
            <b/>
            <sz val="9"/>
            <color indexed="81"/>
            <rFont val="Tahoma"/>
            <family val="2"/>
          </rPr>
          <t>Stefan Schmidt:</t>
        </r>
        <r>
          <rPr>
            <sz val="9"/>
            <color indexed="81"/>
            <rFont val="Tahoma"/>
            <family val="2"/>
          </rPr>
          <t xml:space="preserve">
keine Bewertungsjahr vorhanden, daher Preisindex von Studienjahr </t>
        </r>
      </text>
    </comment>
    <comment ref="AO378" authorId="0">
      <text>
        <r>
          <rPr>
            <b/>
            <sz val="9"/>
            <color indexed="81"/>
            <rFont val="Tahoma"/>
            <family val="2"/>
          </rPr>
          <t>Stefan Schmidt:</t>
        </r>
        <r>
          <rPr>
            <sz val="9"/>
            <color indexed="81"/>
            <rFont val="Tahoma"/>
            <family val="2"/>
          </rPr>
          <t xml:space="preserve">
keine Bewertungsjahr vorhanden, daher Preisindex von Studienjahr </t>
        </r>
      </text>
    </comment>
    <comment ref="AO399" authorId="0">
      <text>
        <r>
          <rPr>
            <b/>
            <sz val="9"/>
            <color indexed="81"/>
            <rFont val="Tahoma"/>
            <family val="2"/>
          </rPr>
          <t>Stefan Schmidt:</t>
        </r>
        <r>
          <rPr>
            <sz val="9"/>
            <color indexed="81"/>
            <rFont val="Tahoma"/>
            <family val="2"/>
          </rPr>
          <t xml:space="preserve">
keine Bewertungsjahr vorhanden, daher Preisindex von Studienjahr </t>
        </r>
      </text>
    </comment>
    <comment ref="AO404" authorId="0">
      <text>
        <r>
          <rPr>
            <b/>
            <sz val="9"/>
            <color indexed="81"/>
            <rFont val="Tahoma"/>
            <family val="2"/>
          </rPr>
          <t>Stefan Schmidt:</t>
        </r>
        <r>
          <rPr>
            <sz val="9"/>
            <color indexed="81"/>
            <rFont val="Tahoma"/>
            <family val="2"/>
          </rPr>
          <t xml:space="preserve">
keine Bewertungsjahr vorhanden, daher Preisindex von Studienjahr </t>
        </r>
      </text>
    </comment>
    <comment ref="AA40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405" authorId="0">
      <text>
        <r>
          <rPr>
            <b/>
            <sz val="9"/>
            <color indexed="81"/>
            <rFont val="Tahoma"/>
            <family val="2"/>
          </rPr>
          <t>Stefan Schmidt:</t>
        </r>
        <r>
          <rPr>
            <sz val="9"/>
            <color indexed="81"/>
            <rFont val="Tahoma"/>
            <family val="2"/>
          </rPr>
          <t xml:space="preserve">
keine Bewertungsjahr vorhanden, daher Preisindex von Studienjahr </t>
        </r>
      </text>
    </comment>
    <comment ref="AA40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0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1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C424" authorId="0">
      <text>
        <r>
          <rPr>
            <b/>
            <sz val="9"/>
            <color indexed="81"/>
            <rFont val="Tahoma"/>
            <family val="2"/>
          </rPr>
          <t>Stefan Schmidt:</t>
        </r>
        <r>
          <rPr>
            <sz val="9"/>
            <color indexed="81"/>
            <rFont val="Tahoma"/>
            <family val="2"/>
          </rPr>
          <t xml:space="preserve">
</t>
        </r>
        <r>
          <rPr>
            <sz val="11"/>
            <color indexed="81"/>
            <rFont val="Tahoma"/>
            <family val="2"/>
          </rPr>
          <t>Werte unterscheiden sich da einmal mit und ohne Zeitkosten berechnet!!!</t>
        </r>
      </text>
    </comment>
    <comment ref="AO424" authorId="0">
      <text>
        <r>
          <rPr>
            <b/>
            <sz val="9"/>
            <color indexed="81"/>
            <rFont val="Tahoma"/>
            <family val="2"/>
          </rPr>
          <t>Stefan Schmidt:</t>
        </r>
        <r>
          <rPr>
            <sz val="9"/>
            <color indexed="81"/>
            <rFont val="Tahoma"/>
            <family val="2"/>
          </rPr>
          <t xml:space="preserve">
keine Bewertungsjahr vorhanden, daher Preisindex von Studienjahr </t>
        </r>
      </text>
    </comment>
    <comment ref="BC424" authorId="0">
      <text>
        <r>
          <rPr>
            <b/>
            <sz val="9"/>
            <color indexed="81"/>
            <rFont val="Tahoma"/>
            <family val="2"/>
          </rPr>
          <t>Stefan Schmidt:</t>
        </r>
        <r>
          <rPr>
            <sz val="9"/>
            <color indexed="81"/>
            <rFont val="Tahoma"/>
            <family val="2"/>
          </rPr>
          <t xml:space="preserve">
anderes N in Elsasser db: 399 zur Bewertung verwendet</t>
        </r>
      </text>
    </comment>
    <comment ref="AO425" authorId="0">
      <text>
        <r>
          <rPr>
            <b/>
            <sz val="9"/>
            <color indexed="81"/>
            <rFont val="Tahoma"/>
            <family val="2"/>
          </rPr>
          <t>Stefan Schmidt:</t>
        </r>
        <r>
          <rPr>
            <sz val="9"/>
            <color indexed="81"/>
            <rFont val="Tahoma"/>
            <family val="2"/>
          </rPr>
          <t xml:space="preserve">
keine Bewertungsjahr vorhanden, daher Preisindex von Studienjahr </t>
        </r>
      </text>
    </comment>
    <comment ref="AA42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2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4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4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448" authorId="0">
      <text>
        <r>
          <rPr>
            <b/>
            <sz val="9"/>
            <color indexed="81"/>
            <rFont val="Tahoma"/>
            <family val="2"/>
          </rPr>
          <t>Stefan Schmidt:</t>
        </r>
        <r>
          <rPr>
            <sz val="9"/>
            <color indexed="81"/>
            <rFont val="Tahoma"/>
            <family val="2"/>
          </rPr>
          <t xml:space="preserve">
keine Bewertungsjahr vorhanden, daher Preisindex von Studienjahr </t>
        </r>
      </text>
    </comment>
    <comment ref="AA44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5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6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7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8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49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499" authorId="0">
      <text>
        <r>
          <rPr>
            <b/>
            <sz val="9"/>
            <color indexed="81"/>
            <rFont val="Tahoma"/>
            <family val="2"/>
          </rPr>
          <t>Stefan Schmidt:</t>
        </r>
        <r>
          <rPr>
            <sz val="9"/>
            <color indexed="81"/>
            <rFont val="Tahoma"/>
            <family val="2"/>
          </rPr>
          <t xml:space="preserve">
keine Bewertungsjahr vorhanden, daher Preisindex von Studienjahr </t>
        </r>
      </text>
    </comment>
    <comment ref="AA50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58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58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58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58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591" authorId="0">
      <text>
        <r>
          <rPr>
            <b/>
            <sz val="9"/>
            <color indexed="81"/>
            <rFont val="Tahoma"/>
            <family val="2"/>
          </rPr>
          <t>Stefan Schmidt:</t>
        </r>
        <r>
          <rPr>
            <sz val="9"/>
            <color indexed="81"/>
            <rFont val="Tahoma"/>
            <family val="2"/>
          </rPr>
          <t xml:space="preserve">
keine Bewertungsjahr vorhanden, daher Preisindex von Studienjahr </t>
        </r>
      </text>
    </comment>
    <comment ref="AO601" authorId="0">
      <text>
        <r>
          <rPr>
            <b/>
            <sz val="9"/>
            <color indexed="81"/>
            <rFont val="Tahoma"/>
            <family val="2"/>
          </rPr>
          <t>Stefan Schmidt:</t>
        </r>
        <r>
          <rPr>
            <sz val="9"/>
            <color indexed="81"/>
            <rFont val="Tahoma"/>
            <family val="2"/>
          </rPr>
          <t xml:space="preserve">
keine Bewertungsjahr vorhanden, daher Preisindex von Studienjahr </t>
        </r>
      </text>
    </comment>
    <comment ref="AA61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1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Y614" authorId="0">
      <text>
        <r>
          <rPr>
            <b/>
            <sz val="9"/>
            <color indexed="81"/>
            <rFont val="Tahoma"/>
            <family val="2"/>
          </rPr>
          <t>Stefan Schmidt:</t>
        </r>
        <r>
          <rPr>
            <sz val="9"/>
            <color indexed="81"/>
            <rFont val="Tahoma"/>
            <family val="2"/>
          </rPr>
          <t xml:space="preserve">
anderer Wert als bei BB</t>
        </r>
      </text>
    </comment>
    <comment ref="BC614" authorId="0">
      <text>
        <r>
          <rPr>
            <b/>
            <sz val="9"/>
            <color indexed="81"/>
            <rFont val="Tahoma"/>
            <family val="2"/>
          </rPr>
          <t>Stefan Schmidt:</t>
        </r>
        <r>
          <rPr>
            <sz val="9"/>
            <color indexed="81"/>
            <rFont val="Tahoma"/>
            <family val="2"/>
          </rPr>
          <t xml:space="preserve">
anderer Wert als bei BB</t>
        </r>
      </text>
    </comment>
    <comment ref="AA61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Y615" authorId="0">
      <text>
        <r>
          <rPr>
            <b/>
            <sz val="9"/>
            <color indexed="81"/>
            <rFont val="Tahoma"/>
            <family val="2"/>
          </rPr>
          <t>Stefan Schmidt:</t>
        </r>
        <r>
          <rPr>
            <sz val="9"/>
            <color indexed="81"/>
            <rFont val="Tahoma"/>
            <family val="2"/>
          </rPr>
          <t xml:space="preserve">
anderer Wert als bei BB</t>
        </r>
      </text>
    </comment>
    <comment ref="BC615" authorId="0">
      <text>
        <r>
          <rPr>
            <b/>
            <sz val="9"/>
            <color indexed="81"/>
            <rFont val="Tahoma"/>
            <family val="2"/>
          </rPr>
          <t>Stefan Schmidt:</t>
        </r>
        <r>
          <rPr>
            <sz val="9"/>
            <color indexed="81"/>
            <rFont val="Tahoma"/>
            <family val="2"/>
          </rPr>
          <t xml:space="preserve">
anderer Wert als bei BB</t>
        </r>
      </text>
    </comment>
    <comment ref="AA61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1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2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2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2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2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3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3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3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3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4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5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6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7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8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69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0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1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1"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2"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3"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4"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5"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6"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8"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29"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73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A810"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878" authorId="0">
      <text>
        <r>
          <rPr>
            <b/>
            <sz val="9"/>
            <color indexed="81"/>
            <rFont val="Tahoma"/>
            <family val="2"/>
          </rPr>
          <t>Stefan Schmidt:</t>
        </r>
        <r>
          <rPr>
            <sz val="9"/>
            <color indexed="81"/>
            <rFont val="Tahoma"/>
            <family val="2"/>
          </rPr>
          <t xml:space="preserve">
keine Bewertungsjahr vorhanden, daher Preisindex von Studienjahr </t>
        </r>
      </text>
    </comment>
    <comment ref="AA887" authorId="0">
      <text>
        <r>
          <rPr>
            <b/>
            <sz val="9"/>
            <color indexed="81"/>
            <rFont val="Tahoma"/>
            <family val="2"/>
          </rPr>
          <t>Stefan Schmidt:</t>
        </r>
        <r>
          <rPr>
            <sz val="9"/>
            <color indexed="81"/>
            <rFont val="Tahoma"/>
            <family val="2"/>
          </rPr>
          <t xml:space="preserve">
Annahme Mittelwert: Nicht eindeutig in Veröffentlichung als Mittelwert gekennzeichnet.</t>
        </r>
      </text>
    </comment>
    <comment ref="AO887" authorId="0">
      <text>
        <r>
          <rPr>
            <b/>
            <sz val="9"/>
            <color indexed="81"/>
            <rFont val="Tahoma"/>
            <family val="2"/>
          </rPr>
          <t>Stefan Schmidt:</t>
        </r>
        <r>
          <rPr>
            <sz val="9"/>
            <color indexed="81"/>
            <rFont val="Tahoma"/>
            <family val="2"/>
          </rPr>
          <t xml:space="preserve">
keine Bewertungsjahr vorhanden, daher Preisindex von Studienjahr </t>
        </r>
      </text>
    </comment>
  </commentList>
</comments>
</file>

<file path=xl/comments2.xml><?xml version="1.0" encoding="utf-8"?>
<comments xmlns="http://schemas.openxmlformats.org/spreadsheetml/2006/main">
  <authors>
    <author>rhhy</author>
  </authors>
  <commentList>
    <comment ref="G14" authorId="0">
      <text>
        <r>
          <rPr>
            <b/>
            <sz val="9"/>
            <color indexed="81"/>
            <rFont val="Tahoma"/>
            <family val="2"/>
          </rPr>
          <t>rhhy:</t>
        </r>
        <r>
          <rPr>
            <sz val="9"/>
            <color indexed="81"/>
            <rFont val="Tahoma"/>
            <family val="2"/>
          </rPr>
          <t xml:space="preserve">
This include nutrition and non-nutrition elements  </t>
        </r>
      </text>
    </comment>
  </commentList>
</comments>
</file>

<file path=xl/sharedStrings.xml><?xml version="1.0" encoding="utf-8"?>
<sst xmlns="http://schemas.openxmlformats.org/spreadsheetml/2006/main" count="20480" uniqueCount="4807">
  <si>
    <t>SS, BB, JF</t>
  </si>
  <si>
    <t>Hessen</t>
  </si>
  <si>
    <t>nein</t>
  </si>
  <si>
    <t>NA</t>
  </si>
  <si>
    <t>Degenhardt, S., and Gronemann, S. (1998) "The Willingness to Pay for Nature Conservation by Holiday Visitors to Goehren (Die Zahlungsbereitschaft von Urlaubsgästen für den Naturschutz)". Peter Land GmbH, Frankfurt am Main.</t>
  </si>
  <si>
    <t>JF</t>
  </si>
  <si>
    <t>The Goehren recreational area</t>
  </si>
  <si>
    <t>Deutschland (Mecklenburg-Vorpommern)</t>
  </si>
  <si>
    <t>Insel Rügen</t>
  </si>
  <si>
    <t>Landscape</t>
  </si>
  <si>
    <t>ja</t>
  </si>
  <si>
    <t>The individuals questioned were overnight visitors to Goehren. 51.4% of the surveys were completed by women. 74.5% of the individuals were between the age of 30-45, 24.3% of the respondents were above the age of 45, and only 3 individuals (1.2%) were between the age of 18-29. With respect to education, the majority of the individuals (56.9%) had graduated from a technical college. 33.5% were employees, 19.5% were blue-collar workers, and 10% were civil servants.</t>
  </si>
  <si>
    <t>Stated Preference or Simulated Market Price, Willingness-to-pay</t>
  </si>
  <si>
    <t xml:space="preserve">255 surveys were collected in which respondents were asked: 1) their primary reasons for visiting the area, such as: air quality, landscape, quiet, swimming or wandering, and 2) their willingness to pay for a nature conservation program to maintain the Magerrasen in Moenchgut. One hundred and thirty-five of the 255 individuals  indicated that they were willing-to-pay for a program to conserve nature in Goehren, whereas 99 (or 38.8%) refused to make a financial contribution. The remaining 21 individuals did not respond. </t>
  </si>
  <si>
    <t>250 surveys collected</t>
  </si>
  <si>
    <t>Tourists and local population</t>
  </si>
  <si>
    <t xml:space="preserve">Personal interviews were conducted during the months of August, September and October of 1996. </t>
  </si>
  <si>
    <t>ELSASSER, P., 1996. Der Erholungswert des Waldes. Monetäre Bewertung der Erholungsleistung ausgewählter Wälder in Deutschland. Schriften zur Forstökonomie 11. Sauerländer's, Frankfurt.</t>
  </si>
  <si>
    <t>Wald</t>
  </si>
  <si>
    <t>Deutschland</t>
  </si>
  <si>
    <t>Germany</t>
  </si>
  <si>
    <t>Willingness-to-pay</t>
  </si>
  <si>
    <t>Biodiversity</t>
  </si>
  <si>
    <t>WS</t>
  </si>
  <si>
    <t>Germany (Lower Saxony)</t>
  </si>
  <si>
    <t>Local population</t>
  </si>
  <si>
    <t>Economic value of riparian buffer strips in agricultural landscapes (helping to decrease erosion, eutrophication and pollution of water bodies with pesticides)</t>
  </si>
  <si>
    <t>Northeim</t>
  </si>
  <si>
    <t>Willingness to support the creation of 100km of riparian buffer strip</t>
  </si>
  <si>
    <t xml:space="preserve">€ mean (median) WTP/respondant for the provision of a riparian buffer strip (from a maximum of 200 €) </t>
  </si>
  <si>
    <t xml:space="preserve">Respondents were residents of Northeim, Germany. Of all respondents, 49.5% were female, and 17% were older than 65 years. In addition, roughly 13% had a university degree, and 46% had had formal training in a profession but no university degree or higher education. </t>
  </si>
  <si>
    <t>Open-ended questions</t>
  </si>
  <si>
    <t xml:space="preserve">604 inhabitants were contacted in face to face interviews. More than the half completed the questionnaire. </t>
  </si>
  <si>
    <t>604 inhabitants</t>
  </si>
  <si>
    <t xml:space="preserve">€ actual mean (median) WTP/respondant in the form of a bank transfer (from a maximum of 100 €) </t>
  </si>
  <si>
    <t>NEEDS</t>
  </si>
  <si>
    <t>Ott, W., M. Baur, Y. Kaufmann, R. Frischknecht and R. Steiner (2006) "Assessment of Biodiversity Losses". Econcept AG, ESU-Services.</t>
  </si>
  <si>
    <t>External costs of biodiversity losses due to land use change</t>
  </si>
  <si>
    <t>€/m2 restoration costs for integrated arable, with build up land as starting biotope (Germany 2004)</t>
  </si>
  <si>
    <t>Actual Market Pricing Methods</t>
  </si>
  <si>
    <t>The valuation of external costs of biodiversity losses was estimated in three steps.  First, biodiversity was defined as species richness.  Second, biodiversity losses were quantified using the Eco-indicator method derived from the literature.  Specifically, potentially disappeared fraction (PDF) was used as a measure for the number of species missing relative to reference state.  Third, biodiversity change was valued using restoration costs for different habitat changes.</t>
  </si>
  <si>
    <t>Potentially Disappeared Fractions (PDF) are used as the characterisation factor and measure for the number of species missing relative to a reference (see Ecoindicator 1999 and Koellner 2001, latter denotes PDF as EDP).
The PDF of vascular plant species is expressed as the relative difference between the number of species S on the reference conditions and the conditions created by the conversion, or maintained by the occupation</t>
  </si>
  <si>
    <t>€/m2 restoration costs for organic arable, with build up land as starting biotope (Germany 2004)</t>
  </si>
  <si>
    <t>€/m2 restoration costs for organic orchards, with build up land as starting biotope (Germany 2004)</t>
  </si>
  <si>
    <t>€/m2 restoration costs for intensive pasture and meadows, with build up land as starting biotope (Germany 2004)</t>
  </si>
  <si>
    <t>€/m2 restoration costs for less intensive pasture and meadows, with build up land as starting biotope (Germany 2004)</t>
  </si>
  <si>
    <t>€/m2 restoration costs for organic pasture and meadows, with build up land as starting biotope (Germany 2004)</t>
  </si>
  <si>
    <t>€/m2 restoration costs for broad-leafed forest, with build up land as starting biotope (Germany 2004)</t>
  </si>
  <si>
    <t>€/m2 restoration costs for plantation forest, with build up land as starting biotope (Germany 2004)</t>
  </si>
  <si>
    <t>€/m2 restoration costs for forest edge, with build up land as starting biotope (Germany 2004)</t>
  </si>
  <si>
    <t>€/m2 restoration costs for country average, with build up land as starting biotope (Germany 2004)</t>
  </si>
  <si>
    <t>€ average WTP/person/year for biodiversity preservation</t>
  </si>
  <si>
    <t>The studie covers Germany, UK and Norway</t>
  </si>
  <si>
    <t xml:space="preserve">Based on other studies </t>
  </si>
  <si>
    <t>Germany (Hesse)</t>
  </si>
  <si>
    <t>Germany (Sachsen-Anhalt)</t>
  </si>
  <si>
    <t>Forest</t>
  </si>
  <si>
    <t>Brander, L., A. Ghermandi, O. Kuik, A. Markandya, P. A. Nunes, M. Schaafsma and A. Wagtendonk (2010) "Scaling up Ecosystem Services Values: Methodology, Applicability and a Case Study". Working paper 41.2010, Fondazione Eni Enrico Mattei (FEEM), Milan.</t>
  </si>
  <si>
    <t>Europe (Austria, Belgium, Bulgaria, Croatia, Czech Republic, Denmark, Estonia, Finland, France, Germany, Greece, Hungary, Ireland, Italy, Latvia, Lithuania, Malta, Netherlands, Poland, Portugal, Romania, Slovakia, Slovenia, Spain, Sweden, United Kingdom)</t>
  </si>
  <si>
    <t>Wetlands</t>
  </si>
  <si>
    <t>€/hectar/year</t>
  </si>
  <si>
    <t>264 observations</t>
  </si>
  <si>
    <t>Not included</t>
  </si>
  <si>
    <t>Germany (Brandenburg)</t>
  </si>
  <si>
    <t>Spree River Bassin</t>
  </si>
  <si>
    <t>Wetlands and constructed wetlands</t>
  </si>
  <si>
    <t>€/additional m3 of summer water deficit</t>
  </si>
  <si>
    <t>The average number of trips per respondent to the Spreewald is 1.27 trips per year. The average duration of the punt trip is 3.7 hours. The mean distance to home is 228 km and on average the visit to the Spreewald is part of a three-day holiday. Approximately 50% of the respondents visit the Spreewald as day trippers, another 27% as part of a weekend trip of maximum three days / two nights. The remaining 22% visit the Spreewald as part of a multipurpose holiday of more than three days. Approximately half of the respondents stated that they would not have visited the Spreewald if they could not have taken a punt trip.</t>
  </si>
  <si>
    <t>Revealed Preference, Consumer surplus</t>
  </si>
  <si>
    <t>483 valid observations on participants</t>
  </si>
  <si>
    <t>Tourists</t>
  </si>
  <si>
    <t>€ consumer surplus/day trip</t>
  </si>
  <si>
    <t>€ consumer surplus/trip (from 1 to 3 day trip)</t>
  </si>
  <si>
    <t>All economic activities impact on the environment but not all environmental impacts are assigned values and taken into consideration in development budgets. At project level, the environmental consequences of proposed economic activities have to be evaluated by conducting an environmental impact assessment. Threshold levels in physical terms are outlined in corresponding laws and regulations. Projects fulfilling the necessary environmental assessment requirements (threshold levels) tend to be permitted without predicting the expected environmental impacts in monetary terms. The economic valuation of environmental impacts tends to be affected by uncertainties. The following example of indirect monetary valuation of environmental impacts uses the Ecological Footprint (EF) concept to calculate the total land use of projects. According to the strong sustainability concept it is assumed that every additional direct or indirect utilisation of land caused by a project requires corresponding offset areas. The offset areas required by different project alternatives are valued with relevant regional guide land values. 
Valuation of ecological impacts - A regional approach using the ecological footprint concept. Available from: https://www.researchgate.net/publication/223909272_Valuation_of_ecological_impacts_-_A_regional_approach_using_the_ecological_footprint_concept [accessed Feb 4, 2016].</t>
  </si>
  <si>
    <t>Actual Market Pricing Methods (Actual Expenditure/Market Price of Output)</t>
  </si>
  <si>
    <t>Borresch, R., S. Maas, K. Schmitz and P. M. Schmitz (2009) "Modelling the Value of a Multifunctional Landscape: A Discrete Choice Experiment". Paper presented at the International Association of Agricultural Economics Conference. Beijing, China.</t>
  </si>
  <si>
    <t>Multifunctional agriculture: Plant biodiversity</t>
  </si>
  <si>
    <t>Wetterau region</t>
  </si>
  <si>
    <t>The region is dominated by arable cultivation which accounts for 70% of the agricultural land, the most important crops being wheat, maize and sugar beet (in short crop rotation). Given a high level of fertilization and pesticide application, the high land-use intensity adversely affects the landscape multifunctionality in the Wetterau region. In the past, intensive agricultural production led to a degradation of abiotic resources (e.g. high nitrate concentrations in rivers, heavy metal enrichment in arable soils) and biodiversity, expressed in a considerable decline of population sizes and occurrence frequencies of region-specific wildlife species.</t>
  </si>
  <si>
    <t>€/household/year/species saved (2007 €)</t>
  </si>
  <si>
    <t xml:space="preserve">In terms of sample characteristics, the average age  was 50.9 and 49.2 for FB and RB, respectively. The average respondent was part of a household type categorized as "family", as opposed to single, married, partnership, flat share or multiple, for either city. Average household income was €2685.6 (FB) and €2450.1 (RB). Also, 47% of respondents in FB had children under 18 years living in the household, on average, in contrast to 30% of respondents in RB. </t>
  </si>
  <si>
    <t>Stated Preference or Simulated Market Price, Consumer Surplus, Willingness-to-pay</t>
  </si>
  <si>
    <t>A positive (negative) result of a cost-benefit analysis indicates the assessed measure to have a positive (negative) impact on social welfare. Deterioration of the environmental quality will result in a cost component, amelioration in a benefit component. These values are determined by applying Choice Experiments as a modern valuation technique.</t>
  </si>
  <si>
    <t>420 structured, personal interveiws</t>
  </si>
  <si>
    <t>Animal biodiversity</t>
  </si>
  <si>
    <t>€/household/year/percent of saved species (2007 €)</t>
  </si>
  <si>
    <t>421 structured, personal interveiws</t>
  </si>
  <si>
    <t>Water quality</t>
  </si>
  <si>
    <t>€/household/year/mg of decreased nitrate (2007 €)</t>
  </si>
  <si>
    <t>422 structured, personal interveiws</t>
  </si>
  <si>
    <t>€/household/year for an increase in cereals area (2007 €)</t>
  </si>
  <si>
    <t>Pictures of landscape</t>
  </si>
  <si>
    <t>423 structured, personal interveiws</t>
  </si>
  <si>
    <t>Negative implicit price means that people expect a compensation</t>
  </si>
  <si>
    <t>Larger fields size</t>
  </si>
  <si>
    <t>€/household/year for larger fields size (2007 €)</t>
  </si>
  <si>
    <t>424 structured, personal interveiws</t>
  </si>
  <si>
    <t>€/household/year for a shift from status quo to a grassland dominated landscape (2007 €)</t>
  </si>
  <si>
    <t>425 structured, personal interveiws</t>
  </si>
  <si>
    <t>Shift from status quo to a multifunctional landscape</t>
  </si>
  <si>
    <t>426 structured, personal interveiws</t>
  </si>
  <si>
    <t>Europe (Denmark, Estonia, Finland, Germany, Latvia, Lithuania, Poland, Russian Federation, Sweden)</t>
  </si>
  <si>
    <t>The purpose of this paper is to analyse and compare the values of a marginal change in the area of land as a
pollutant sink under different decision-making contexts and objectives: international coordination versus national
policies for pollutant reduction, and maximization of net benefits versus minimization of costs for pollutant
reductions. The analytical results show that a coordinated policy between countries generates a higher value of a
marginal change in the supply of land as a pollutant sink than an uncoordinated policy. It is also shown that the
value is lower (higher) under the decision objective of maximizing net benefits when the efficient pollutant load is
higher (lower) than the load target under the cost effectiveness approach. An application to the Baltic Sea drainage
basin land as a nitrogen sink for the management of eutrophication reveals that the differences between values under
different policy contexts and objectives can be quite large in magnitude. © 1999 Elsevier Science B.V. All rights
reserved.</t>
  </si>
  <si>
    <t>The value of land as a pollutant sink</t>
  </si>
  <si>
    <t>Baltic Sea</t>
  </si>
  <si>
    <t xml:space="preserve">Value of wetland for reduction of nitrogen into Baltic Sea. (The Baltic Sea has suffered from eutrophication since the beginning of 1970s. Eutrophication may cause an increase in the production of algae, some of which are toxic. When decomposed, all algae demand oxygen which results in oxygen deficits at the sea bottom. This deficiency in turn generates sea bottom areas without biological life, which currently occur in 25% of the deep sea bottom areas of the Baltic Sea (Turner et al., 1999).) </t>
  </si>
  <si>
    <t xml:space="preserve">nein </t>
  </si>
  <si>
    <t>Value of additional hectare wetland for N reduction</t>
  </si>
  <si>
    <t>SEK/ha</t>
  </si>
  <si>
    <t xml:space="preserve">N emission in kg emission from land into Baltic Sea </t>
  </si>
  <si>
    <t>Assumption for WTP per kg N reduction for a scenario of total N reduction in Baltic Sea by 50% is "... estimated marginal benefit is then SEK 62/kg N reduction."</t>
  </si>
  <si>
    <t>Assumption for WTP per kg N reduction for a scenario of total N reduction in Baltic Sea by 50%: "The estimated marginal benefit is then SEK 62/kg N reduction."
"Estimates of benefits from nitrogen reductions to the
Baltic Sea are found in Söderqvist (1996) and
Markowska and Zylicz (1996). These studies are
designed in order to make appropriate comparisons
between Sweden and Poland of willingness to
pay for an improvement of the ecological conditions
of the Baltic Sea which corresponds to the
situation prior to the 1950s. The results from the
Swedish study are then transferred to Denmark,
Germany and Finland, and the Polish to Estonia,
Lithuania, Latvia and Russia. The results show
an annual willingness to pay of 31 000 million
Swedish crowns (SEK)."
"The marginal benefit is obtained simply by dividing
total benefits by 500 000 tons of N, which
corresponds to a 50% decrease in total nitrogen
load to the Baltic Sea."</t>
  </si>
  <si>
    <t xml:space="preserve">Interviews for WTP for 50% reduction of N in Baltic Sea were conducted in Sweden and Poland. The value was extrapolated to number of people living in catchment area of the Baltic Sea. For Germany wetlands as nitrogen sink were valued based on WTP of SEK 62/kg N reduction. Estimates of benefits from nitrogen reductions to the Baltic Sea are found in Söderqvist (1996) and Markowska and Zylicz (1996). These studies are designed in order to make appropriate comparisons between Sweden and Poland of WTP for an improvement of the ecological conditions (50% N reduction) of the Baltic Sea which corresponds to the situation prior to the 1950s. The results from the Swedish study are then transferred to Germany. </t>
  </si>
  <si>
    <t>?</t>
  </si>
  <si>
    <t>Öffentlichkeit</t>
  </si>
  <si>
    <t>Problematisch, da Benefit Transfer von WTP für N Reduktion in Schweden und Polen auf Deutschland übertragen. Es bewertet nur den Wert von Land/Feuchtgebiete für N Rückhaltung für internationale Gewässer (Ostsee), nicht jedoch den Gesamtwert auch für die jeweiligen nationalen Gewässer bzw. Binnengewässer.</t>
  </si>
  <si>
    <t xml:space="preserve">The Jossa and Sinn floodplains (Spessart) </t>
  </si>
  <si>
    <t>122 km2 catchment area
2,3 km lengths</t>
  </si>
  <si>
    <t>kg Nitrogen/year</t>
  </si>
  <si>
    <t>The value was discounted at 3% over a fixed time-period of 20 years. Sensitivity analyses showed that the results are stable</t>
  </si>
  <si>
    <t>Elbe floodplains (particularly Sandau and Rogätz)</t>
  </si>
  <si>
    <t>150,000 km2 catchment area 1,100 km lengths</t>
  </si>
  <si>
    <t>Gruehn, D. (2008) "Economic Valuation of Ecosystem Services of Urban Open Spaces – Contribution of Urban Green to Life Quality in European Cities". Paper presented as part of the Workshop “Economic Valuation of Biological Diversity – Ecosystem Services”. International Academy for Nature Conservation, Vilm, Germany.</t>
  </si>
  <si>
    <t>Kinds of open spaces which are appreciated by the public and the economic benefits actually resulting from them</t>
  </si>
  <si>
    <t>Germany (Berlin) and Sweden (Scania)</t>
  </si>
  <si>
    <t xml:space="preserve">Berlin </t>
  </si>
  <si>
    <t>€/m2 (price)</t>
  </si>
  <si>
    <t>Revealed Preferences, Price</t>
  </si>
  <si>
    <t>Open spaces or open space related criteria respectively have a positive influence on land value.</t>
  </si>
  <si>
    <t>Due to the experience of practitioners in the field of real estate assessment, the factor ‘centrality’ seems to explain the greatest part of the total variation of land values. Despite of that empirical studies reveal that a central location does not explain more than 50 or 70 % of the total variation of land values. Hence, there is every reason to believe that location factors are not limited on the aspect of less or more central locations. It makes sense to prove other soft location factors, for instance open space related criteria.</t>
  </si>
  <si>
    <t>Europe (Austria, Belgium, Bulgaria, Cyprus, Czech Republic, Denmark, Estonia, Finland, France, Germany, Greece, Hungary, Ireland, Italy, Lithuania, Netherlands, Norway, Poland, Portugal, Romania, Slovakia, Slovenia, Spain, Sweden, United Kingdom)</t>
  </si>
  <si>
    <t>Benefits from wild food, including harvested game</t>
  </si>
  <si>
    <t>Actual Market Pricing Methods (Actual expenditure/market price of output)</t>
  </si>
  <si>
    <t>The market price study uses data from a variety of sources. Data on hunting benefits is taken from literature such as scientific papers, cookbooks, internet searches. Information on the economic value of wild food is extracted from statistical databases at the country-level. Source: Deutscher Jagdschutzverband, 1997–2014.</t>
  </si>
  <si>
    <t>The target populations were hunters and gatherers of wild food in Europe.</t>
  </si>
  <si>
    <t>Farm and forest land use changes and biodiversity improvements in farm, forest and urban settings, and other landscapes.</t>
  </si>
  <si>
    <t xml:space="preserve">Germany </t>
  </si>
  <si>
    <t>Nationwide</t>
  </si>
  <si>
    <t>Increase in the share of forests</t>
  </si>
  <si>
    <t>The average age for these participants was 42.34 years. About 48% were men. About 7% had 9 years of schooling, 27% had 10 years of schooling, 27% had 13 years of schooling, 39% had a university degree.</t>
  </si>
  <si>
    <t>Stated Preference, Simulated Market Price, Choice Experiment, Willingness-to-pay</t>
  </si>
  <si>
    <t xml:space="preserve">A nation-wide online survey was conducted in December 2012 by a survey company. When participants entered the survey, they were randomly assigned to one of the 16 designs of the choice experiment. The study examined willingness to pay for land use changes and biodiversity improvements, with a contribution to a landscape fund being used as the payment vehicle. In total, 2,122 interviews were collected with 1,684 (79.36%) participants completing the whole questionnaire. The average interview length was measured to be 23 minutes and the response rate was 29.49%. </t>
  </si>
  <si>
    <t>Agricultural land</t>
  </si>
  <si>
    <t>Increase in agricultural land conversion</t>
  </si>
  <si>
    <t>Improvement in biodiversity in the whole landscape</t>
  </si>
  <si>
    <t>Agricultural landscape</t>
  </si>
  <si>
    <t>Improvement in agricultural landscape biodiversity</t>
  </si>
  <si>
    <t>Forest landcape</t>
  </si>
  <si>
    <t>Improvement in forest landscape biodiversity</t>
  </si>
  <si>
    <t>Urban area</t>
  </si>
  <si>
    <t>Improvement in urban area biodiversity</t>
  </si>
  <si>
    <t>SS</t>
  </si>
  <si>
    <t>Hamburg</t>
  </si>
  <si>
    <t>https://www.ufz.de/export/data/global/53879_DP_15_2013_Mewes_et_al.pdf</t>
  </si>
  <si>
    <t>Saxony</t>
  </si>
  <si>
    <t>Grünland</t>
  </si>
  <si>
    <t>http://www.ioew.de/uploads/tx_ukioewdb/IOEW_SR_117_Bewertung_Auwald_Isarmuendung.pdf</t>
  </si>
  <si>
    <t>https://www.researchgate.net/publication/256092920_Okosystemfunktionen_von_Flussauen_-_Analyse_und_Bewertung_von_Hochwasserretention_Nahrstoffruckhalt_Kohlenstoffvorrat_Treibhausgasemissionen_und_Habitatfunktion_Ecosystem_services_in_floodplains_-_ana</t>
  </si>
  <si>
    <t>Flussauen</t>
  </si>
  <si>
    <t>NOEP</t>
  </si>
  <si>
    <t>Phoshpat, nitrogen nutrient retention</t>
  </si>
  <si>
    <t>http://econweb.ucsd.edu/~carsonvs/papers/621.pdf</t>
  </si>
  <si>
    <t>EnValue</t>
  </si>
  <si>
    <t xml:space="preserve">Ewers, H.J. et al. (1986). ON THE MONETISATION OF FOREST DAMAGE IN THE FRG. Umweltbundesamt, Berichte, in
Kuik, O.J., Oosterhuis, F.H. &amp; Jansen, H.M.A. (1992). ASSESSMENT OF ENVIRONMENTAL MEASURES. Graham &amp; Trotman, London. </t>
  </si>
  <si>
    <t>Freizeit- und Erholungsaktivitäten (einschl. Fremdenverkehr)</t>
  </si>
  <si>
    <t>BRD</t>
  </si>
  <si>
    <t>Holzproduktion</t>
  </si>
  <si>
    <t>Verhoef, E. 1994. External Effects and Social Costs of Road Transport. Transportation Research A, 28A (4) 273-287</t>
  </si>
  <si>
    <t xml:space="preserve">Kuik, O.J., Oosterhuis, F.H. &amp; Jansen, H.M.A., Holm, K. and Ewers, H.J. (1992). ASSESSMENT OF BENEFITS OF ENVIRONMENTAL MEASURES. Graham &amp; Trotman, London. </t>
  </si>
  <si>
    <t>Barde, J.P. and D. W. Pearce (1991), Valuing the Environment, Six Case Studies, edited by Jean-Philippe Barde and David W. Pearce, Earthscan Publications</t>
  </si>
  <si>
    <t>Schellhorn, M. Instrumente der Rechenschaft über die Inanspruchnahme der natürlichen Umwelt - Umweltrechnungslegung. 2. Auflage, Wiesbaden: Dt. Univ.-Verl., Wiesbaden: Gabler, 1997, doi: 10.1007/978-3-663-09066-3</t>
  </si>
  <si>
    <t>http://download.springer.com/static/pdf/96/bok%253A978-3-663-09066-3.pdf?originUrl=http%3A%2F%2Flink.springer.com%2Fbook%2F10.1007%2F978-3-663-09066-3&amp;token2=exp=1452788831~acl=%2Fstatic%2Fpdf%2F96%2Fbok%25253A978-3-663-09066-3.pdf%3ForiginUrl%3Dhttp%253A%252F%252Flink.springer.com%252Fbook%252F10.1007%252F978-3-663-09066-3*~hmac=b2677fb475d3e7706ce6d4fff8606c267a72a72f9b857515bc76342b35d2794b</t>
  </si>
  <si>
    <t>Hampicke, U. et al. Kosten- und Wertschätzung des Arten- und Biotopenschutzes, Bericht 3/91 des Umweltbundesamts, Berlin 1991</t>
  </si>
  <si>
    <t>Hampicke, U. Kosten und Wertschätzung des Arten- und Biotopenschutzes, in: Zeitschrift für angewandte Umweltforschung (ZAU). Sonderheft 3, 1992, S. 47-62, hier S. 47</t>
  </si>
  <si>
    <t>Hübler, K.H. Schablitzki, G. Kosten der Bodenbelastungen in den alten Bundesländern, in: Zeitschrift für angewandte Umweltforschung (ZAU), Sonderheft 3, 1992, S. 63-72</t>
  </si>
  <si>
    <t>Rasmussen, T. et al. Einkommensverluste der Deutschen Fischwirtschaft durch Umweltverschmutzung, in: ZAU, Sonderheft 3, 1992, S. 141-154, hier S. 144-150
Rasmussen, T. et al. Umweltverschmutzungs- und andere anthropogenbedingte Einkommensverluste der Fischwirtschaft in der Bundesrepublik Deutschland, Bericht 2/91 des Umweltbundesamtes, Berlin 1991</t>
  </si>
  <si>
    <t>Weinberger, M. et al. Kosten des Lärms in der Bundesrepublik Deutschland, bericht 9/91 des Umweltbundesamtes, Berlin 1991</t>
  </si>
  <si>
    <t>Klockkow, S.  et al. Umweltbedingte Folgekosten im Bereich Freizeit und Erholung. Volkswirtschaftliche Kosten durch Beeinträchtigung des Freizeit- und Erholungswertes aufgrund der Umweltverschmutzung in der Bundesrepublik Deutschland, Texte 4/91 des Umweltbundesamts, Berlin 1991</t>
  </si>
  <si>
    <t>Schluchter, W. et al. Die psychosozialen Kosten der Umweltverschmutzung, Text 24/91 des Umweltbundesamts, Berlin 1991</t>
  </si>
  <si>
    <t>Holm-Müller, K. Die Nachfrage nach Umweltqualität in der Bundesrepublik Deutschland, in: Zeitschrift für angewandte Umweltforschung (ZAU), Sonderheft 3, 1992, S. 35-46, hier S. 35</t>
  </si>
  <si>
    <t>Isecke, B. et al. Volkswirtschaftliche Verluste durch umweltverschmutzungsbedingte Materialschäden in der Bundesrepublik Deutschland, Text 36/91 des Umweltbundesamtes, Berlin 1991</t>
  </si>
  <si>
    <t>Behrens, B., Canibol, H.P. 1992 Ruinöse Erbschaft, in: Wirtschaftswoche, Nr. 46, S. 14-22</t>
  </si>
  <si>
    <t>Endres, A. et al. Der Nutzen des Umweltschutzes - Synthese der Ergenbnisse des Forschungsschwerpunktprogramms "Kosten der Umweltverschmutzung/Nutzen des Umweltschutzes", Bericht 12/91 des Umweltbundesamtes, Berlin 1991, S. 10f</t>
  </si>
  <si>
    <t>Welfens, M., Schiemann, N. 1994 Umweltökonomie und zukunftsfähige Wirtschaft. Eine annotierte Bibilographie. Springer 10 (1), ISBN: 978-3-7908-0788-2</t>
  </si>
  <si>
    <t>Leipert, C. Die heimlichen Kosten des Fortschritts. Wie Umweltzerstörung das Wirtschaftswachstum fördert, Frankfurt a.M. 1989, S.126 f</t>
  </si>
  <si>
    <t>Buck, K. 1993 Ökologische Beschäftigungspolitik. Rahmen und Ansätze zur Schaffung umweltverträglicher Arbeitsplätze. Eberhard Blottner Verlag, Taunusstein.</t>
  </si>
  <si>
    <t>RED</t>
  </si>
  <si>
    <t>Lambert, J. 2002 Annoyance and its cost. International Meeting on Acoustic Pollution in Cities Madrid, 22-23-24 April 2002</t>
  </si>
  <si>
    <t>Schmid S; Bickel P., Friedrich R. 2001 Real Cost Reduction of Door-to-door Intermodal Transport, RECORDIT Deliverable 4: External cost calculation for selected corridors- chapt.7 The trimodal chain on the corridor between Genova, Basel, Rotterdam and Manchester. http://www.recordit.org/deliverables/deliv4.pdf</t>
  </si>
  <si>
    <t>http://www.transport-research.info/sites/default/files/project/documents/20060727_155159_96220_RECORDIT_Final_Report.pdf</t>
  </si>
  <si>
    <t>Bickel P., Schmid S., Krewitt W., Friedrich R. 1998 Transport Externalities Due to Airborne Pollutants in Germany - Application of The ExternE Approach http://www.feem.it/web/activ/_activ.html, TERA 98, Milan, Italy - Fondazione Eni Enrico Mattei</t>
  </si>
  <si>
    <t>http://siti.feem.it/gnee/terapap/bickel.pdf</t>
  </si>
  <si>
    <t>Cars: EURO 2; 80ies/90ies with and without catalyst; 80ies/90ies diesel. Coach: 80ies diesel and Euro1. Bus: 80ies diesel and EURO1. Train: Local/Inter-city/high-speed train, tram. Goods vehicle: light/heavy goods vehicle.</t>
  </si>
  <si>
    <t>AEA Technology, UK - IER, D; ION, UK; INERIS , F; EEE, UK; ENCO, NO; Ecole des Mines, F ; LIEE, GR; IEFE, IT; IVM, NE 1999 ExternE - Vol. 9 Fuel Cycles for Emerging and End-Use Technologies, Transport &amp; Waste - Part. II External costs of transport (Summary). European Commission DGXII - Science, Research and Development, 92-828-7084-7</t>
  </si>
  <si>
    <t>https://www.google.de/url?sa=t&amp;rct=j&amp;q=&amp;esrc=s&amp;source=web&amp;cd=1&amp;ved=0ahUKEwiU5cG2gMrLAhVJQhQKHaSoA74QFgggMAA&amp;url=http%3A%2F%2Fbookshop.europa.eu%2Fde%2Fexterne-pbCGNA18887%2Fdownloads%2FCG-NA-18-887-EN-C%2FCGNA18887ENC_001.pdf%3Bpgid%3DIq1Ekni0.1lSR0OOK4MycO9B0000VkOL_D34%3Bsid%3DMr0qa99XVgkqQovqXhW0zL1yf940GZI0LM8%3D%3FFileName%3DCGNA18887ENC_001.pdf%26SKU%3DCGNA18887ENC_PDF%26CatalogueNumber%3DCG-NA-18-887-EN-C&amp;usg=AFQjCNFeLuAAWIz7OFefgy-3InWMFhXjVg</t>
  </si>
  <si>
    <t>Elsasser</t>
  </si>
  <si>
    <t>Küpker, Elsasser  2001 (Pretest zur Studie "Der Wert biologischer Vielfalt von Wäldern in Deutschland"</t>
  </si>
  <si>
    <t>Biodiversitätsschutz</t>
  </si>
  <si>
    <t>DM/person/a  WTP&amp;WTP to avoid</t>
  </si>
  <si>
    <t>German population &gt;X years</t>
  </si>
  <si>
    <t>Schüssele (1995): Bewertung der Erholungsfunktion des Waldes um den "Kneipp-und Luftkurort Ziegenhagen" Göttingen: Fachhochschule Holzminden. FB Forstwirtschaft, 71 S</t>
  </si>
  <si>
    <t>recreation</t>
  </si>
  <si>
    <t>Kaufunger Wald</t>
  </si>
  <si>
    <t>programme of 5 measures to enhance biodiversity in forests (more dead wood; increase unmanaged area; more deciduous trees; linking segregated forests by afforestation; less game)</t>
  </si>
  <si>
    <t>DM/person/day WTP</t>
  </si>
  <si>
    <t>local forest visitors</t>
  </si>
  <si>
    <t>Uflacker 1995 Bewertung der Erholungsfunktion verschiedener Waldbesitzarten im Kaufunger Wald. Göttingen: FHS Hildesheim/Holzminden. FB Forstwirtschaft, 80 S.</t>
  </si>
  <si>
    <t>http://www.bauphysik.tu-berlin.de/fileadmin/a0731/uploads/publikationen/books/FOREST_Inhalt_und_Einleitung.pdf</t>
  </si>
  <si>
    <t>right to stay in (forests of the) region</t>
  </si>
  <si>
    <t>Meyerhoff et al. 2006 Biologische Vielfalt und deren Bewertung am Beispiel des ökologischen Waldumbaus in den Regionen Solling und Lüneburger Heide</t>
  </si>
  <si>
    <t>biodiv changes</t>
  </si>
  <si>
    <t>Lüneburger Heide</t>
  </si>
  <si>
    <t>EUR/person/a WTP</t>
  </si>
  <si>
    <t>residents in 17 regional counties</t>
  </si>
  <si>
    <t>forest conversion according to "long term ecological forest development" (LÖWE) programme in Lower Saxony</t>
  </si>
  <si>
    <t>Solling/Harz</t>
  </si>
  <si>
    <t>residents in 19 regional counties</t>
  </si>
  <si>
    <t xml:space="preserve">Elsasser  1996 Der Erholungswert des Waldes. Monetäre Bewertung der Erholungsleistung ausgewählter Wälder in Deutschland. </t>
  </si>
  <si>
    <t>Hamburg (urban)</t>
  </si>
  <si>
    <t>local adult forest visitors</t>
  </si>
  <si>
    <t>right to enter forests in Hamburg for recreation purposes</t>
  </si>
  <si>
    <t>DM/visit CS</t>
  </si>
  <si>
    <t>Pfälzerwald</t>
  </si>
  <si>
    <t>travels to Hamburg forests</t>
  </si>
  <si>
    <t>travels to forests in Palatinate Forest</t>
  </si>
  <si>
    <t xml:space="preserve">Elsasser  2001 Der ökonomische Wert der Wälder in Deutschland für die Naherholung: Eine "Benefit Function Transfer"-Schätzung. </t>
  </si>
  <si>
    <t xml:space="preserve">travels to Nature Park Palatinate Forest </t>
  </si>
  <si>
    <t>DM/p/a WTP</t>
  </si>
  <si>
    <t>adult forest visitors in Germany</t>
  </si>
  <si>
    <t>Küpker  2007 Der Wert biologischer Vielfalt von Wäldern in Deutschland. Eine sozioökonomische Bewertung von Maßnahmen zur Förderung der Biodiversität.</t>
  </si>
  <si>
    <t>http://ediss.sub.uni-hamburg.de/volltexte/2007/3261/pdf/Dissertation_Kuepker.pdf</t>
  </si>
  <si>
    <t>biodiv protection programme</t>
  </si>
  <si>
    <t>right to enter forests for recreation purposes</t>
  </si>
  <si>
    <t>EUR/household/a WTP&amp;WTP to avoid</t>
  </si>
  <si>
    <t>Schleswig-Holstein</t>
  </si>
  <si>
    <t>population of Schleswig-Holstein &gt;X years</t>
  </si>
  <si>
    <t>Bergen, Löwenstein 1992 Die monetäre Bewertung der Fernerholung im Südharz. InV. Bergen, W. Löwenstein und G. Pfister, Studien zur monetären Bewertung von externen Effekten der Forst- und Holzwirtschaft. Schriften zu Forstökonomie, Band 2.2., erweiterte Auflage, Frankfurt am Main, S. 1-58.</t>
  </si>
  <si>
    <t>south Harz visitors in accomodations</t>
  </si>
  <si>
    <t xml:space="preserve">travels to southern Hercynia </t>
  </si>
  <si>
    <t>DM/person/a WTP</t>
  </si>
  <si>
    <t>Best, Hornbostel, Klein 1999 Endbericht zum Projekt "Zur monetären Bewertung der Kollektivgutleistungen des Waldes" für Thüringen (im Vergleich mit Hessen)</t>
  </si>
  <si>
    <t>non wood services</t>
  </si>
  <si>
    <t>Thüringen</t>
  </si>
  <si>
    <t>restoration of protection forests to reduce avalanche risks</t>
  </si>
  <si>
    <t>Hanusch, H., Cantner, U. &amp; Muench, K., 2000. Erfassung und Bewertung der Umweltwirkungen des Ausbaus der Donaustrecke Straubing - Vilshofen.</t>
  </si>
  <si>
    <t>integrity of alluvial forest wetland</t>
  </si>
  <si>
    <t>Donau between Straubing and Vilshofen</t>
  </si>
  <si>
    <t>collective goods/services of forests (seemingly unspecified)</t>
  </si>
  <si>
    <t>local residents</t>
  </si>
  <si>
    <t>ecological compensation measures for barrage extension (here: full compensation scenario)</t>
  </si>
  <si>
    <t>Bavarian residents</t>
  </si>
  <si>
    <t>German residents</t>
  </si>
  <si>
    <t>Braune 1998 Meinungen der Lübecker Bürger zu ihrem Wald</t>
  </si>
  <si>
    <t>forest condition</t>
  </si>
  <si>
    <t>Lübeck</t>
  </si>
  <si>
    <t>DM/person/month WTP</t>
  </si>
  <si>
    <t>city population</t>
  </si>
  <si>
    <t xml:space="preserve">biosphere reserve development programme </t>
  </si>
  <si>
    <t>Schorfheide-Chorin</t>
  </si>
  <si>
    <t xml:space="preserve">maintenance of present forest condition </t>
  </si>
  <si>
    <t>residents of biosphere reserve</t>
  </si>
  <si>
    <t>8 (unspecified) development measures in 4 groups: nature protection (protection measures for flora&amp;fauna, ecol. mgmnt. of forests); landscape protection (adapted farming [soil and water protection], conservation of historical sites); recreation (establishment of environm. info-centres, env. adapted recreation areas); economy  (additional regulation of building projects, promotion of env. sound sectors)</t>
  </si>
  <si>
    <t>right to stay in region (for holidays)</t>
  </si>
  <si>
    <t>Schwatlo 1994 Neuplanung und Bewertung der Erholungsinfrastruktur am Beispiel des Stadtwaldes Mühlheim an der Ruhr</t>
  </si>
  <si>
    <t>Mühlheim-Ruhr (urban)</t>
  </si>
  <si>
    <t>travels to Lüneburg Heath</t>
  </si>
  <si>
    <t>Meyerhoff, Liebe 2006 Protest Beliefs in Contingent Valuation: Explaining Their Motivation</t>
  </si>
  <si>
    <t xml:space="preserve">students at Mainz University and Berlin Technical University </t>
  </si>
  <si>
    <t>Best, Hornbostel, Klein 1996 Repräsentative Befragung der Thüringer Bevölkerung zum Thema Wald - Ergebnisband</t>
  </si>
  <si>
    <t>population of Thüringen &gt;18 years</t>
  </si>
  <si>
    <t>Klein 1994 Untersuchungen zu strategischem Antwortverhalten am Beispiel der Contingent Valuation Method</t>
  </si>
  <si>
    <t>Haardtwald/Ruhr (urban)</t>
  </si>
  <si>
    <t xml:space="preserve">Meyerhoff, Elsasser: A Database on Environmental Valuation Studies in Austria, Germany and Switzerland (In: Moser et al. 2008: Inwertsetzung von Waldwerten und Waldleistungen - Ergänzungsbeitrag zu COST Aktion E45. </t>
  </si>
  <si>
    <t>Hampicke, U. 1991: Naturschutz‐Oekonomie. Ulmer, Stuttgart, 342 S.</t>
  </si>
  <si>
    <t>Zimmer, Y. (1994): Naturschutz und Landschaftspflege. Allokationsmechanismen, Präferenzanalyse, Entwicklungspotentiale. Vauck, Kiel.</t>
  </si>
  <si>
    <t>KÄMMERER, S., P.M. SCHMITZ und S. WIEGAND (1996): Monetäre Bewertung der Kulturlandschaft in Baden-Württemberg – Bürger bewerten ihre Umwelt. In: Linckh, G.; Sprich, H.; Flaig, H.; Mohr, H. (Hrsg.): Nachhaltige Land- und Forstwirtschaft, Expertisen. Berlin: 503-523.</t>
  </si>
  <si>
    <t>Lahn-Dill-Bergland</t>
  </si>
  <si>
    <t>Verbuschung/Verwaldung von Brachflächen (Brache und Sukzessionsflächen werden als "weniger schön" empfunden)</t>
  </si>
  <si>
    <t>Wiegand, S. 1996: Bürger in und um Leipzig bewerten ihre Umwelt. Monetäre Bewertung der Kulturlandschaft am Beispiel der Stadt Leipzig und des Kreises Leipziger Land. Leipzig.</t>
  </si>
  <si>
    <t>Steinhuder Meer</t>
  </si>
  <si>
    <t>Enneking, U. 1999: Ökonomische Verfahren im Naturschutz - Der Einsatz der Kontingenten Bewertung im Entscheidungsprozeß. Frankfurt/M., Berlin, Bern, New York, Paris, Wien, 1999. 245 S. ISBN 978-3-631-34310-4</t>
  </si>
  <si>
    <t>ZANDER, K. (2003): Ökonomische Bewertung des Streuobstbaus aus einzelbetrieblicher und gesellschaftlicher Sicht. Kiel.</t>
  </si>
  <si>
    <t>Moon, W.; Florkowski, W.J; Brückner. B; Schonhof, I. 2002. Willingness to pay for environmental practices: implications for eco-labeling. Land Economics 78 (1), 88-102</t>
  </si>
  <si>
    <t>Lai, Y.; Florkowski, W.J.; Brückner, B.; Schonhof, I. (1998) Berlin consumer preferences for quality attributes of fresh vegetables. Journal of Food Distribution Research 29, 68-74</t>
  </si>
  <si>
    <t>Schmitt, M.; Schl‰pfer, F.; Roschewitz, A., 2005: Bewertung von Landschaftsver‰nderungen im Schweizer Mittelland aus Sicht der Bevˆlkerung. Birmensdorf, Eidg. Forschungsanstalt f ̧r Wald, Schnee und Landschaft WSL. 89 S. und 20 S. Anhang .</t>
  </si>
  <si>
    <t>https://www.bfn.de/fileadmin/MDB/documents/themen/oekonomie/dokumente/schmitt_2004_bewertung_landschaftsveraenderungen.pdf</t>
  </si>
  <si>
    <t>Wagner, G.R. 1990: Unternehmung und ökologische Umwelt. Vahlen Verlag, München, S. 157-172.</t>
  </si>
  <si>
    <t>Plankl, R., P. Weingarten, H. Nieberg, Y. Zimmer, J. Krug, G. Haxsen (2010) Quantification of public goods provided by agriculture.  Landbauforschung - vTI
Agriculture and Forestry Research 3 2010 (60)173-192</t>
  </si>
  <si>
    <t>Degenhardt S, Hampicke U, Holm-Müller K, Jaedicke W, Pfeiffer C (1998) Zahlungsbereitschaft für Naturschutzprogramme : Potential und Mobilisierungsmöglichkeiten am Beispiel von drei Regionen ; Endbericht des F &amp; E-Vorhabens Nr. 101 01-121 im Auftrag des BfN (Bundesamt für Naturschutz) Bonn. Bonn-Bad Godesberg : Bundesamt für Naturschutz, 199, XVI p, Angewandte Landschaftsökologie 25</t>
  </si>
  <si>
    <t>BB</t>
  </si>
  <si>
    <t>Schönere Landschaft und Schutz von Tier- und
Pflanzenarten waren Hauptmotive für Zahlungsbereitschaft</t>
  </si>
  <si>
    <t>Einheimische und
Touristen</t>
  </si>
  <si>
    <t>Wronka TC (2004) Ökonomische Umweltbewertung : vergleichende Analyse und neuere Erkenntnisse der kontingenten Bewertung am Beispiel der Artenvielfalt
und Trinkwasserqualität. Kiel : Wissenschaftsverl Vauk, 290 p,
Agrarökonomische Studien 23</t>
  </si>
  <si>
    <t>Befragung von 380 Personen; schriftliche
Befragung</t>
  </si>
  <si>
    <t>Einwohner</t>
  </si>
  <si>
    <t>Phillip HJ (2005) Finanzielle Honorierung der landwirtschaftlichen Söllepflege im norddeutschen Jungmoränengebiet? Ergebnisse von Bürger- und Bauernumfragen in Brandenburg und Berlin. Tönning : Der Andere Verl, 170 p</t>
  </si>
  <si>
    <t>Borresch, R., B. Weinmann, F. Kuhlmann, and P. M. Schmitz. 2005. Interdisciplinary modelling and assessment of multifunctionality. Pages 330-350 in F. Arfini, editor. Modelling agricultural policies: state of the art and new challenges. Monte Università Parma Editore, Parma, Italy.</t>
  </si>
  <si>
    <t>Touristen</t>
  </si>
  <si>
    <t>Fischer, A., Hespelt, S., Marggraf, R., 2003. Ermittlung der Nachfrage nach ökologischen Gütern der Landwirtschaft – Das Northeim-Projekt. Agrarwirtschaft 52, 390–399.</t>
  </si>
  <si>
    <t>Am Beispiel eines Forschungsprojekts aus Südniedersachsen wird
gezeigt, wie ökologische Leistungen der Landwirtschaft über einen
dezentralen Mechanismus honoriert werden können. Zentrales
Element ist hier ein Regionaler Beirat, der stellvertretend für die
regionale Bevölkerung meritorisch die Nachfrage nach Gütern der
pflanzlichen Diversität realisiert. Auf Grundlage der Ergebnisse
einer erweiterten kontingenten Bewertungsstudie wird argumentiert,
dass die Bereitstellung von Hecken – als ein Beispiel ökologischer
Güter – auf meritorischem Weg gerechtfertigt ist: Die Bevölkerung
betrachtet Hecken als nutzenstiftend und bringt ihnen ein persönliches
Interesse entgegen, so dass eine notwendige Bedingung für
eine freiwillige Selbstbindung an das meritorische Prinzip erfüllt ist.
Anschließend werden Vor- und Nachteile der Nachfragebündelung
durch einen Regionalen Beirat diskutiert.</t>
  </si>
  <si>
    <t>Niedersachsen:
Northeim</t>
  </si>
  <si>
    <t>Hecke mit hoher Gehölzdichte als Zwischenstruktur</t>
  </si>
  <si>
    <t>Acker in Hecke</t>
  </si>
  <si>
    <t>Basishecke und (Qualitätshecke): 
Breite: 3-4 m (4-6 m),
Anzahl Gehölzarten: min. 5 Arten auf 25 m (min. 8 Arten auf 25 m),
Artenzusammensetzung: einheimische Gehölze min. 10 % dornentragende Sträucher auf 10 m
(einheimische Gehölze min. 30 % dornentragende Sträucher auf 10 m von min. 3 verschiedenen Arten),
Krautsaum: &gt; 3m (&gt; 3m)</t>
  </si>
  <si>
    <t>Die
Stichprobe der Befragung (n=299) ist repräsentativ in Bezug
auf Geschlecht, Einkommen, Alter und Wohngemeinde.</t>
  </si>
  <si>
    <t>Befragung von 298 Einwohner: „Wären Sie grundsätzlich bereit, Geld zu zahlen, wenn
davon 100 km Hecke im Kreis Northeim neu angelegt und
10 Jahre lang gepflegt werden?
Ja   Nein  
Falls ja:
Wie viel sind Sie bereit für 100 km dieser Art Hecke (Foto
Hecke Basisgut wird gezeigt) zu zahlen? Sie können hier
eine Geldsumme frei nennen – es gibt keine Antwortvorgaben.
Wie viel sind Sie bereit für 100 km dieser Art Hecke (Foto
Hecke Qualitätsgut wird gezeigt) zu zahlen?“6</t>
  </si>
  <si>
    <t>10 Jahre: Es gibt einen Fonds, aus dem Landwirte bezahlt werden,
wenn sie im Landkreis Northeim neue Hecken anlegen und
diese die nächsten 10 Jahre lang pflegen.</t>
  </si>
  <si>
    <t>Glaubwürdige Studie</t>
  </si>
  <si>
    <t>Schmitz, K., Schmitz, M., Wronka, T., 2003. Bewertung von Landschaftsfunktionen mit choice Experiments. Agrarwirtschaft 8, 379–389.</t>
  </si>
  <si>
    <t>http://purl.umn.edu/98082</t>
  </si>
  <si>
    <t>The first application of choice experiments as an environmental valuation method in Germany clearly demonstrates the potential of this method for the valuation of agriculture's multifunctionality. Choice experiments are a reasonable enhancement of the conjoint analysis as they are capable of calculating the theoretically correct welfare measures in the form of implicit prices. In combination with business and ecological models this allows for the comprehensive valuation of agriculture's multifunctionality in the sense, that in addition to the supply or cost side of land use scenarios the demand or benefit side is accounted for. In this study the integrated ecological and economical valuation of land use scenarios was demonstrated for two different scenarios. The welfare changes for the regional population due to changes in the quality or quantity of several landscape functions like drinking water quality, biodiversity, food production and landscape aesthetics were calculated. The inclusion of both supply and demand in this cost-benefit study is an important step forward for the development of sustainable land use concepts. //
Die erstmals in Deutschland als Umweltbewertungsmethode eingesetzten
Choice Experiments bestätigen in dieser Anwendung ihr
Potenzial für die nachfrageseitige Bewertung der Multifunktionalität
der Landwirtschaft. Durch die Ausweisung von wohlfahrtstheoretisch
exakten Wohlfahrtsmaßen in Form der impliziten Preise stellen
sie zudem eine sinnvolle Erweiterung der klassischen Conjoint-
Analyse dar. Diese Methode ermöglicht im Verbund mit betriebswirtschaftlichen
und ökologischen Modellen eine vollständige Bewertung
der Multifunktionalität der Landwirtschaft in dem Sinne,
dass sowohl die Angebots-, als auch die Nachfrageseite berücksichtigt
wird. Durch die Ergebnisse der Choice Experiments konnte so
erstmalig eine integrierte ökologische und ökonomische Bewertung
von Landschaftsszenarien vorgenommen werden. Beispielhaft
wurde für zwei Szenarien detailliert aufgezeigt, wie veränderte Qualitätszustände
von Landschaftsfunktionen (Trinkwasserqualität,
Artenvielfalt, Landschaftsbild und Nahrungsmittelproduktion) in
Nutzenveränderungen auf Seiten der Bevölkerung resultieren. Neben
der Ausweisung der angebotsseitigen Kosten und/oder Nutzen
eines Landschaftsszenarios können diesen nun die nachfrageseitigen
Kosten und/oder Nutzen gegenübergestellt werden.</t>
  </si>
  <si>
    <t>Erda, Eibelshausen, Gießen</t>
  </si>
  <si>
    <t>Aevermann, T. &amp; Schmude, J., 2015. Quantification and monetary valuation of urban ecosystem services in Munich, Germany. ZEITSCHRIFT FUR WIRTSCHAFTSGEOGRAPHIE, 3.</t>
  </si>
  <si>
    <t>Aurbacher, J. &amp; Dabbert, S., 2009. Integrating GIS-based field data and farm modeling in a watershed to assess the cost of erosion control measures: An example from southwest Germany. Journal of Soil and Water Conservation, 64(5), pp.350–362.</t>
  </si>
  <si>
    <t>Clucas, B., Rabotyagov, S. &amp; Marzluff, J.M., 2015. How much is that birdie in my backyard? A cross-continental economic valuation of native urban songbirds. URBAN ECOSYSTEMS, 18(1), pp.251–266.</t>
  </si>
  <si>
    <t>Human-wildlife interactions in urban areas, both positive and negative, often involve people and birds. We assess the economic value placed on interactions with common native songbirds in two different urban areas (Berlin, Germany and Seattle, Washington, USA) by combining a revealed preference (recalled expenditures on bird feed) and a stated preference approach (determining willingness to pay for conservation or reduction of birds). Residents in both cities purchase bird food, engage in a range of bird-supporting activities and are generally willing to pay a small amount for native songbird conservation. Demographic, cultural and socio-economic factors, as well as specific attitudes towards birds and general attitudes about conservation were found to influence these decisions. This study presents the first attempt at estimating the economic value of enjoying common native urban songbirds and estimates the lower bound to be about 120 million USD/year in Seattle and 70 million USD/year in Berlin.</t>
  </si>
  <si>
    <t xml:space="preserve">Deutschland </t>
  </si>
  <si>
    <t>Berlin</t>
  </si>
  <si>
    <t>Deegen, P. &amp; Matolepszy, K., 2015. Economic balancing of forest management under storm risk, the case of the Ore Mountains (Germany). JOURNAL OF FOREST ECONOMICS, 21(1), pp.1–13.</t>
  </si>
  <si>
    <t xml:space="preserve">Zur monetären Bewertung der Erholungsleistung des Waldes in Deutschland wurde 2011 eine Studie durchgeführt deren Bewertungskonzept identisch zu dem mehrerer Vorläuferstudien aus den 1990er Jahren ist. Bewertet wurde mit Hilfe der „Contingent Valuation Method“ jeweils die Zahlungsbereitschaft (ZB) dafür, über ein Jahr hinweg den Wald in der regionalen Umgebung des jeweiligen Wohnortes zur Erholung betreten zu dürfen. Als Erweiterung wurde zusätzlich zum gegebenen Waldzustand auch untersucht, welche Verbesserungen die Bevölkerung wünscht und wie hoch ihre ZB dafür wäre. Als Daten standen 1.011 persönliche Interviews aus einer Bevölkerungsstichprobe sowie zusätzlich 1.049 Antworten einer Internet-Panelbefragung („online“) zur Verfügung.
Gut drei Viertel der Bevölkerung unternehmen mindestens einen Waldbesuch pro Jahr (Abbildung 2). Die durchschnittliche ZB der Gesamtbevölkerung für den Status Quo beträgt 26,94 €/p/a, die der Waldbesucher 36,06 €/p/a (Tabelle 1); hochgerechnet auf alle Einwohner Deutschlands über 14 Jahren sind dies 1,9 Mrd. €/a (Tabelle 2). Mittelwertschätzungen für die 16 Bundesländer schwanken zwischen 11,45 und 42,40 €/p/a (Tabelle 3). Die Regressionsanalyse zeigt, dass Unterschiede der ZB wesentlich auf regional unterschiedliche Besuchereigenschaften zurückgehen (v.a. Einkommen, Besuchshäufigkeit); ihre jeweiligen Waldbesuchsaktivitäten haben dagegen keinen durchgängigen Einfluss (Tabelle 4).
Etwa die Hälfte der Befragten wünscht sich verschiedene infrastrukturelle Verbesserungen, ein Viertel naturschutzorientierte Verbesserungen; über ein Fünftel hat keine Verbesserungswünsche (Abbildung 3, Tabelle 5). Die überwiegende Mehrheit würde aber selbst nach Umsetzung ihrer Verbesserungswünsche keine zusätzlichen Waldbesuche unternehmen; noch weniger äußern eine zusätzliche ZB. Im Durchschnitt aller Befragten beträgt diese zwischen 0,96 und 5,70 €/p/a (Tabelle 6). Persönliche und online-Befragung erbringen durchgehend ähnliche, aber nicht gleiche Ergebnisse. Die Größenordnung der ZB stimmen in beiden Befragungsmodi bei allen untersuchten Fragen überein.
Die aggregierte ZB für Walderholung im Status Quo erscheint niedriger als in den 1990er Jahren, was teilweise aber auch methodische Ursachen haben könnte. Hinsichtlich des Verbesserungspotentials lässt sich schließen, dass selbst eine Umsetzung sämtlicher Verbesserungswünsche den Nutzen der Erholung im Wald kaum verbessern würde. </t>
  </si>
  <si>
    <t>Elbe</t>
  </si>
  <si>
    <t>Material production</t>
  </si>
  <si>
    <t>The combination of biomass production with other land use functions in multiple land use systems can reduce biomass production costs if these land use functions generate an economic benefit. Aim of this study is to find and apply methods for the quantification of the economic value of the phytoremediation function (cleaning of the soil by plants). For the purpose the combination of biomass production from willow and the phytoremediation function in a cadmium-contaminated case study area in the Rhine valley (near Freiburg, Germany) was analyzed. Farmers in this area will either have to set the land aside or switch from the high value vegetable production to the production of cereals that generate a lower gross margin. An alternative is the production of heavy metal accumulating willow varieties, which would clean the soil to the cadmium threshold value at which the area can be taken into vegetable production again within a period of six years. Three methods were chosen and applied to quantify the economic value of the phytoremediation function to the farmers: willingness-to-pay, substitution costs, and hedonic pricing. The economic value of the phytoremediation function to farmers as assessed by the substitution cost and hedonic price analysis delivers similar results and is about 14,600 and 14,850 Euro ha(-1), respectively, over a period of 20 years. Farmers, however, are only willing to pay 0-1500 Euro ha(-1), mainly because they consider remediation as the government's duty. The study shows that the phytoremediation function generates an economic benefit for the farmers, but the amount considered strongly depends on the potential income from the cleaned area, the period of crop production after cleaning the soil and the time needed for cleaning the soil. The application of different methods to assess the economic benefit generates different results; here the use of hedonic price analysis is recommended. (c) 2005 Elsevier Ltd. All rights reserved.</t>
  </si>
  <si>
    <t>Waste treatment (phytoremediation function - cleaning of the soil by plants)</t>
  </si>
  <si>
    <t>Freiburg</t>
  </si>
  <si>
    <t>Farmer</t>
  </si>
  <si>
    <t>20 Jahre</t>
  </si>
  <si>
    <t>The National Biodiversity Strategies and Actions Plans (NBSAP), required by Article 6 of the UN Convention on Biological Diversity, have been developed to make them meaningful as strategic instruments. One objective is to make the benefits of conservation more visible and build support for conservation activities. However, so far determining the benefits within the NBSAP has rarely taken place. This paper presents results from a nationwide contingent valuation study investigating the benefits of implementing a set of measures derived from the National Strategy on Biological Diversity (NBS) in Germany. Results from a survey employing the contingent valuation method interviewing more than 2300 people indicate that implementing the NBS would generate substantial benefits, ranging between (sic)2.3 billion and (sic)9.3 billion per year. Monetizing benefits arising from the strategy provide important information for policy makers, especially as biodiversity conservation will very likely face stronger competition with alternative land uses such as food or biomass production in the future. Comparing the benefits to the opportunity and management costs shows that implementing the NBS in Germany is economically sensible. (C) 2012 Elsevier Ltd. All rights reserve</t>
  </si>
  <si>
    <t>Bevölkerung Deutschlands</t>
  </si>
  <si>
    <t>In this paper, we present the results from two choice experiments that were employed to measure the benefits from changed levels of biodiversity due to nature-oriented silviculture in Lower Saxony, Germany. We also discuss different variants of calculating welfare measures for forest management strategies. The variants differ, among other things, with respect to taking the alternative specific constant (ASC), indicating the status quo option, into account or not. While including the ASC results in our Study in overall negative welfare measures, excluding it causes positive measures. However, both variants might be inappropriate because of an underestimation or an overestimation of the benefits. Avoiding an underestimation or ail overestimation would require differentiation between respondents who demand compensation for a move away from the status quo, and respondents who Would not suffer a loss but chose the status quo alternative because of choice task complexity, for instance. (c) 2008 Elsevier GmbH. All rights reserved.</t>
  </si>
  <si>
    <t>Niedersachsen</t>
  </si>
  <si>
    <t>Based on an empirical study of the forest practise at Lauenburgische Kreisforsten in Northern Germany an economic analysis of near-natural beech stand management is performed. The profitability, cash flow and economic flexibility of near-natural management (NNM) is compared to that of converting to: (i) Norway spruce, (ii) a clear felling beech regime with a rotation of 120 years (CF) and (iii) a cyclic beech regime with a regeneration thinning at stand age 90 and liquidation of the last holdovers at age 110 (CYC). The internal rate of return (IRR) of NNM is 2.9%, which for many investors would be a satisfactory real rate of return. For required real rates of return less than 2.5%, the net present value (NPV) of NNM exceeds the NPV of clearing the stand and planting Norway spruce at all stages of the rotation as well as the NPV of the two alternative beech regimes. When comparing the profitability of the alternatives using IRR as criteria, both of the alternatives CYC (IRR = 3.3%) and Norway spruce (IRR = 3.1%) should be preferred above NNM and CF (IRR = 1.8%). However, it was discussed that when comparing investment alternatives like those presented in this paper the choice between investment alternatives should be dictated by their NPV at the required rate of return and not their IRR.
In comparison to the management alternatives CYC and CF, NNM provides high mean annual net revenue, which exhibits relatively small fluctuations during the rotation. The latter may be important, especially at forest districts which do not have forest stands in the entire range of age classes and therefore may foresee periodical lack of liquidity. Due to the prolonged retention of the holdovers, the accumulation of capital in the forest is greater for NNM than for CYC and CF. Since economic flexibility of a silvicultural regime to a large extent is associated with the ability to accumulate liquid reserves in the forest, NNM may provide the owner with greater economic flexibility than the two shorter-rotation beech alternatives.
It is concluded that near-natural beech stand management may provide an economically sound alternative to other, more traditional regimes for investors having a required real rate of return within the range common to most forest investments. (C) 2003 Elsevier B.V. All rights reserved.</t>
  </si>
  <si>
    <t xml:space="preserve"> Lauenburgische Kreisforsten</t>
  </si>
  <si>
    <t>In the context of implementing the Habitats Directive (92/43/EEC) approximately 17% of the German forest area was designated in "Special Areas of Conservation (SAC)". Amongst these there are many beech forests which were not subject to a special protection status before. Management plans, containing measures for the protection of SACs, are just being developed. These measures may cause restrictions to forest management leading to losses of income. Our study aimed to analyse natural and economic impacts of the implementation of the Habitats Directive which could, e.g. be used as a basis for designing compensation schemes. In discussion with operational managers it became clear that the measures most restrictive to forest enterprises were small-area land set-aside, restrictions in choice of tree-species and maintenance of a sufficient share of mature stands. The impact of those nature protection measures on case-study forest enterprises was evaluated using an excel-based simulation model which enabled the calculation of, e.g., income losses based on enterprise individual data for a given simulation-period. The main factors influencing income losses were age-class distributions, management practices and objectives of forest enterprises. Annual income losses for the enterprises averaged 31 to 39 (sic)/ha. (C) 2013 Elsevier B.V. All rights reserved.</t>
  </si>
  <si>
    <t>Schuler, J. et al., 2013. The economic efficiency of conservation measures for amphibians in organic farming - Results from bio-economic modelling. Journal of Environmental Management, 114, pp.404–413. Available at: http://dx.doi.org/10.1016/j.jenvman.2012.10.037.</t>
  </si>
  <si>
    <t>This paper explores farmers' prospective responses to the greening of the Common Agricultural Policy. The analysis is based on discrete choice experiments with 128 German farmers. Participants were asked to choose between a greening option with a given set of management prescriptions and an opt-out alternative with a stipulated cut of the single direct payment. A binary logit model is used to identify the variables affecting the likelihood of greening being chosen. In addition, latent class estimations are carried out to group respondents into latent classes of compliers and non-compliers. We find that farmers' choices are driven by greening policy attributes, personal and farm characteristics, and interactions between these two groups of variables. Farmers perceive greening as a costly constraint, but not all farmers are equally affected and not all greening provisions are regarded as equally demanding. Specialised arable farms on highly productive land and intensive dairy farms are most likely to opt out of greening and voluntarily forgo part of their single payment entitlements. The paper concludes with a set of recommendations for improving the design of a second-best policy.</t>
  </si>
  <si>
    <t>Protected areas are vital to sustain a number of ecosystem services. Yet, many protected areas are underfinanced and lack management effectiveness. Protected area certificates have been suggested as a way to resolve these problems. This instrument would allow land managers to certify an area if it meets certain conservation criteria. The certificates could then be sold on an international market, for example to companies and any consumers that are interested in environmental protection. Some pilot initiatives have been launched, yet little is known about future demand and features of protected area certificates. To fill this knowledge gap, we conduct a choice experiment with close to 400 long-distance tourists from Germany as a potential group of buyers. Our results indicate that the respondents have the highest willingness to pay for certificates that conserve sensitive ecosystems and in addition to this lead to poverty reduction and safeguard water resources. For other attributes such as a greenhouse gas reduction, the preferences are less significant. Overall, the results are rather homogenous irrespective of where the protected areas are located. These insights are important for the future design and marketing of protected area certificates.</t>
  </si>
  <si>
    <t>Protected Areas</t>
  </si>
  <si>
    <t>Vogel, E., Deumlich, D. &amp; Kaupenjohann, M., 2016. Bioenergy maize and soil erosion — Risk assessment and erosion control concepts. Geoderma, 261, pp.80–92. Available at: http://linkinghub.elsevier.com/retrieve/pii/S0016706115300070.</t>
  </si>
  <si>
    <t xml:space="preserve">TEEB DE Dehnhardt et al. Ökosystemleistungen von Gewässern und Auen </t>
  </si>
  <si>
    <t>Born, W., Meyer, V., Scholz, M., Kasperidus, H.D., Schulz-Zunkel, C., Hans-Jürgens, B., 2012. Ökonomische Bewertung Ökosystemfunktionen von Flussauen. In: Scholz, M., Mehl, D., Schulz-Zunkel, C., Kasperidus, H.D., Born, W., Henle, K., Ökosystemfunktionen von Flussauen – Analyse und Bewertung von Hochwasserretention, Nährstoffrückhalt, Kohlenstoffvorrat, Treibhausgasemissionen und Habitatfunktion. Naturschutz und Biologische Vielfalt 124: 147-168.</t>
  </si>
  <si>
    <t>Grossmann, M., Hartje, V., Meyerhoff, J,. 2010. Ökonomische Bewertung naturverträglicher Hochwasservorsorge an der Elbe. Naturschutz und Biologische Vielfalt 89. Bundesamt für Naturschutz (Hrsg.).</t>
  </si>
  <si>
    <t>Dehnhardt, A., Scholz, M., Mehl, D., Schröder, U., Fuchs, E., Eichhorn, A. und Rast, G., (2015): Die Rolle von Auen und Fliessgewässern für den Klimaschutz und die Klimaanpassung In: Naturkapital Deutschland – TEEB DE: Naturkapital und Klimapolitik – Synergien und Konflikte. Hrsg. von Hartje, V., Wüstemann, H. und Bonn, A.. Technische Universität Berlin, Helmholtz-Zentrum für Umweltforschung – UFZ, Berlin, Leipzig: 172 – 181.</t>
  </si>
  <si>
    <t>Meyerhoff, J., Boeri, M., Hartje, V., 2014. The value of water quality improvements in the region Berlin-Brandenburg as a function of distance and state residency. Water Resources and Economics 5: 49–66.</t>
  </si>
  <si>
    <t>Little, J. Berrens, R., 2004. Explaining Disparities between Actual and Hypothetical Stated Values: Further Investigation Using Meta-Analysis. Economics Bulletin 3 (6): 1-13.</t>
  </si>
  <si>
    <t>Avramov, M., Schmidt, S.I., Griebler, C., Hahn, H.J., Berkhoff, S., 2010. Dienstleistungen der Grundwasserökosysteme. KW Korrespondenz Wasserwirtschaft 3 (2): 74-81.</t>
  </si>
  <si>
    <t>Bieling, C., Plieninger, T., 2013. Recording Manifestations of Cultural Ecosystem Services in the Landscape. Landscape Research 38: 649-667.</t>
  </si>
  <si>
    <t>Buchs, A. K., Cortekar, J., 2013. Ökonomische Analyse der Umwelt- und Ressourcenkosten gemäß Art. 9 WRRL. Wasser und Abfall 3: 14-18.</t>
  </si>
  <si>
    <t>GNF – Global Nature Fund, 2013. Ökonomischer Wert von Seen und Feuchtgebieten. Studie des Global Nature Fund (GNF), Radolfzell.</t>
  </si>
  <si>
    <t xml:space="preserve">Meyerhoff, J., 2013. Volkswirtschaftlicher Nutzen des Auenschutzes – Perspektiven der ökonomischen Bewertung. In: Felinks, B., Ehlert, T., Neukirchen, B. (Hrsg.), Perspektiven einer nachhaltigen Gewässer- und Auenentwicklung, BfN-Skripten 354, Bonn. </t>
  </si>
  <si>
    <t>Schäfer, A., Kowatsch, A., 2015. Gewässer und Auen - Nutzen für die Gesellschaft. Bundesamt für Naturschutz (Hrsg.), Bonn.</t>
  </si>
  <si>
    <t>TEEB DE Kapitel 6 ÖSL von Wäldern</t>
  </si>
  <si>
    <t>DJV – DEUTSCHER JAGDVERBAND, 2014B. PRIMÄRWERT DER JAHRESJAGDSTRECKE IN DEUTSCHLAND 2012/13. Download 1.12.2014
(www.jagdverband.de/sites/default/files/4811_A5_stat_03_primaerwert.pdf).</t>
  </si>
  <si>
    <t>ABILDTRUP, J., GARCIA, S. STENGER, A., 2013. The effect of forest land use on the cost of drinking water supply: A spatial econometric
analysis. Ecological Economics 92: 126 – 136.</t>
  </si>
  <si>
    <t>ELSASSER, P., 2008. Wirtschaftlicher Wert der Senkenleistung des Waldes unter KP-Artikel 3.4 und Ansätze zu dessen Abgeltung in der
ersten Verpflichtungsperiode. Arbeitsbericht OEF 2008/6, von-Thünen-Institut, Hamburg.</t>
  </si>
  <si>
    <t>BMI – BUNDESMINISTERIUM DES INNERN, 2013. Bericht zur Flutkatastrophe 2013. Katastrophenhilfe, Entschädigung, Wiederaufbau.
Download 18.12.2014 (http://www.bmi.bund.de/SharedDocs/Downloads/DE/Broschueren/2013/kabinettbericht-fluthilfe.pdf).</t>
  </si>
  <si>
    <t>OLSCHEWSKI, R., BEBI, P., TEICH, M., WISSEN HAYEK, U., GRÊT-REGAMEY, A., 2011. Lawinenschutz durch Wälder – Methodik und
Resultate einer Zahlungsbereitschaftsanalyse. Schweizerische Zeitschrift für Forstwesen 162 (11): 389 – 395.</t>
  </si>
  <si>
    <t>MAYER, M., 2013. Kosten und Nutzen des Nationalparks Bayerischer Wald. Eine ökonomische Bewertung unter Berücksichtigung von Tourismus und Forstwirtschaft. Oekom, München.</t>
  </si>
  <si>
    <t>ELSASSER, P., ENGLERT, H., HAMILTON, J., MÜLLER, H.A., 2010B. Nachhaltige Entwicklung von Waldlandschaften im Nordostdeutschen
Tiefland: Ökonomische und sozioökonomische Bewertungen von simulierten Szenarien der Landschaftsdynamik, Arbeitsbericht
vTI-OEF 2010/1. von-Thünen-Institut, Hamburg.</t>
  </si>
  <si>
    <t>BENNING, R., FEGER, K.-H., 2013. Der Beitrag von Waldflächen zur Sicherung der Rohwasserqualität in einem mesoskaligen Talsperreneinzugsgebiet.
In: Forstwissenschaftliche Fakultät der Universität Freiburg und Forstliche Versuchs- und Forschungsanstalt
Baden-Württemberg (Hrsg.), Ausgleichs- und Reaktorfunktionen von Waldböden im Stoff- und Wasserkreislauf. Freiburger
forstliche Forschung Band 96. Forstliche Versuchs- und Forschungsanstalt Baden-Württemberg, Freiburg: 1 – 10.</t>
  </si>
  <si>
    <t>BOLTE, A., POLLEY, H., 2010. Der Wald in Zahlen. In: Depenheuer, O., Möhring, B. (Hrsg.): Waldeigentum. Zustand und Perspektiven.
Bibliothek des Eigentums 8. Springer, Berlin Heidelberg: 57 – 69</t>
  </si>
  <si>
    <t>DIETER, M., 2008. Analyse der Wertschöpfung durch Holznutzung aus gesamtwirtschaftlicher Perspektive. Allgemeine Forst- und
Jagdzeitung 179 (10/11): 202 – 207.</t>
  </si>
  <si>
    <t>DIETER, M., ELSASSER, P., THOROE, C., 2010. Ökonomischer Wert und gesellschaftliche Leistungen der Wälder. In: Depenheuer, O.,
Möhring, B. (Hrsg.), Waldeigentum. Zustand und Perspektiven. Bibliothek des Eigentums 8. Springer, Berlin, Heidelberg: 117 – 138.</t>
  </si>
  <si>
    <t>LÖWENSTEIN, W., 2000. Monetäre Bewertung kleinklimatischer Wirkungen des Waldes auf angrenzende Weinbaulagen. In: Bergen, V.
(Hrsg.), Ökonomische Analysen von Schutz-, Erholungs- und Rohholzleistungen des Waldes in Rheinland-Pfalz, LFV Rheinland-Pfalz,
Mainz. Mitteilungen 17/2000: 1 – 28.</t>
  </si>
  <si>
    <t>MÖHRING, B., MESTEMACHER, U., 2009. Gesellschaftliche Leistungen der Wälder und der Forstwirtschaft und ihre Honorierung. In:
Seintsch, B., Dieter, M. (Hrsg.), Waldstrategie 2020. Tagungsband zum Symposium des BMELV, 10. – 11. Dez. 2008, Berlin. Forestry
Research Sonderheft 327. Johann Heinrich von Thünen-Institut (vTI), Braunschweig: 65 – 73.</t>
  </si>
  <si>
    <t>RING, I., 2013. Das Konzept der Ökosystemleistungen und seine Anwendung auf Wälder – ökonomische Bewertung und umweltpolitische
Instrumente. In: Ring, I. (Hrsg.), Der Nutzen von Ökonomie und Ökosystemleistungen für die Naturschutzpraxis. Workshop III:
Wälder. Bonn: BfN. BfN-Skripten 334: 8 – 23</t>
  </si>
  <si>
    <t>SCHÄFER, A., 2013. Ökonomische Bewertung von Biodiversität und Ökosystemleistungen in Wäldern. In: Ring, I. (Hrsg.), Der Nutzen von
Ökonomie und Ökosystemleistungen für die Naturschutzpraxis. Workshop III: Wälder. Bundesamt für Naturschutz (BfN) Skripten
334. BfN, Bonn: 31 – 39.</t>
  </si>
  <si>
    <t>TEEB DE ÖSL in Agrarlandschaften</t>
  </si>
  <si>
    <t>Röder, N. &amp; Grützmacher, F. 2012. Emissionen aus landwirtschaftlich genutzten Mooren - Vermeidungskosten und Anpassungsbedarf. Natur und Landschaft 87: 56-61.</t>
  </si>
  <si>
    <t>Bartomeus, I.; Potts, S. G.; Steffan-Dewenter, I.; Vaissière, B. E.; Woyciechowski, M.; Krewenka, K. M.; Tscheulin, T.; Roberts, S. P. M.; Szentgyörgyi, H.; Westphal, C.; Bommarco, R. (2013): Contribution of insect pollinators to crop yield and quality varies with agricultural intensification. PeerJ PrePrints. http://dx.doi.org/10.7287/peerj.preprints.184v1. CC-BY 3.0 Open Access.</t>
  </si>
  <si>
    <t>MLR, 2009. Streuobstwiesen in Baden-Württemberg. Daten, Handlungsfelder, Maßnahmen, Förderung. Ministerium für Ernährung und Ländlichen Raum Baden-Württemberg, Stuttgart.</t>
  </si>
  <si>
    <t>Neufeldt, H., 2005. Carbon stocks and sequestration potentials of agricultural soils in the federal state of Baden-Württemberg, SW-Germany. Journal of Plant Nutrition and Soil Science 168, 202-211.</t>
  </si>
  <si>
    <t>Matzdorf, B., Reutter, M.&amp; Hübner, C. (2010): Bewertung der Ökosystemdienstleistungen von HNV-Grünland (High Nature Value Grassland): Gutachten-Vorstudie; Abschlussbericht Juni 2010 [Elektronische Ressource]; Müncheberg (Leibniz-Zentrum für Agrarlandschaftsforschung).</t>
  </si>
  <si>
    <t>Matzdorf, B., Biedermann, C., Meyer, C., Nicolaus, K., Sattler, C., Schomers, S. (2014): Was kostet die Welt? Payments for Ecosystem Services in der Praxis. Erfolgreiche PES-Beispiele aus Deutschland, Großbritannien und den USA. oekom verlag, München.</t>
  </si>
  <si>
    <t>Ring, I., Mewes, M. (2013): Ausgewählte Finanzmechanismen: Zahlungen für Ökosystemdienstleistungen und ökologischer Finanzausgleich. In: Grunewald, K., Bastian, O. (Hrsg.): Ökosystemdienstleistungen – Konzept, Methoden und Fallbeispiele. Springer Spektrum, Berlin, Heidelberg, 156-166.</t>
  </si>
  <si>
    <t>Kersebaum, K.-C.; Zander, P.; Barkusky, D.; Steidl, J.; Deumlich, D.&amp; Reutter, M. (2013): Berechnung von Wirkungs- und Kostenbandbreiten von landwirtschaftlichen Nährstoffreduzierungsmaßnahmen für die Ermittlung der Kosteneffizienz innerhalb einer vorgegebenen Matrix. Bericht für das Landesamt für Umwelt, Gesundheit und Verbraucherschutz Brandenburg.</t>
  </si>
  <si>
    <t>Wüstemann, H. 2011: Ökonomische Bewertung der Gewässerschutzwirkung von Naturschutzmaßnahmen. Working Paper on Management in Environmental Planning 30/2011. Technische Universität Berlin. 35 S.</t>
  </si>
  <si>
    <t>Reutter, M. &amp; Matzdorf, B. (2013): Leistungen artenreichen Grünlandes. In: Grunewald, K. &amp; Bastian, O. (Hrsg.): Ökosystemdienstleistungen – Konzepte, Methoden, Fallbeispiele. Springer-Verlag Berlin Heidelberg, 216–224.</t>
  </si>
  <si>
    <t>Osterburg, B.; Rühling, I.; Runge, T.; Schmidt, T.G.; Seidel, K.; Antony, F.; Gödecke, B. &amp; Witt-Altfelder, P. (2007): Kosteneffiziente Maßnahmenkombinationen nach Wasserrahmenrichtlinie zur Nitratreduktion in der Landwirtschaft. In: Osterburg, B; Runge, T. (Hrsg.): Maßnahmen zur Reduzierung von Stickstoffeinträgen in die Gewässer – eine wasserschutzorientierte Landwirtschaft zur Umsetzung der Wasserrahmenrichtlinie. Landbauforschung Völkenrode. Sonderheft 307.</t>
  </si>
  <si>
    <t>Niggli U, Schmid O, Stolze M, Sanders J, Schader C, Fließbach A, Mäder P, Klocke P, Wyss G, Balmer O, Pfiffner L &amp; Wyss E (2009): Gesellschaftliche Leistungen der biologischen Landwirtschaft. Forschungsinstitut für biologischen Landbau (FiBL), CH-5070 Frick. http://orgprints.org/15397</t>
  </si>
  <si>
    <t>De Vos, J.A., van Bakel, P.J.T., Hoving, I.E. &amp; Smidt, R.A., 2010. Raising surface water levels in peat areas with dairy farming: Upscaling hydrological, agronomical and economic effects from farm-scale to local scale. Agricultural Water Management 97:1887-1897.</t>
  </si>
  <si>
    <t>Dieter et al</t>
  </si>
  <si>
    <t>Olschewski, R. (1997): Nutzen-Kosten-Analyse des Wasserschutzes durch eine Aufforstung. Frankfurt: Sauerländer's. Schriften zur Forstökonomie 15.</t>
  </si>
  <si>
    <t>Gutow, S.; Schröder, H. (2000): Monetäre Bewertung der Trinkwasserscchutzfunktion des Waldes, in: Bergen, V. (Hrsg.): Ökonomische Analysen von Schutz-, Erholungs- und Rohholzleistungen des Waldes in Rheinland-Pfalz. Mainz: LFV Rheinland-Pfalz. S. 29-58.</t>
  </si>
  <si>
    <t>Grottker, T. (1999): Erfassung und Bewertung der Hochwasserschutzleistungen von Wäldern - Dargestellt am Beispiel des Wassereinzugsgebietees der Vicht. Frankfurt: Sauerländer's. Schriften zur Forstökonomie 19.</t>
  </si>
  <si>
    <t>Dieter, M.; Elsasser, P. (2002): Quantification and monetary valuation of carbon storage in the forests of Germany in the framework of national accounting. Hamburg: BFH, Institute for Economics. Arbeitsbericht 2002/8.</t>
  </si>
  <si>
    <t>Job, H. (2008): Estimating the Regional Impacts of Tourism to National Parks - two Case Studies from Germany. Gaia 17 (S1), 134-142.</t>
  </si>
  <si>
    <t>BfN Literature (https://www.bfn.de/0318_veroeffentlichungen-wert.html)</t>
  </si>
  <si>
    <t>Albert, C. et al. (2015): Empfehlungen zur Entwicklung bundesweiter Indikatoren zur Erfassung von Ökosystemleistungen. Diskussionspapier.  BfN-Skripten 410. BfN, Bonn.</t>
  </si>
  <si>
    <t>https://www.bfn.de/fileadmin/BfN/service/Dokumente/skripten/skript410.pdf</t>
  </si>
  <si>
    <t>Peters et al. 2015 Bewertung erheblicher Biodiversitätsschäden im Rahmen der Umwelthaftung
 BfN-Skripten 393, 2015, pdf-Datei (2,36 MB barrierefrei)</t>
  </si>
  <si>
    <t>https://www.bfn.de/fileadmin/BfN/service/Dokumente/skripten/skript_393.pdf</t>
  </si>
  <si>
    <t>Schröter-Schlaack et al. (Hrsg.) (2014): Der Nutzen von Ökonomie und Ökosystemleistungen für die Naturschutzpraxis. Workshop IV: Landwirtschaft.  BfN-Skripten 359. BfN, Bonn.</t>
  </si>
  <si>
    <t>https://www.bfn.de/fileadmin/MDB/documents/service/skript359.pdf</t>
  </si>
  <si>
    <t>Grunewald et al. 2014 TEEB-Prozesse und Ökosystem-Assessment in Deutschland, Russland und weiteren Staaten des nördlichen Eurasiens   Карстен Груневальд, Олаф Бастиан и Александр Дроздов (Составление) - TEEB процессы и экосистемные оценки в Германии, России и в некоторых других странах Северной Евразии
 BfN-Skripten 372, 2014 (11,7 MB, barrierefrei)</t>
  </si>
  <si>
    <t>http://www.bfn.de/fileadmin/MDB/documents/service/Skript_372.pdf</t>
  </si>
  <si>
    <t>Joosten et al. 2013 MoorFutures. Integration von weiteren Ökosystemdienstleistungen einschließlich Biodiversität in Kohlenstoffzertifikate - Standard, Methodologie und Übertragbarkeit in andere Regionen.
 BfN-Skripten 350, 2013, pdf-Datei (2,3 MB, barrierefrei)</t>
  </si>
  <si>
    <t>https://www.bfn.de/fileadmin/MDB/documents/service/skript350.pdf</t>
  </si>
  <si>
    <t>Drösler et al. 2012 Beitrag ausgewählter Schutzgebiete zum Klimaschutz und dessen monetäre Bewertung
 BfN Skripten 328, 2012, pdf-Datei (5,61 MB)</t>
  </si>
  <si>
    <t>https://www.bfn.de/fileadmin/MDB/documents/service/Skript328.pdf</t>
  </si>
  <si>
    <t>Bürger-Arndt et al. 2012 Ökosystemdienstleistungen von Wäldern, Workshopbericht
 BfN-Skripten 320, 2012, pdf-Datei (8,5 MB)</t>
  </si>
  <si>
    <t>https://www.bfn.de/fileadmin/MDB/documents/service/Skript_320.pdf</t>
  </si>
  <si>
    <t>Hansjürgens, B., Herkle, S. (Hrsg.) (2012): Der Nutzen von Ökonomie und Ökosystemleistungen für die Naturschutzpraxis. Workshop II: Gewässer, Auen und Moore.  BfN-Skripten 319. BfN, Bonn.</t>
  </si>
  <si>
    <t>https://www.bfn.de/fileadmin/MDB/documents/service/skript319.pdf</t>
  </si>
  <si>
    <t>Hansjürgens, B. et al. (Hrsg.) (2012): Der Nutzen von Ökonomie und Ökosystemleistungen für die Naturschutzpraxis. Workshop I: Einführung und Grundlagen.  BfN-Skripten 318. BfN, Bonn.</t>
  </si>
  <si>
    <t>https://www.bfn.de/fileadmin/MDB/documents/service/skript318.pdf</t>
  </si>
  <si>
    <t>https://www.bfn.de/fileadmin/MDB/documents/service/Skript_312.pdf</t>
  </si>
  <si>
    <t>https://www.bfn.de/fileadmin/MDB/documents/service/skript237.pdf</t>
  </si>
  <si>
    <t>https://www.bfn.de/fileadmin/MDB/documents/service/skript219.pdf</t>
  </si>
  <si>
    <t>https://www.bfn.de/fileadmin/MDB/documents/skript154.pdf</t>
  </si>
  <si>
    <t>Job et al. 2006 Ökonomische Effekte von Großschutzgebieten, Leitfaden zur Erfassung der regionalwirtschaftlichen Wirkungen des Tourismus in Großschutzgebieten
 BfN-Skripten 151, 2006. (1,2 MB)</t>
  </si>
  <si>
    <t>https://www.bfn.de/fileadmin/MDB/documents/skript151.pdf</t>
  </si>
  <si>
    <t>nicht öffentlich</t>
  </si>
  <si>
    <t>Lienhoop, N., Wätzold, F., Drechsler, M. et al. (2008): Wie viel Artenschutz ist gesellschaftlich optimal? Eine ökonomische Analyse am Beispiel des Hellen Wiesenknopf Ameisenbläulings.  Natur und Landschaft 83 (212): 538-533.</t>
  </si>
  <si>
    <t>Schweppe-Kraft, B. (1998): Monetäre Bewertung von Biotopen und ihre Anwendung bei Eingriffen in Natur und Landschaft.  Angewandte Landschaftsökologie 24. BfN, Bonn.</t>
  </si>
  <si>
    <t>Alvensleben, R. V. und Schleyerbach, K. (1994): Präferenzen und Zahlungsbereitschaft der Bevölkerung. Naturschutz- und Landschaftspflegeleistungen der Landwirtschaft. Berichte über Landwirtschaft 72 (4): 524-532.</t>
  </si>
  <si>
    <t>http://ageconsearch.umn.edu/bitstream/210441/2/Bd30Nr29.pdf</t>
  </si>
  <si>
    <t>Hampicke, U. (2014): Die Höhe von Ausgleichszahlungen für die naturnahe Bewirtschaftung landwirtschaftlicher Nutzflächen in Deutschland. Überarbeitete und aktualisierte Fassung. Fachgutachten im Auftrag der Michael Otto Stiftung für Umweltschutz. Michael Otto Stiftung für Umweltschutz, Hamburg.</t>
  </si>
  <si>
    <t>www.michaelottostiftung.de/dms/Fachgutachten2014_final_LowRes.pdf</t>
  </si>
  <si>
    <t>Hampicke, U. (2013): Kulturlandschaft und Naturschutz. Probleme-Konzepte-Ökonomie. Springer Spektrum, Wiesbaden. 337 S.</t>
  </si>
  <si>
    <t>Hampicke 2003 Die monetäre Bewertung von Naturgütern zwischen ökonomischer Theorie und politischer Umsetzung. Agrarwirtschaft 52. Heft 8</t>
  </si>
  <si>
    <t>http://www.gjae-online.de/news/pdfstamps/freeoutputs/GJAE-286_2003.pdf</t>
  </si>
  <si>
    <t>Jung, M. (1996): Präferenzen und Zahlungsbereitschaft für eine verbesserte Umweltqualität im Agrarbereich. Peter Lang, Frankfurt am Main.</t>
  </si>
  <si>
    <t>Meyerhoff, J. (2002 ): Der Nutzen aus einem verbesserten Schutz biologischer Vielfalt in den Elbeauen: Ergebnisse einer Kontingenten Bewertung. In: Dehnhardt, A., Meyerhoff, J. (Hrsg.): Nachhaltige Entwicklung der Stromlandschaft Elbe. S. 155-184. Kiel.</t>
  </si>
  <si>
    <t>Müller, M., Schmitz, P. M., Thiele, H. und Wronka, T. (2001): Integrierte ökonomische und ökologische Bewertung der Landnutzung in peripheren Regionen. Berichte über Landwirtschaft 79 (1): 19-48.</t>
  </si>
  <si>
    <t>Rommel, K. (1998): Methodik umweltökonomischer Bewertungsverfahren. Kosten und Nutzen des Biosphärenreservates Schorfheide-Chorin. Transfer Verlag, Regensburg.</t>
  </si>
  <si>
    <t>Schweppe-Kraft, B., Habeck, K. und Schmitz, T. (1989): Ökonomische Bewertung von Eingriffen in Natur und Landschaft. Am Beispiel Industriegebiet Schichauweg, Berlin (West). Landschaftsentwicklung und Umweltforschung 60. TU Berlin, Berlin.</t>
  </si>
  <si>
    <t>http://unstats.un.org/unsd/envaccounting/seeaLES/egm2/Biodiveristy_BSK.pdf</t>
  </si>
  <si>
    <t>Karlsruhe Virtueller Katalog (KVK) (http://kvk.bibliothek.kit.edu/)</t>
  </si>
  <si>
    <t>Geyler, Stefan (2012) Ökonomisch-ökologische Bewertung von regionalen Trinkwasserschutzoptionen/Geyler, Stefan. - Frankfurt : Lang, 2012</t>
  </si>
  <si>
    <t>Schwaiger, Elisabeth; Andreas Berthold; Helmut Gaugitsch; Martin Götzl; Eva Milota, Schwaiger, Elisabeth ; Berthold, Andreas Identity ; Gaugitsch, Helmut ; Götzl, Martin Identity ; Milota, Eva. Wirtschaftliche Bedeutung von Ökosystemleistungen : monetäre Bewertung - Risiken und Potenziale</t>
  </si>
  <si>
    <t>http://www.umweltgesamtrechnung.at/fileadmin/site/umweltgesamtrechnung/Bericht_Wirtschaftliche_Bedeutung_Oekosystemleistungen_2015.pdf</t>
  </si>
  <si>
    <t xml:space="preserve">StMUG (2013) Der WERT von Natur und Landschaft/Bayern. Bayerisches Staatsministerium für Umwelt und Gesundheit. - München : StMUG, 2013/ </t>
  </si>
  <si>
    <t>http://grundbesitzerverband.de/wp-content/uploads/2013/06/Der-Wert-von-Natur-und-Landschaft.pdf</t>
  </si>
  <si>
    <t>Bekanntmachung der regionalen Wertansätze für Ackerland und Grünland nach der Flächenerwerbsverordnung ; 2000 info Mikrofiche-Ausg.. - 2000 (Bekanntmachung der regionalen Wertansätze für Ackerland und Grünland nach der Flächenerwerbsverordnung;2000) (Bundesanzeiger. [Beilage];Jg. 52, Nr. 197a)</t>
  </si>
  <si>
    <t>http://www.bodenmarkt.info/g/BM-Ex/daten/1-2/BzAR_04-09_354.pdf</t>
  </si>
  <si>
    <t xml:space="preserve">Schrader, Henning (2003) 11 Jahre Grünlandextensivierungsversuch Relliehausen : eine Bewertung aus naturwissenschaftlicher und ökonomischer Sicht// Schrader, Henning. - 1. Aufl. - Kiel : Wiss.-Verl. Vauk, 2003 </t>
  </si>
  <si>
    <t xml:space="preserve">Höft, Annika 2011 Ableitung ergebnisorientiert honorierbarer ökologischer Leistungen der Landwirtschaft am Beispiel einer Region in Nord-Ostdeutschland/Höft, Annika. - 2011 </t>
  </si>
  <si>
    <t>http://rosdok.uni-rostock.de/file/rosdok_disshab_0000000811/rosdok_derivate_0000004869/Dissertation_Hoeft_2012.pdf</t>
  </si>
  <si>
    <t>Goos, Josef: Ökonomische Effizienz der Grünlandextensivierungs- und Naturschutzprogramme im Mittelgebirge Nordrhein-Westfalens. Berichte aus der Betriebswirtschaft, Shaker Verlag, Aachen, 2000, ISBN 3-8265-7233-5. Link</t>
  </si>
  <si>
    <t>Osterburg, Bernhard (2009) Erfassung, Bewertung und Minderung von Treibhausgasemissionen des deutschen Agrar- und Ernährungssektors : Studie im Auftrag des Bundesministeriums für Ernährung, Landwirtschaft und Verbraucherschutz Osterburg, Bernhard. - Braunschweig : Inst. für Betriebswirtschaft, 2009</t>
  </si>
  <si>
    <t>http://literatur.ti.bund.de/digbib_extern/bitv/dk041942.pdf</t>
  </si>
  <si>
    <t xml:space="preserve">Kantelhardt, Jochen 2003  Perspektiven für eine extensive Grünlandnutzung : Modellierung und Bewertung ausgewählter Landnutzungsszenarien
Kantelhardt, Jochen. - Bergen/Dumme : Agrimedia, 2003 </t>
  </si>
  <si>
    <t>Ehlert T. ; Katharina Stroh ; Martin Kuba ; Thomas Henschel ; Bernd Cyffka (2013) Der Wert von Natur und Landschaft und die Bedeutung der Flussauen / 
In: Auenmagazin : Magazin des Auenzentrums Neuburg a.d. Donau. - 5 (2013), S. 4-13</t>
  </si>
  <si>
    <t>http://www.auenzentrum-neuburg-ingolstadt.de/fileadmin/documents/AF/AuenMagazin/AuenMagazin_05-2013_online.pdf?PHPSESSID=c9c92c38a08b8f86ff907cfad27d5fc0</t>
  </si>
  <si>
    <t>Rodrigues,  Joao M. ; Rahel M. Borrmann ; Benjamin Burkhard (2015) Bewertung von Naturschutz und kulturellen Ökosystemleistungen im Naturschutzgebiet Schleimündung /
In: Seevögel : Zeitschrift des Verein Jordsand zum Schutze der Seevögel und der Natur. - 36 (2015), H. 2, S. 15-21</t>
  </si>
  <si>
    <t>file:///C:/Users/foerstej/Downloads/Seevoegel_36_2-OekosystemlstgSchleimuendung.pdf</t>
  </si>
  <si>
    <t>Hartje, Volkmar ; Malte Grossmann (2014) Nutzen und Kosten naturorientierter Vorsorge : ein Beispiel aus dem Hochwasserschutz / 
In: Natur und Landschaft : Zeitschrift für Naturschutz und Landschaftspflege. - 89 (2014), H. 12, S. 528-533</t>
  </si>
  <si>
    <t>Grunewald, Karsten; Sandra Naumann (2012) Bewertung von Ökosystemdienstleistungen im Hinblick auf die Erreichung von Umweltzielen der Wasserrahmenrichtlinie am Beispiel des Flusseinzugsgebiets der Jahna in Sachsen /
In: Natur und Landschaft : Zeitschrift für Naturschutz und Landschaftspflege. - 87 (2012), H. 1, S. 17-23</t>
  </si>
  <si>
    <t>Hirschfeld, Jesko; Alexandra Dehnhardt ; Daniel Drünkler (2008) Ecosystem services of alluvial floodplains in an ecologically extended cost-benefit analysis / In: Ecosystem services of natural and semi-natural ecosystems and ecologically sound land use : papers and presentations of the Workshop "Economic Valuation of Biological Diversity - Ecosystem Services" ; International Academy for Nature Conservation, Vilm, 13-16 May 2007 - (2008), S. 21-28</t>
  </si>
  <si>
    <t xml:space="preserve">Ecological process
component providing the
service (or influencing its
availability) = functions
</t>
  </si>
  <si>
    <t xml:space="preserve">State indicator (how
much of the service is
present)
</t>
  </si>
  <si>
    <t xml:space="preserve">Performance indicator
(how much can be
used/provided in
sustainable way)
</t>
  </si>
  <si>
    <t>Presence of edible plants</t>
  </si>
  <si>
    <t xml:space="preserve">Total or average stock
in kg/ha
</t>
  </si>
  <si>
    <t xml:space="preserve">Net Productivity (in kcal/
ha/year or other unit)
</t>
  </si>
  <si>
    <t xml:space="preserve">2. Water </t>
  </si>
  <si>
    <t>Presence of water reservoirs</t>
  </si>
  <si>
    <t>Total amount of water (m^3/ha)</t>
  </si>
  <si>
    <t xml:space="preserve">Max sustainable water
extraction (m3/ha/Year)
</t>
  </si>
  <si>
    <t xml:space="preserve">Presence of species or
abiotic components with
potential use for timber,
fuel or raw material
</t>
  </si>
  <si>
    <t xml:space="preserve">Total biomass (kg/ha) </t>
  </si>
  <si>
    <t>Net productivity (kg/ha/y)</t>
  </si>
  <si>
    <t xml:space="preserve">Presence of species with
(potentially) useful genetic
material
</t>
  </si>
  <si>
    <t xml:space="preserve">Total ‘gene bank’ value
(e.g. number of species
and sub-species)
</t>
  </si>
  <si>
    <t xml:space="preserve">Maximum sustainable
harvest
</t>
  </si>
  <si>
    <t xml:space="preserve">Presence of species or
abiotic components with
potentially useful chemicals
and/or medicinal use
</t>
  </si>
  <si>
    <t xml:space="preserve">Total amount of useful
substances that can be
extracted (kg/ha)
</t>
  </si>
  <si>
    <t xml:space="preserve">Maximum sustainable
harvest (in unit mass/
area/time)
</t>
  </si>
  <si>
    <t xml:space="preserve">Presence of species or
abiotic resources with
ornamental use
</t>
  </si>
  <si>
    <t>Total biomass (kg/ha)</t>
  </si>
  <si>
    <t xml:space="preserve">7. Air quality regulation: e.g.
capturing dust particles
</t>
  </si>
  <si>
    <t xml:space="preserve">Capacity of ecosystems
to extract aerosols and
chemicals from the
atmosphere
</t>
  </si>
  <si>
    <t xml:space="preserve">Leaf area index NOx-fixation </t>
  </si>
  <si>
    <t xml:space="preserve">Amount of aerosols or
chemicals ‘extracted’- effect
on air quality
</t>
  </si>
  <si>
    <t xml:space="preserve">8. Climate regulation </t>
  </si>
  <si>
    <t xml:space="preserve">Influence of ecosystems
on local and global climate
through land-cover and
biologically-mediated
processes
</t>
  </si>
  <si>
    <t xml:space="preserve">Greenhouse gas-balance
(especially carbon
sequestration);
</t>
  </si>
  <si>
    <t xml:space="preserve">Quantity of Greenhouse
gases, fixed and/or
emitted, effect on climate
parameters
</t>
  </si>
  <si>
    <t xml:space="preserve">9. Natural hazard mitigation </t>
  </si>
  <si>
    <t xml:space="preserve">Role of forests in
dampening extreme events
(e.g. protection against
flood damage)
</t>
  </si>
  <si>
    <t xml:space="preserve">Land cover characteristics
and similar
</t>
  </si>
  <si>
    <t xml:space="preserve">Reduction of flood-danger
and prevented damage to
infrastructure
</t>
  </si>
  <si>
    <t xml:space="preserve">10. Water regulation </t>
  </si>
  <si>
    <t xml:space="preserve">Water-storage (buffer)
capacity in m3; Water retention capacity in
soils or at the surface
</t>
  </si>
  <si>
    <t xml:space="preserve">Quantity of water retention
and influence
of hydrological regime
(e.g. irrigation)
</t>
  </si>
  <si>
    <t xml:space="preserve">11. Waste treatment
</t>
  </si>
  <si>
    <t xml:space="preserve">Denitrification (kg N/ha/y);
Immobilization in plants
and soil; </t>
  </si>
  <si>
    <t xml:space="preserve">Max amount of chemicals
that can be recycled
or immobilized on a
sustainable basis
</t>
  </si>
  <si>
    <t xml:space="preserve">12. Erosion protection </t>
  </si>
  <si>
    <t xml:space="preserve">
</t>
  </si>
  <si>
    <t xml:space="preserve">Amount of soil retained or
sediment captured
</t>
  </si>
  <si>
    <t xml:space="preserve">Vegetation cover root-matrix
e.g. bio-turbation
</t>
  </si>
  <si>
    <t xml:space="preserve">Amount of topsoil (re)
generated per ha/y
</t>
  </si>
  <si>
    <t xml:space="preserve">14. Pollination </t>
  </si>
  <si>
    <t xml:space="preserve">Abundance and
effectiveness of pollinators
</t>
  </si>
  <si>
    <t xml:space="preserve">Number and impact of
pollinating species
</t>
  </si>
  <si>
    <t xml:space="preserve">Dependence of crops on
natural pollination
</t>
  </si>
  <si>
    <t xml:space="preserve">15. Biological regulation </t>
  </si>
  <si>
    <t xml:space="preserve">Control of pest populations
through trophic relations
</t>
  </si>
  <si>
    <t xml:space="preserve">Number and impact of
pest-control species
</t>
  </si>
  <si>
    <t xml:space="preserve">Reduction of human
diseases, live-stock pests
</t>
  </si>
  <si>
    <t xml:space="preserve">Aesthetic quality of the
landscape, based on, for
example, structural diversity,
‘greenness’, tranquillity
</t>
  </si>
  <si>
    <t>Number/area of landscape
features with stated
appreciation</t>
  </si>
  <si>
    <t>Expressed aesthetic value,
for example: number of
houses bordering natural
areas, number of users of
‘scenic routes’</t>
  </si>
  <si>
    <t>Landscape-features
Attractive wildlife</t>
  </si>
  <si>
    <t>Number/area of landscape
and wildlife features with
stated recreational value</t>
  </si>
  <si>
    <t>Maximum sustainable
number of people and
facilities</t>
  </si>
  <si>
    <t>20. Inspiration for culture,
art and design</t>
  </si>
  <si>
    <t>Landscape features or
species with inspirational
value to human arts</t>
  </si>
  <si>
    <t>Number/area of landscape
features or species with
inspirational value</t>
  </si>
  <si>
    <t>Actual use number of
books, paintings. Using
ecosystems as inspiration</t>
  </si>
  <si>
    <t>Culturally important
landscape features or
species</t>
  </si>
  <si>
    <t>Number/area of culturally
important landscape
features or species</t>
  </si>
  <si>
    <t>Number of people ‘using’
forests for cultural heritage
and identity</t>
  </si>
  <si>
    <t>Landscape features or
species with spiritual and
religious value</t>
  </si>
  <si>
    <t>Presence of landscape
features or species with
spiritual value</t>
  </si>
  <si>
    <t>Number of people who
attach spiritual or religious
significance to ecosystems</t>
  </si>
  <si>
    <t>Presence of features with
special educational and
scientific value/interest</t>
  </si>
  <si>
    <t>Number of classes visiting.
Number of scientific studies</t>
  </si>
  <si>
    <t xml:space="preserve">16. Nursery habitat </t>
  </si>
  <si>
    <t xml:space="preserve">Importance of ecosystems
to provide breeding, feeding
or resting habitat for
transient species
</t>
  </si>
  <si>
    <t xml:space="preserve">Number of transient species
and individuals (especially
with commercial value)
</t>
  </si>
  <si>
    <t xml:space="preserve">Dependence of
other ecosystems (or
‘economies’) on nursery
service
</t>
  </si>
  <si>
    <t xml:space="preserve">17. Genepool protection </t>
  </si>
  <si>
    <t>Maintenance of a given
ecological balance and
evolutionary processes</t>
  </si>
  <si>
    <t xml:space="preserve">Natural biodiversity
(especially endemic
species); Habitat integrity
(irt min. critical size)
</t>
  </si>
  <si>
    <t xml:space="preserve">Ecological value (i.e.
difference between actual
and potential biodiversity
value)
</t>
  </si>
  <si>
    <t>24. Biodiversity</t>
  </si>
  <si>
    <t>25. Noise regulation</t>
  </si>
  <si>
    <t>26. others</t>
  </si>
  <si>
    <t xml:space="preserve">For instance transport, accident risk, nutrient cycling or not clearly defined bundles of ES </t>
  </si>
  <si>
    <t xml:space="preserve"> </t>
  </si>
  <si>
    <t>Floodplains</t>
  </si>
  <si>
    <t>Arable land</t>
  </si>
  <si>
    <t>Erholung</t>
  </si>
  <si>
    <t>Biodiversität</t>
  </si>
  <si>
    <t>Ackerland</t>
  </si>
  <si>
    <t>kein Naturschutzprogramm als rechtlicher status quo</t>
  </si>
  <si>
    <t>face-to-face</t>
  </si>
  <si>
    <t>300 pro Ort</t>
  </si>
  <si>
    <t>nach 1994</t>
  </si>
  <si>
    <t>alte Studie, keine Übertragbarkeit (da keine Angaben zu WTP/ha oder andere Einheit)</t>
  </si>
  <si>
    <t>Hochwasserschutz</t>
  </si>
  <si>
    <t>Gesamtdeutschland</t>
  </si>
  <si>
    <t>€/ha</t>
  </si>
  <si>
    <t>Schadenspotenzialanalyse mittels Vermögenswerten im Aubereich</t>
  </si>
  <si>
    <t>entlang von Flüssen lebende Menschen</t>
  </si>
  <si>
    <t>Methode sehr ungenau, da zu wenig Daten</t>
  </si>
  <si>
    <t>Nährstoffretention</t>
  </si>
  <si>
    <t>Retentionsraten N und P</t>
  </si>
  <si>
    <t>Retention von N und P durch Kläranlagen oder landwirtschaftliche Maßnahmen</t>
  </si>
  <si>
    <t>Gesellschaft</t>
  </si>
  <si>
    <t>keine Angabe über Zahlungsbereitschaft, nur technische Möglichkeit</t>
  </si>
  <si>
    <t>Minderung von Treibhausgasemissionen</t>
  </si>
  <si>
    <t>€/t CO2</t>
  </si>
  <si>
    <t>CO2-Nettoemissionen aus Auen</t>
  </si>
  <si>
    <t>durchschnittlicher ETS-Preis 2011</t>
  </si>
  <si>
    <t>nicht aktueller Zertifikate-Preis, EU ETS nicht effizient, daher Preise verzerrt</t>
  </si>
  <si>
    <t>SCC aus Stern-Report</t>
  </si>
  <si>
    <t>implizit</t>
  </si>
  <si>
    <t>IAM-Schätzungen von SCC im Allgemeinen und Sterns Ergebnisse im Speziellen umstritten</t>
  </si>
  <si>
    <t>Fernerholung</t>
  </si>
  <si>
    <t>Südharz</t>
  </si>
  <si>
    <t>DM/ha</t>
  </si>
  <si>
    <t>zwei Werte für zwei verschieden berechnete Fahrtkostensätze; Durchschnittswerte</t>
  </si>
  <si>
    <t>Standardmethode für Erholungswert im status quo</t>
  </si>
  <si>
    <t>Berechnung der Fahrtkostensätze, kombiniert mit Daten zu Besucherzahlen/Aufenthaltslängen/Besucherherkunft</t>
  </si>
  <si>
    <t>Besucher des Südharz</t>
  </si>
  <si>
    <t>1988/89</t>
  </si>
  <si>
    <t>nur Fahrtkosten betrachtet, keine weiteren (Opportunitäts-)Kosten; damit Unterschätzung</t>
  </si>
  <si>
    <t>BERGEN, V., Pfister, G., 1992. Die monetäre Bewertung von Umweltwirkungen einer Aufforstung im Landkreis Göttingen. In: Bergen, V., Löwenstein, W., Pfister, G. (Hrsg.), Studien zur monetären Bewertung von externen Effekten der Forst- und Holzwirtschaft. Schriften zur Forstökonomie 2. Sauerländer's, Frankfurt: 59-90.</t>
  </si>
  <si>
    <t>kleinklimatische Veränderungen</t>
  </si>
  <si>
    <t>LK Göttingen</t>
  </si>
  <si>
    <t>DM/ha/a</t>
  </si>
  <si>
    <t>landw. Produktion</t>
  </si>
  <si>
    <t>Mehrerträge bei landw. Produktion durch Waldnähe</t>
  </si>
  <si>
    <t>Berechnung des zu erwartenden Mehrertrags durch mehr Wald, Bewertung mit Marktpreisen</t>
  </si>
  <si>
    <t>Landwirte</t>
  </si>
  <si>
    <t>1987/88</t>
  </si>
  <si>
    <t>nicht generalisierbar</t>
  </si>
  <si>
    <t>kleinklimatische Auswirkungen + Landschaftsbild</t>
  </si>
  <si>
    <t>Vielfältigkeitswert</t>
  </si>
  <si>
    <t>Bodenwertsteigerung durch Waldnähe</t>
  </si>
  <si>
    <t>übliche hedonische Bepreisung</t>
  </si>
  <si>
    <t>Anwohner</t>
  </si>
  <si>
    <t>zugrundeliegende Daten veraltet</t>
  </si>
  <si>
    <t>Erholungspark Wendebach, LK Göttingen</t>
  </si>
  <si>
    <t>Zahlungsbereitschaft für Waldrandlänge an Freibädern</t>
  </si>
  <si>
    <t>Freibäder als Substitut für Erholungspark</t>
  </si>
  <si>
    <t>Erholende</t>
  </si>
  <si>
    <t>Lärmschutz</t>
  </si>
  <si>
    <t>Lärmminderung durch Aufforstung</t>
  </si>
  <si>
    <t>Immobilienpreiseinfluss von Lärm</t>
  </si>
  <si>
    <t>BERGEN, V., Pfister, G., 1992. Die monetäre Bewertung von Umweltwirkungen der Zellstoffproduktion in Karlsruhe-Maxau. In: Bergen, V., Löwenstein, W., Pfister, G. (Hrsg.), Studien zur monetären Bewertung von externen Effekten der Forst- und Holzwirtschaft. Schriften zur Forstökonomie 2. Sauerländer's, Frankfurt: 91-116.</t>
  </si>
  <si>
    <t>keine relevanten Ökosysteme betroffen</t>
  </si>
  <si>
    <t>Karlsruhe</t>
  </si>
  <si>
    <t>Schutz vor Lawinen</t>
  </si>
  <si>
    <t>Hinterstein (Allgäu)</t>
  </si>
  <si>
    <t>Einheimische</t>
  </si>
  <si>
    <t>kleine Stichprobe, hoher Anteil an Verweigerern</t>
  </si>
  <si>
    <t>touristischer Erlebniswert</t>
  </si>
  <si>
    <t>Bayerischer Wald</t>
  </si>
  <si>
    <t>€/Besuchstag</t>
  </si>
  <si>
    <t>unter teilweiser Berücksichtigung von Opportunitätskosten der Zeit und Multiple-trip-bias</t>
  </si>
  <si>
    <t>Reisekostensätze auf Basis von u. a. Bergen/Loewenstein 1992, Elsasser 1996</t>
  </si>
  <si>
    <t>Ermittlung der Fahrtkostensätze, verschnitten mit Opportunitätskosten der Zeit unter Berücksichtigung des multiple-trip-bias</t>
  </si>
  <si>
    <t>Besucher des Nationalparks</t>
  </si>
  <si>
    <t>keine marginale Bewertung, nur Konsumentenrente</t>
  </si>
  <si>
    <t>Hamburg, Pfälzerwald</t>
  </si>
  <si>
    <t>DM/a</t>
  </si>
  <si>
    <t>face-to-face, schriftlicher Fragebogen</t>
  </si>
  <si>
    <t>Waldbesucher</t>
  </si>
  <si>
    <t>1992-93</t>
  </si>
  <si>
    <t>DM/Besuch</t>
  </si>
  <si>
    <t>unter teilweiser Berücksichtigung von Opportunitätskosten der Zeit</t>
  </si>
  <si>
    <t>Ermittlung der Fahrtkostensätze, verschnitten mit Opportunitätskosten der Zeit</t>
  </si>
  <si>
    <t>nur Konsumentenrente</t>
  </si>
  <si>
    <t>keine Bewertung</t>
  </si>
  <si>
    <t>nur Überblick</t>
  </si>
  <si>
    <t>Dieter et al.</t>
  </si>
  <si>
    <t>Denitrifikation von Trinkwasser</t>
  </si>
  <si>
    <t>Holdorf</t>
  </si>
  <si>
    <t>Nitrataufnahme</t>
  </si>
  <si>
    <t>Bau einer Denitrifikationsanlage als Wert-Proxy</t>
  </si>
  <si>
    <t>Bewertung von technischer Möglichkeit, nicht Präferenzen</t>
  </si>
  <si>
    <t>Habitat; ästhetischer Wert; Erholung</t>
  </si>
  <si>
    <t>Trinkwasserqualität</t>
  </si>
  <si>
    <t>€/HH/a</t>
  </si>
  <si>
    <t>Nitratbelastung laut SWAT-Modell</t>
  </si>
  <si>
    <t>Nested Logit</t>
  </si>
  <si>
    <t>erste CE-Anwendung in Deutschland</t>
  </si>
  <si>
    <t>state-of-the-art</t>
  </si>
  <si>
    <t>http://purl.umn.edu/98083</t>
  </si>
  <si>
    <t>Artenvielfalt</t>
  </si>
  <si>
    <t>Artenreichtum</t>
  </si>
  <si>
    <t>http://purl.umn.edu/98084</t>
  </si>
  <si>
    <t>Landschaftsbild</t>
  </si>
  <si>
    <t>http://purl.umn.edu/98085</t>
  </si>
  <si>
    <t>landw. Selbstversorgung</t>
  </si>
  <si>
    <t>keine eigenen Bewertungen</t>
  </si>
  <si>
    <t>urbaner Raum</t>
  </si>
  <si>
    <t>increase/reduction in abundance</t>
  </si>
  <si>
    <t>double-binded dichotomous choice; 0-Antworten mit eingerechnet (nur 19% Befragte mit WTP)</t>
  </si>
  <si>
    <t>geringer Anteil an zahlungsbereiten Individuen</t>
  </si>
  <si>
    <t>Elsasser, P. &amp; Weller, P., 2013. Current and potential recreation value of forests in Germany: monetary benefits of forest recreation from the population’s perspective. ALLGEMEINE FORST UND JAGDZEITUNG, 184(3-4), pp.84–96.</t>
  </si>
  <si>
    <t>Erholungsleistung</t>
  </si>
  <si>
    <t>€/Kopf/a</t>
  </si>
  <si>
    <t>face-to-face + online</t>
  </si>
  <si>
    <t>2060 (1011 face-to-face, 1049 online)</t>
  </si>
  <si>
    <t>große Stichprobe, state-of-the-art-CV; nur Erholungsleistung</t>
  </si>
  <si>
    <t>Grossmann, M. &amp; Dietrich, O., 2012a. Integrated Economic-Hydrologic Assessment of Water Management Options for Regulated Wetlands Under Conditions of Climate Change: A Case Study from the Spreewald (Germany). WATER RESOURCES MANAGEMENT, 26(7), pp.2081–2108.</t>
  </si>
  <si>
    <t>Grossmann, M. &amp; Dietrich, O., 2012b. SOCIAL BENEFITS AND ABATEMENT COSTS OF GREENHOUSE GAS EMISSION REDUCTIONS FROM RESTORING DRAINED FEN WETLANDS: A CASE STUDY FROM THE ELBE RIVER BASIN (GERMANY). IRRIGATION AND DRAINAGE, 61(5), pp.691–704.</t>
  </si>
  <si>
    <t>keine eigene Bewertung</t>
  </si>
  <si>
    <t>Grunewald, K., Syrbe, R.-U. &amp; Bastian, O., 2014. Landscape management accounting as a tool for indicating the need of action for ecosystem maintenance and restoration – Exemplified for Saxony. Ecological Indicators, 37, pp.241–251. Available at: http://www.sciencedirect.com/science/article/pii/S1470160X13003464.</t>
  </si>
  <si>
    <t>Hampicke, U., 1994. Ethics and Economics of Conservation. Biological Conservation, 67, pp.219–231.</t>
  </si>
  <si>
    <t>Hauk, S., Wittkopf, S. &amp; Knoke, T., 2014. Analysis of commercial short rotation coppices in Bavaria, southern Germany. Biomass and Bioenergy, 67, pp.401–412. Available at: http://linkinghub.elsevier.com/retrieve/pii/S0961953414002992.</t>
  </si>
  <si>
    <t>Henseler, M. et al., 2015. The mitigation potential and cost efficiency of abatement-based payments for the production of short-rotation coppices in Germany. Biomass and Bioenergy, 81, pp.592–601. Available at: http://linkinghub.elsevier.com/retrieve/pii/S0961953415300775.</t>
  </si>
  <si>
    <t>Job, H. &amp; Mayer, M., 2012. Forestry vs. Nature protection in forests: regional economic opportunity-costs of the Bavarian Forest National Park. ALLGEMEINE FORST UND JAGDZEITUNG, 183(7-8), pp.129–144.</t>
  </si>
  <si>
    <t>Lehmann, P. et al., 2009. Promoting Multifunctionality of Agriculture: An Economic Analysis of New Approaches in Germany. JOURNAL OF ENVIRONMENTAL POLICY &amp; PLANNING, 11(4), pp.315–332.</t>
  </si>
  <si>
    <t>Lewandowski, I. et al., 2006. The economic value of the phytoremediation function - Assessed by the example of cadmium remediation by willow (Salix ssp). AGRICULTURAL SYSTEMS, 89(1), pp.68–89.</t>
  </si>
  <si>
    <t>Cd-Konzentrationen in Böden</t>
  </si>
  <si>
    <t>phytoremediation costs with hyperaccumulator</t>
  </si>
  <si>
    <t>Zeithorizont von 20 Jahren; Dekontamination durch Weidenpflanzung 6 Jahre</t>
  </si>
  <si>
    <t>Kalkulation der Kosten der Alternativmethode zur Phytoremediation + Einkommensverluste wegen längerer "Behandlungsdauer"</t>
  </si>
  <si>
    <t>Ergebnisse von Wahl konkreter Dekontaminierungsmethoden abhängig</t>
  </si>
  <si>
    <t>the economic loss the farmer would experience if he could not apply the phytoremediation function and had to set aside heavy metal contaminated land</t>
  </si>
  <si>
    <t>Kalkulation der Kosten der Alternativmethode zur Phytoremediation + Einkommensverluste wegen längerer "Behandlungsdauer" - Kosten der Verbrennung des kontaminierten Pflanzenmaterials</t>
  </si>
  <si>
    <t>Luick, R., 1998. Ecological and socio-economic implications of livestock-keeping systems on extensive grasslands in south-western Germany. JOURNAL OF APPLIED ECOLOGY, 35(6), pp.979–982.</t>
  </si>
  <si>
    <t>Madureira, L., Rambonilaza, T. &amp; Karpinski, I., 2007. Review of methods and evidence for economic valuation of agricultural non-commodity outputs and suggestions to facilitate its application to broader decisional contexts. Agriculture, Ecosystems and Environment, 120(1), pp.5–20.</t>
  </si>
  <si>
    <t>Naturschutzprojekt</t>
  </si>
  <si>
    <t>Feuchtgebiet</t>
  </si>
  <si>
    <t>DM/Kopf/Besuchstag</t>
  </si>
  <si>
    <t>sozio-ökonomisch repräsentative Stichprobe</t>
  </si>
  <si>
    <t>dichotome Zahlungsfrage; Zahlungsvehikel eine "Naturschutzplakette"</t>
  </si>
  <si>
    <t>Besucher</t>
  </si>
  <si>
    <t>alte Studie</t>
  </si>
  <si>
    <t>Meyer-Aurich, A., 2005. Economic and environmental analysis of sustainable farming practices - a Bavarian case study. AGRICULTURAL SYSTEMS, 86(2), pp.190–206.</t>
  </si>
  <si>
    <t>Meyerhoff, J., Angeli, D. &amp; Hartje, V., 2012. Valuing the benefits of implementing a national strategy on biological diversity-The case of Germany. ENVIRONMENTAL SCIENCE &amp; POLICY, 23, pp.109–119.</t>
  </si>
  <si>
    <t>conservation programmes</t>
  </si>
  <si>
    <t>forest</t>
  </si>
  <si>
    <t>€/HH/m</t>
  </si>
  <si>
    <t>sozio-ökonomisch nicht perfekt repräsentativ</t>
  </si>
  <si>
    <t>single-bounded dichotomous choice</t>
  </si>
  <si>
    <t>Ergebnisse aus random-effects-Probit; Turnbull-lower-bound-Modell mit abweichenden Ergebnissen</t>
  </si>
  <si>
    <t>online</t>
  </si>
  <si>
    <t>keine Trennung der einfließenden ÖSL-Werte möglich; unterschiedliche Ergebnisse in Abhängigkeit von ökonometrischem Modell</t>
  </si>
  <si>
    <t>pastures and meadows</t>
  </si>
  <si>
    <t>flood plains</t>
  </si>
  <si>
    <t>peatlands</t>
  </si>
  <si>
    <t>dry habitats</t>
  </si>
  <si>
    <t>Meyerhoff, J., Liebe, U. &amp; Hartie, V., 2009. Benefits of biodiversity enhancement of nature-oriented silviculture: Evidence from two choice experiments in Germany. JOURNAL OF FOREST ECONOMICS, 15(1-2), pp.37–58.</t>
  </si>
  <si>
    <t>Habitat for endangered and protected plant and animal species</t>
  </si>
  <si>
    <t>naturnahe Forstwirtschaft</t>
  </si>
  <si>
    <t>split sample (Lüneburger Heide/Solling + Harz); zwei Auswertungen: Conditional Logit und Nested Logit</t>
  </si>
  <si>
    <t>Bevölkerung von Niedersachsen</t>
  </si>
  <si>
    <t>Unterschiede zwischen CL und NL (angegebene Werte für NL in LH)</t>
  </si>
  <si>
    <t>Plant and animal species diversity</t>
  </si>
  <si>
    <t>Forest stand structure</t>
  </si>
  <si>
    <t>Landscape diversity</t>
  </si>
  <si>
    <t>Neufeldt, H. &amp; Schäfer, M., 2008. Mitigation strategies for greenhouse gas emissions from agriculture using a regional economic-ecosystem model. Agriculture, Ecosystems and Environment, 123(4), pp.305–316. Available at: http://linkinghub.elsevier.com/retrieve/pii/S0167880907001922.</t>
  </si>
  <si>
    <t>Nord-Larsen, T. et al., 2003. Economic analysis of near-natural beech stand management in Northern Germany. Forest Ecology and Management, 184(1-3), pp.149–165. Available at: http://www.sciencedirect.com/science/article/B6T6X-4903F55-2/2/2914a470a2217c59545473d57a8e4cff.</t>
  </si>
  <si>
    <t>€/ha/a</t>
  </si>
  <si>
    <t>Berechnung des Netto-Gewinns des Forstbetriebs</t>
  </si>
  <si>
    <t>Forstbetrieb</t>
  </si>
  <si>
    <t>sehr eingeschränkte Übertragbarkeit</t>
  </si>
  <si>
    <t>Nunneri, C. et al., 2007. Nutrient emission reduction scenarios in the North Sea: An abatement cost and ecosystem integrity analysis. Ecological Indicators, 7(4), pp.776–792. Available at: http://www.sciencedirect.com/science/article/pii/S1470160X0600080X.</t>
  </si>
  <si>
    <t>keine Bewertung, keine relevanten Ökosysteme</t>
  </si>
  <si>
    <t>Rosenkranz, L. et al., 2014. Income losses due to the implementation of the Habitats Directive in forests - Conclusions from a case study in Germany. FOREST POLICY AND ECONOMICS, 38, pp.207–218.</t>
  </si>
  <si>
    <t>forests</t>
  </si>
  <si>
    <t>FFH-Richtlinien-Umsetzung</t>
  </si>
  <si>
    <t>Veränderungen im Netto-Gewinn von Forstbetrieben auf Grundlage von Modellsimulationen</t>
  </si>
  <si>
    <t>Forstbetriebe</t>
  </si>
  <si>
    <t>nur Analyse von Kosten</t>
  </si>
  <si>
    <t>Ewers, H.-J. (1986a) Zur Monetarisierung der Waldschäden in der Bundesrepublik Deutschland, In: Kosten der Umweltverschmutzung, Tagungsband zum Symposium im Bundesministerium des Inneren am 12. jund 13. September 1986, hrsg. v. Umweltbundesamt, Berichte 7/86, Berlin 1986, S. 121–143</t>
  </si>
  <si>
    <t>Hampicke, U. et al., 2004. Kosten des Naturschutzes in offenen Ackerlandschaften Nordost-Deutschlands - Auswertung des Forschungsprojektes "Erhaltung von offenen Ackerlandschaften auf ertragsschwachen Standorten durch extensive Bodennutzung" (EASE), gefördert durch das Bundesministerium für Bildung und Forschung . BERICHTE UBER LANDWIRTSCHAFT, 82(2), pp.225–254.</t>
  </si>
  <si>
    <t>Karkow K, Gronemann S (2005) Akzeptanz und Zahlungsbereitschaft bei Besuchern der Ackerlandschaft. In: Hampicke U, Litterski B, Wichtmann W (eds) Ackerlandschaften : Nachhaltigkeit und Naturschutz auf ertragsschwachen Standorten. Berlin : Springer, pp 115-128</t>
  </si>
  <si>
    <t>Moller, D., Fohrer, N. &amp; Steiner, N., 2002. Quantification of landscape multifunctionality in agriculture and forestry. BERICHTE UBER LANDWIRTSCHAFT, 80(3), pp.393–418.</t>
  </si>
  <si>
    <t>Von Ziehlberg, R., 2000. Preferences for nature conservation in the agricultural landscape - An analysis of the aims of municipal decision-makers with the aid of budget choice games. BERICHTE UBER LANDWIRTSCHAFT, 78(4), pp.513–533.</t>
  </si>
  <si>
    <t>keine ökonomische Bewertung</t>
  </si>
  <si>
    <t>Schulz, N., Breustedt, G. &amp; Latacz-Lohmann, U., 2014. Assessing Farmers’ Willingness to Accept ``Greening{''}: Insights from a Discrete Choice Experiment in Germany. JOURNAL OF AGRICULTURAL ECONOMICS, 65(1), pp.26–48.</t>
  </si>
  <si>
    <t>greening measures within CAP</t>
  </si>
  <si>
    <t>agricultural land</t>
  </si>
  <si>
    <t>designating ecological focus areas, crop diversity, grassland maintenance</t>
  </si>
  <si>
    <t>unklar, welche ÖSL betroffen</t>
  </si>
  <si>
    <t>WTA-Abfrage für greening-Maßnahmen; D-effizientes Experimental Design; binary logit</t>
  </si>
  <si>
    <t>Segerstedt, A. &amp; Grote, U., 2015. Protected Area Certificates: Gaining Ground for Better Ecosystem Protection? ENVIRONMENTAL MANAGEMENT, 55(6), pp.1418–1432.</t>
  </si>
  <si>
    <t>Plants and animals</t>
  </si>
  <si>
    <t>Greenhouse gases</t>
  </si>
  <si>
    <t>Water resources</t>
  </si>
  <si>
    <t>designation of Pas</t>
  </si>
  <si>
    <t>WTA-Abfrage für Zertifikate zur Finanzierung von Pas, durchgeführt unter Fluggästen</t>
  </si>
  <si>
    <t>nur ordinale Attribut-Skala, generell unklare Übertragbarkeit, Qualität von CE fraglich</t>
  </si>
  <si>
    <t>unklare Übertragbarkeit, Qualität von CE fraglich</t>
  </si>
  <si>
    <t>€/tCO2?</t>
  </si>
  <si>
    <t>€ für "special emphasis is placed on actions that aim to protect scarce water resources"</t>
  </si>
  <si>
    <t>Sieber, S. et al., 2010. Modelling pesticide risk: A marginal cost–benefit analysis of an environmental buffer-zone programme. Land Use Policy, 27(2), pp.653–661. Available at: http://www.sciencedirect.com/science/article/pii/S0264837709001069.</t>
  </si>
  <si>
    <t>Stork, M., Schulte, a. &amp; Murach, D., 2014. Large-scale fuelwood production on agricultural fields in mesoscale river catchments – GIS-based determination of potentials in the Dahme river catchment (Brandenburg, NE Germany). Biomass and Bioenergy, 64, pp.42–49. Available at: http://www.sciencedirect.com/science/article/pii/S0961953414001470.</t>
  </si>
  <si>
    <t>Trepel, M., 2010. Assessing the cost-effectiveness of the water purification function of wetlands for environmental planning. ECOLOGICAL COMPLEXITY, 7(3, SI), pp.320–326.</t>
  </si>
  <si>
    <t>Uthes, S. et al., 2010. Modeling a farm population to estimate on-farm compliance costs and environmental effects of a grassland extensification scheme at the regional scale. AGRICULTURAL SYSTEMS, 103(5), pp.282–293.</t>
  </si>
  <si>
    <t>Volk, M. et al., 2008. Integrated ecological-economic modelling of water pollution abatement management options in the Upper Ems River Basin. ECOLOGICAL ECONOMICS, 66(1), pp.66–76.</t>
  </si>
  <si>
    <t>Wagner, S. et al., 2015. Costs and benefits of ammonia and particulate matter abatement in German agriculture including interactions with greenhouse gas emissions. AGRICULTURAL SYSTEMS, 141, pp.58–68.</t>
  </si>
  <si>
    <t>keine eigenen Bewertungen (EcoSys + UBA-CO2-Preis)</t>
  </si>
  <si>
    <t>Wüstemann, H. et al., 2014. Financial costs and benefits of a program of measures to implement a National Strategy on Biological Diversity in Germany. Land Use Policy, 36, pp.307–318. Available at: http://dx.doi.org/10.1016/j.landusepol.2013.08.009.</t>
  </si>
  <si>
    <t>keine eigenen Bewertungen (Ergebnisse aus Meyerhoff et al. 2012 genutzt)</t>
  </si>
  <si>
    <t xml:space="preserve">Dehnhardt, A. (2002): Der ökonomische Wert der Elbauen als Nährstoffsenke: Die indirekte Bewertung ökologischer Leistungen. In: Dehnhardt, A. &amp; Meyerhoff, J. (Hrsg.): Nachhaltige Entwicklung der Stromlandschaft Elbe. Vauk-Verlag, Kiel. </t>
  </si>
  <si>
    <t xml:space="preserve">SS </t>
  </si>
  <si>
    <t>http://elise.bafg.de/servlet/is/3869/
https://www.landschaftsoekonomie.tu-berlin.de/fileadmin/a0731/uploads/publikationen/edocuments/2003_Endbericht_Elbe.pdf</t>
  </si>
  <si>
    <t>Stickstoffretention von Auen</t>
  </si>
  <si>
    <t>Auenland, Elbauen</t>
  </si>
  <si>
    <t>Deichrückverlegung und Wiedervernässung zusätzlicher Überschwemmungsauen (Renaturierung von Flussauen)</t>
  </si>
  <si>
    <t>na</t>
  </si>
  <si>
    <t>€/ha/a (Stickstoffretenttion)</t>
  </si>
  <si>
    <t>Der volkswirtschaftliche Nutzen einer Renaturierung der Elbauen wird über die Ersatzkosten zweier Referenzszenarien, ‚Kläranlage’ und Politik’, zur Bereitstellung derselben Retentionsleistung ermittelt. Es werden Ersatzkostenwerte auf der Gundlage von Grenzkosten der Referenzszenarien berechnet. Für das Szenario ‚Kläranlage’ werden die stoffbezogenen Kosten nach GRÜNEBAUM (1993) herangezogen. Das Szenario ‚Politik‘ bezieht sich auf Maßnahmen zur Vermeidung der diffusen Stickstoffbelastung aus der landwirtschaftlichen Produktion (Weingarten et al. 1995, Hennies 1996, Gren 1995). Die Berechnung des Ersatzkostenwertes beruht auf den Grenzkosten der Referenzszenarien ‚Kläranlage’ und ‚Politik’.</t>
  </si>
  <si>
    <t>1. Berechnung des Nährstoffreduktionspotenzials der zusätzlichen Retentionsflächen anch BERENDT et al. 1999
2. Festlegung des Vergleichsmaßstabs (Substituts und Kostenkomponenten) für Ersatzkostenmethode
3. ökonomische Bewertung der Ökosystemleistungen</t>
  </si>
  <si>
    <t>20 und 50 Jahre</t>
  </si>
  <si>
    <t>3 und 5</t>
  </si>
  <si>
    <t>3, 4</t>
  </si>
  <si>
    <t>Für Politik: Maßnahmen zur Vermeidung der diffusen Stickstoffbelastung aus der landwirtschaftlichen Produktion: 2,0 (WEINGARTEN et al. 1995 in Hennies 1996), 1,0 - 5,1 (Hennies 1996, versch. Verfahren der Tierproduktion), 2,9 - 257,8 (GREN 1995), Maßnahmen unspezifiziert), 2,9 - 8,8 (GREN 1995, Anbauänderungen).</t>
  </si>
  <si>
    <t>Elbauen von Rogätz</t>
  </si>
  <si>
    <t>gute ökol.-ökon. Verbindung: Auflistung verschiedener biophysikalische Funktionen (Hochwasserschutz, Habitatfunktion, Wasserqualität, Nährstoffretention) bei Wiedervernässung von Auen mit teilweise Verknüpfung zu monetärer Bewertung
 BEACHTE: explizite Denitrifikationsraten liegen nicht zu Grunde!!!
"WOODWARD &amp; WUI (2001) kommen in einer Meta-Analyse einer Vielzahl von Bewertungsstudien
zu dem Schluss, dass aufgrund unterschiedlicher Rahmenbedingungen, Betrachtungsgegenstände
und Bewertungsansätze eine Übertragung der Werte aus früheren
Studien - im Sinne eines benefit transfer - mit extremer Unsicherheit behaftet ist, die Notwendigkeit
zu standortspezifischen Studien (noch) besteht.".</t>
  </si>
  <si>
    <t>Annahmen ökonomische Bewertung: 
Szenario Politik, Annahmen: Grenzwertkosten 2,5 € kg-1 N (Stickstoffvermeidung); 40 kg ha-1 a-1 Denitrifikationsrate in Auen; Bei Betrachtung der verschiedenen Anwendungsfälle die Ersatzkostenmethode in Bezug auf die ökologische Leistung ‚Verbesserung der Wasserqualität’ der gebräuchlichste Ansatz und trotz der methodischen Probleme auch der geeigneteste zu sein scheint.".
Annahmen ökologische Bewertung:
Die Nährstofffracht ist das Ergebnis der Bilanz der Summe aller Einträge (aus diffusen und punktuellen Quellen) und der Summe aller Retentionsprozesse. Explizite Denitrifikationsraten liegen nicht zu Grunde, da nicht alle Prozesse, d.h. die Sedimentation und Denitrifikation im Einzelnen, durch das verwendete Model identifiziert bzw. quantifiziert werden können!!!</t>
  </si>
  <si>
    <t xml:space="preserve">Quantifizierung des Nährstoffreduktionspotenzials der zusätzlichen Retentionsflächen anhand der Bestimmung von Retentionsfläche, Nährstofffracht und Nährstoffretention (Denitrifikation) nach BEHRENDT et al. (1999). 40 t N a-1 durch zusätzliche Retentionsfläche in Rogätz der Elbe entzogen.
--&gt; keine Daten selbst gemessen (aus Literatur und Berechnung)
</t>
  </si>
  <si>
    <t>Mewes, M., Drechsler, M., Johst, K., Sturm, A., Wätzold, F. (2013): A systematic approach for assessing spatially and temporally differentiated opportunity costs of biodiversity conservation measures in grassland. Agricultural Systems 137: 76–88.</t>
  </si>
  <si>
    <t xml:space="preserve">Biodiversity loss in Europe is caused to a large extent by agricultural intensification. To halt  this loss and to support species and habitat types in agricultural areas, agri -environment  schemes have been introduced in Europe to compensate farmers for (costly) conservation  measures. Currently, agri -environment schemes for grassland in general consider only a few  conservation measures with fixed dates and a payment for average opportunity costs, e.g. for  later mowing. A systematic approach that calculat es farmers` opportunity costs in relation to  the timing of grassland use is still lacking. We fill this gap by developing a systematic agri- economic cost assessment approach. Our approach is general enough to be applicable on a  large spatial scale but can still sensitively differentiate among different timings. Moreover it is  straightforward and time -saving enough to be suitable for implementation in regional scale  optimis ation procedures. We demonstrate this by applying the systematic cost assessment in  the decision support software  DSS -Ecopay using the example of grassland species and  habitats conservation in the German  federal state  of Saxony.   </t>
  </si>
  <si>
    <t>silage-, hay- and green fodder production, grazing</t>
  </si>
  <si>
    <t>Grassland</t>
  </si>
  <si>
    <t xml:space="preserve">na </t>
  </si>
  <si>
    <t>1-cut mowing measures (cut grassland only once a year) of grassland with reduced N-fertiliser</t>
  </si>
  <si>
    <t xml:space="preserve">1) Timing and techniques of grassland use
2) Dry matter yield for different timings
3) Energy concentration (feed value) for different grassland use
4) Digestibility of harvested forage for livestock onto the different types of grass used: silage, hay and green fodder
--&gt; no data mesured by authors (from review and own calculations)
</t>
  </si>
  <si>
    <t>agri-economic cost assessment considers the following data from the Saxony planning and assessment database, (LfULG 2010): costs of seeds, costs of fertilisation, pest management costs (treatment with herbicide), variable costs of machines, hired labour time, machine rental, costs of making silage, pasture costs such as fences, and the labour costs of the farmer himself.</t>
  </si>
  <si>
    <t>Cost-based method: Efficiency or shadow price method for estimating opportunity costs based on calculations and literatur review (statistics from Saxon State Office for the Environment, Agriculture and Geology, LfULG (Sächsisches Landesamt für Umwelt, Landwirtschaft und Geologie))</t>
  </si>
  <si>
    <t>1. Collecting data from literature
2. Calculation of biophysical values (dry matter, energy concentration, digestibility)
3. Calculation of opportunity costs</t>
  </si>
  <si>
    <t>no</t>
  </si>
  <si>
    <t>gute ökol.-ökon. Verbindung
Zeigt Schwierigkeit von einen Ausgangswert/-zustand von Grünland auszugehen beim Umwandlung in Ackerland --&gt; es ist wichtig verschiedenen Bewirtschaftungsformen (hier Mähen, Weiden und Düngen) und  zeitliche Durchführung  zu beachten. 
UFZ Discussion Paper</t>
  </si>
  <si>
    <t>1-cut mowing measures  (cut grassland only once a year) of grassland with no N-fertiliser</t>
  </si>
  <si>
    <t>Seasonal grazing without N-fertilizer</t>
  </si>
  <si>
    <t>5200 qkm</t>
  </si>
  <si>
    <t>HH: 3200 ha, Pfälzerwald: 135000 ha</t>
  </si>
  <si>
    <t>227 ha</t>
  </si>
  <si>
    <t>10 Orte à 0,2-3 qkm</t>
  </si>
  <si>
    <t>2300 ha</t>
  </si>
  <si>
    <t>ca. 1000 ha</t>
  </si>
  <si>
    <t>1,1 Mio. ha</t>
  </si>
  <si>
    <t>Elbauen von Sandau</t>
  </si>
  <si>
    <t>Deichrückverlegung und Wiedervernässung zusätzlicher Überschwemmungsauen (Renaturierung von Flussauen) um 17.02-5.58 qkm</t>
  </si>
  <si>
    <t xml:space="preserve">Quantifizierung des Nährstoffreduktionspotenzials der zusätzlichen Retentionsflächen anhand der Bestimmung von Retentionsfläche, Nährstofffracht und Nährstoffretention (Denitrifikation) nach BEHRENDT et al. (1999). 650 t N a-1 durch zusätzliche Retentionsfläche in Sandau der Elbe entzogen.
--&gt; keine Daten selbst gemessen (aus Literatur und Berechnung)
</t>
  </si>
  <si>
    <t xml:space="preserve">Für Kläranlagen: Stoffbezogenen Kosten der Stickstoffentfernung nach GRÜNEBAUM (1993): Investitions- und Betriebskosten einzelner Verfahrensstufen und die in den einzelnen Stufen erfahrene Stoffumwandlung bzw. -elimination (Wirkungsgrade) für verschiedene Anschlussgrößen für mittlere kommunale Verhältnisse (= 100.000 Einw.), d.h. Investitionskosten: 600-800 DM (normale Abwasserreinigung), Maximalforderung 42,5 €/Einw. (davon Denitrifikation 7.3-23.5 €/Einw.); Betriebskosten: 40-60 DM (normale Abwasserreinigung), 0.15-2.4 €/Einw. (weitergehende Anforderungen)
</t>
  </si>
  <si>
    <t>Annahmen ökonomische Bewertung: 
Szenario Kläranlage, Annahmen: Grenzwertkosten 7,7 € kg-1 N (Stickstoffentfernung); 650 kg ha-1 a-1 Denitrifikationsrate in Auen; Kläranlagenreinigungstufe für Trinkwasseraufbereitung nicht berücksichtigt; nur Effekte berücksichtigt während der zeitlich begrenzten Überschwemmungsperiode (Veränderung des Denitrifikationspotentials steht in Zusammenhang mit Dauer und Häufigkeit der Überschwemmung); Bei Betrachtung der verschiedenen Anwendungsfälle die Ersatzkostenmethode in Bezug auf die ökologische Leistung ‚Verbesserung der Wasserqualität’ der gebräuchlichste Ansatz und trotz der methodischen Probleme auch der geeigneteste zu sein scheint.".
Annahmen ökologische Bewertung:
Die Nährstofffracht ist das Ergebnis der Bilanz der Summe aller Einträge (aus diffusen und punktuellen Quellen) und der Summe aller Retentionsprozesse. Explizite Denitrifikationsraten liegen nicht zu Grunde, da nicht alle Prozesse, d.h. die Sedimentation und Denitrifikation im Einzelnen, durch das verwendete Model identifiziert bzw. quantifiziert werden können!!!</t>
  </si>
  <si>
    <t>Deichrückverlegung und Wiedervernässung zusätzlicher Überschwemmungsauen (Renaturierung von Flussauen) um 18.66-6.9 qkm</t>
  </si>
  <si>
    <t>https://www.hs-rottenburg.net/fileadmin/user_upload/Forschung/Forschungsprojekte/Management/Wert-Feuchtgebiete/Abschlussbericht-Oekonomischer-Wert-Feuchtgebiete.pdf</t>
  </si>
  <si>
    <t>Erholungswert</t>
  </si>
  <si>
    <t>Bodenseekreis</t>
  </si>
  <si>
    <t>Bodensee</t>
  </si>
  <si>
    <t>€/a</t>
  </si>
  <si>
    <t>sehr grobe Methode; keine Unterscheidung zwischen veschiedenen Einflussfaktoren; nur auf Bodensee anwendbar</t>
  </si>
  <si>
    <t>Rajmis, S., J. Barkmann, R. Marggraf (2010): Pythias Rache: zum ökonomischen Wert ökologischer Risikovorsorge. Gaia 19/2: 114-121</t>
  </si>
  <si>
    <t>nicht auffindbar</t>
  </si>
  <si>
    <t>http://www.bfn.de/fileadmin/BfN/wasser/Dokumente/BR-gepr-Gesell_Nutz_Gewaes_Auen_barrirefre.pdf</t>
  </si>
  <si>
    <t>Dieter, M. (2013): Forstwirtschaft wieder auf Rekordniveau - Produktion und Gewinn deutlich gestiegen. Ergebnisse der Forstwirtschaftlichen Gesamtrechnung 2011. Holz-Zentralblatt 139(2): 43.</t>
  </si>
  <si>
    <t>TEEB DE ÖSL in Wäldern</t>
  </si>
  <si>
    <t>Primärwert Jagdstrecke</t>
  </si>
  <si>
    <t>2012/2013</t>
  </si>
  <si>
    <t>https://www.jagdverband.de/sites/default/files/4811_A5_stat_03_primaerwert.pdf</t>
  </si>
  <si>
    <t>nicht Deutschland (Frankreich)</t>
  </si>
  <si>
    <t>Schweiz</t>
  </si>
  <si>
    <t>In Brandenburg sind dies die Kreise Ostprignitz-Ruppin, Oberhavel, Barnim und Uckermark; in Mecklenburg-Vorpommern sind es die Landkreise Güstrow, Demmin, Müritz, Mecklenburg-Strelitz, Uecker-Randow sowie die Stadt Neubrandenburg</t>
  </si>
  <si>
    <t>allgemeine Bevölkerung</t>
  </si>
  <si>
    <t>Insgesamt betrachtet sind bei den hier betrachten soziodemographischen Merkmalen keine wesentlichen Abweichungen der Stichprobe von den Vergleichswerten der Bundesländer festzustellen.</t>
  </si>
  <si>
    <t>Betretungsmöglichkeit = Erholung</t>
  </si>
  <si>
    <t>Landschaftsbilder</t>
  </si>
  <si>
    <t>Unterscheidung zwischen Sommer und Winter bzw. Randlage/Zentrallage (Nähe zum Wald)</t>
  </si>
  <si>
    <t>versch. Landnutzungsvarianten</t>
  </si>
  <si>
    <t>OK</t>
  </si>
  <si>
    <t>Küpker, M., P. Elsasser (2005): SOZIOÖKONOMISCHE BEWERTUNG VON MAßNAHMEN ZUR ERHALTUNG UND FÖRDERUNG DER BIOLOGISCHEN VIELFALT DER WÄLDER IN DEUTSCHLAND (VOLKSWIRTSCHAFTLICHER TEIL), in: KÜPKER, M., KÜPPERS, J.-G., ELSASSER, P., THOROE, C. (HRSG.), 2005. Sozioökonomische Bewertung von Maßnahmen zur Erhaltung und Förderung der biologischen Vielfalt der Wälder. BFH. Arbeitsbericht des Instituts für Ökonomie 2005/01, Hamburg.</t>
  </si>
  <si>
    <t>Biodiversitätsschutzprogramm</t>
  </si>
  <si>
    <t>Schutzmaßnahmen in vorhandenen Wäldern</t>
  </si>
  <si>
    <t>Beschreibung der Maßnahmen, Abfrage der Zahlunsbereitschaft</t>
  </si>
  <si>
    <t>keine Bewertung einzelner ÖSL</t>
  </si>
  <si>
    <t>Hampicke, U.; Schäfer, A. (1997): Forstliche, finanzmathematische und ökologische Bewertung des Auwalds Isarmündung. Berlin: Schriftenreihe des IÖW 117/97. 93 S.</t>
  </si>
  <si>
    <t>Bodenwert</t>
  </si>
  <si>
    <t>Auwald Isarmündung</t>
  </si>
  <si>
    <t>Pappeln (weich Hölzer)</t>
  </si>
  <si>
    <t>Inwertsetzung des Auwaldes für Tauschgeschäft mit vergleichbaren forstwirtschaftlich Nutzbaren Gebiet</t>
  </si>
  <si>
    <t>DM Gesamtgebiet (Auenwald Isarmündung)</t>
  </si>
  <si>
    <t>Bodenwerte berücksichtigen verschiedene Beckungs- und Nutzungstypen (Wald, Streuwiesen, Wege, Wasser, Dämme, Äcker)</t>
  </si>
  <si>
    <t>Umrechnung in forstliche Flächenwerte erfolgte gemäß Waldwertermittlungsrichtlinien 1991 (WaldR 91) des Bundesfinanzministeriums</t>
  </si>
  <si>
    <t>Waldwertermittlungsrichtlinie 1991 (WaldR 91) des Bundes, Ermittlung von:
- Bodenwert (forstliche Bodenpreis: 30.000 DM/ha; Wasser, Dämme, Sonstiges: 20.000 DM/ha; Äcker: 81.050 DM/ha)
- den Bestandeswert B
- den Zerschlagungswert Z = F +B
- den Rentierungswert R
- den Verkehrswert V = (2Z + R)/3</t>
  </si>
  <si>
    <t>1) Pappel-Eschen und Mischwaldbestände fiktiv getrennt; genaueren Bestandswerte aus Inventur nicht berücksichtigt, da erst später durchgeführt; 
2) Bodenwerte beruhen auf einer: "...den Auftraggebern vorliegende, umfangreiche Kaufpreissammlung landwirtschaftlicher Flächen aus Veräußerungen in den Regionen Plattling, Osterhofen und Hengersberg. Die Umrechnung in forstliche Flächenwerte erfolgte gemäß WaldR 91, Abschnitt 5... ." (Hampicke, Schäfer 1997).
3) Bestandswerte vereinfacht bestimmt: Gruppierung von ähnlichen Arten (Verwendung des Programms "Silval 3.0" - Bestimmung ähnlicher Abtriebswerte als Grundlage der Gruppierung); sowie bei fehlenden Daten Bestockungsfaktor von eins angenommen, sonst  Bestockungsfaktor nach vereinfachter BLUMEsche Formel; Grundwerte für einzelne Baumarten dem gräfischen Forstamt entnommen
4) Beim Rentierungswert handelt es sich um den mit einem Zinssatz von 4% p.a. (i = 0,04) kapitalisierten Reinertrag.</t>
  </si>
  <si>
    <t>Bayerischen Staatsforstverwaltung, privates bayerisch-österreichisches Forstunternehmen "Gräflich ARCOZinnebergschen Verwaltungen in Moos bei Plattling"</t>
  </si>
  <si>
    <t>andere Hölzer (hart Hölzer: Esche, Eiche, Ulme, Bergahorn, Kirsche, Nuß, Robinie, Linde, Erle, Eisbeere, Birke, Kiefer und Fichte)</t>
  </si>
  <si>
    <t>Bestandswert bzw. Abtriebswerte der Baumarten (forstwirtschaftliche Rodung und Nutzung)</t>
  </si>
  <si>
    <t>Bestandswerte berücksichtigen verschiedene Gruppen von Baumarten (alte und neue Pappelsorten; Eschen-Bergahorn; Eiche-Ulme; Kirsche-Roninie-Nuß; Linde-Erle-Elsbeere-Birke; Fichte; Kiefer)</t>
  </si>
  <si>
    <t>Rentierungswert (Reinertragswert der Baunarten nit einem Zinssatz von 4% p.a.)</t>
  </si>
  <si>
    <t>Beim Rentierungswert handelt es sich um den mit einem Zinssatz von 4% p.a. (i = 0,04) kapitalisierten Reinertrag.</t>
  </si>
  <si>
    <t>Summe aus Bodenwert, Bestandswert und Rentierungswert (Natur, Artenschutz und Landschaft im allgemeinen)</t>
  </si>
  <si>
    <t>Zusatzflächen (überwiegend Weiden, Streuwiesen, Wege, Wasserflächen, Dämme, sonstiges sowie Äcker,)</t>
  </si>
  <si>
    <t xml:space="preserve">Bodenwerte berücksichtigen verschiedene Beckungs- und Nutzungstypen (Wald, Streuwiesen, Wege, Wasser, Dämme, Äcker).
Bestandswerte berücksichtigen verschiedene Gruppen von Baumarten (alte und neue Pappelsorten; Eschen-Bergahorn; Eiche-Ulme; Kirsche-Roninie-Nuß; Linde-Erle-Elsbeere-Birke; Fichte; Kiefer).
</t>
  </si>
  <si>
    <t>Bestandsbewertung von Gehöltz (Weiden) nicht durchgeführt</t>
  </si>
  <si>
    <t>Natur, Artenschutz und Landschaft im allgemeinen</t>
  </si>
  <si>
    <t>Aue, Wald</t>
  </si>
  <si>
    <t>DM/ha/a (Spalte: Geldwert); DM/a (Spalte: min, mitt., max., Gesamtfläche Auwald Isarmündung)</t>
  </si>
  <si>
    <t>Zahlungsbereitschaft für ökologischen Wert (Naturschutz Auwald)</t>
  </si>
  <si>
    <t xml:space="preserve">1) Zahlungsbereitschaft in der Bevölkerung für Naturschutz-Leistungen begründen den ökologischen Wert.
2) Es ist der Bruttowert angegeben, nach Hampicken, Schäfer (1997) muss dieser noch um die Kosten der Flächenbereitstellung für den Naturschutz (entgangengen Einnahmen durch Pappelnutzung) bereinigt werden. 
3) Erholungswert (Spaziergang, Jagen, Fischen) und Zahlungsbereitschaft für einzelner gefärdeter Arten und Biotope aus Bevölkerung nicht im ökologischen Wert enthalten. Nur Wert der Zahlungsbereitschaft der Bevölkerung für den Natur, Artenschutz und Landschaft allgemein. Dieser liegt — umgelegt auf die Fläche ökologischer Vorranggebiete im Umfang von etwa 15% der Landesfläche der Bundesrepublik — nach Schätzungen im Intervall zwischen 800 und 1.800 DM pro ha und Jahr (hier geschätzter Wert, 1000 DM, verwendet, um ökologischen Wert nicht zu überschätzen). </t>
  </si>
  <si>
    <t>76 ökologischen Experten (von 120 angeschriebenen)</t>
  </si>
  <si>
    <t>Befragte: Experten der Fächer Zoologie, Botanik, Pflanzenbiologie, Landschaftspflege, Landschaftsplanung, Wasserbau und Umweltökonomie an Universitäten Bayerns, Baden-Württembergs, der Schweiz und Österreichs schriftlich.
Frage lautete: "Seit Jahren finanziert der Staat Extensivierungsprogramme in der Landwirtschaft. Charakteristisch sind z.B. Ackerrandstreifen- und Feuchtwiesenprogramme mit jährlichen Fördersummen um 500 - 1.000 DM pro Hektar. Sehen Sie bitte einmal von gewissen Mängeln mancher Programme ab und haben Sie nur die im Auge, welche gute Erfolge zeigen. Mit welcher Summe sollte der Staat im Vergleich dazu Ihrer Meinung nach den oben geschilderten Auwald fordern?".</t>
  </si>
  <si>
    <t xml:space="preserve">Fragebogen: Zahlungsempfehlung von Experten für Extensivierungsprogramme in der Landwirtschaft und Schutz ökologischer Vielfalt </t>
  </si>
  <si>
    <t>http://www.sciencedirect.com/science/article/pii/S092180091200122X
doi:10.1016/j.ecolecon.2012.03.008</t>
  </si>
  <si>
    <t>floodplain restoration sites of Elbe</t>
  </si>
  <si>
    <t>floodplain of Elbe</t>
  </si>
  <si>
    <t>relocation of dikes</t>
  </si>
  <si>
    <t xml:space="preserve">1) nutrient retention by floodplain inundation has been studied at various river sites (other robust measures not available)
2) to capture the future nutrient retention capacity of restored floodplain wetlands, we estimate the total retention of a site as the product of the additional average annual inundated area (based on discharge-exceedance and discharge-stage functions) and the specific nutrient retention rate per inundation day. Phosphorus and nitrogen deposition rates are estimated based on literatur review from European rivers: 0.8 kg TP ha−1 day−1 for phosphorus and 1.5 kg TN ha−1 day−1 for nitrogen
3) Major types of intervention to reduce nutrient emissions and improve nutrient retention assumed for: improved sewage treatment in central waste water treatment plants, improved waste water treatment for population not connected to central treatment plants, storm water treatment, agricultural water management, agricultural land management </t>
  </si>
  <si>
    <t>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</si>
  <si>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1) nutrient retention services are estimated based on the replacement cost method: cost values are estimated as the shadow price of floodplain restoration measures in a cost-minimisation model of measures to reduced nutrient loads in the Elbe River basin
2) cost-benefit analysis by facing shadow prices and cost estimates (project investment, opportunity costs in terms of the loss in economic rent from  the initial use of the floodplain)</t>
  </si>
  <si>
    <t>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</si>
  <si>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 kg TP-1 (marginal load abatement costs)</t>
  </si>
  <si>
    <t>marginal load abatement costs for Phosphor</t>
  </si>
  <si>
    <t>€ kg TN-1 (marginal load abatement costs)</t>
  </si>
  <si>
    <t>marginal load abatement costs for Nitrogen</t>
  </si>
  <si>
    <t xml:space="preserve">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
</t>
  </si>
  <si>
    <t>Shadow price</t>
  </si>
  <si>
    <t>Wald (besonders Fichte)</t>
  </si>
  <si>
    <t>Verlust von Wald bzw. Baumbeständen insbesondere Fichte durch Luftschadstoffe</t>
  </si>
  <si>
    <t>DM/Besucherstunde</t>
  </si>
  <si>
    <t>Simulationsmodell für zukünftige Entwicklung (1984 bis 2060) der Baumart Fichte verwendet und unter Berücksichtigung von Expertenurteilen (Delphi-Verfahren) auf andere Baumarten übertragen. Szenario: Emission und Immission von Schadstoffen unter verbessernden Emissions- und Immissionsauflagen (Trend-Szenario), Rückgang von Schwefeldioxid um ca. 40% / 25% und Stickoxiden um ca. 30% / 35% bis 1990 / 2060. Veränderung Waldfläche nach Szenario: regelmäßig bewirtschaftete Waldfläche reduziert um 800.000 ha (bis 2060).</t>
  </si>
  <si>
    <t xml:space="preserve">Nutzerzeitwertmethode, d.h. der Durchschnittswert je Freizeitstunde auf der Basis der durchschnittlich in der BRD von den Konsumenten für eine Freizeitstunde getätigten Aufwendungen. </t>
  </si>
  <si>
    <t>1) Simulation von Fichtenentwicklung von 1984-2060 durch Szenariomodellierung
2) Ünbertragung von modellierten Werte auf andere Baumarten durch Expertenbefragung entsprechend dem Delphi-verfahren
3) Abschätzung von Zuwachs- und Vorratsschäden sowie monetäre Bewertung 
4) Bewertung von Freizeit- und Erholungsindustrie nach Nutzerzeitwertmethode sowie Optionsnutzen
5) Abschätzung wasserwirtschaftlicher Wirkungen und monetäre Bewertung</t>
  </si>
  <si>
    <t>1984-2060</t>
  </si>
  <si>
    <t>Bewertung von Waldsterben durch Schadstoffemissionen/-immissionen, doch auch veränderte Waldfläche/-volumen und damit verbundenen monetäre Werte abgeleitet 
Produktionsfunktion für die Entwicklung von Fichtebeständen und deren monetäre Bewertung für Holzproduktion vorhanden</t>
  </si>
  <si>
    <t>Befragung (keine weiteren Details)</t>
  </si>
  <si>
    <t xml:space="preserve">Nur 62% der erwerbsfähigen Bevölkerung würde im Zweifel für diesen Optionsnutzen auch zahlen (nach Befragung)
Simulationsmodell für zukünftige Entwicklung (1984 bis 2060) der Baumart Fichte verwendet und unter Berücksichtigung von Expertenurteilen (Delphi-Verfahren) auf andere Baumarten übertragen. Szenario: Emission und Immission von Schadstoffen unter verbessernden Emissions- und Immissionsauflagen (Trend-Szenario), Rückgang von Schwefeldioxid um ca. 40% / 25% und Stickoxiden um ca. 30% / 35% bis 1990 / 2060. Veränderung Waldfläche nach Szenario: regelmäßig bewirtschaftete Waldfläche reduziert um 800.000 ha (bis 2060). </t>
  </si>
  <si>
    <t>Forstwirtschaft</t>
  </si>
  <si>
    <t>Hochwasserhaltung</t>
  </si>
  <si>
    <t>mit Rückgang des Wladbestandes Reduzierung der Interzeptiomsverdunstung und Transpiration somit erhöhter jährlicher Gesamtabfluss; mit Ausnahme von Hochgebirgsstandorten keine Veränderung der Absickerungsverhältnisse; Zunahme der Grundwasserneubildung und Niedrigwasserabflüsse; am Beispiel des Landes Hessen wurden zusätzliche Investitionen für Hochwasserschutz monetarisiert und abschließend auf gesamt BRD übertragen</t>
  </si>
  <si>
    <t>1984-2061</t>
  </si>
  <si>
    <t>Gewässerschutz</t>
  </si>
  <si>
    <t>Einführung von Naturschutzprogrammen</t>
  </si>
  <si>
    <t>€/kg N</t>
  </si>
  <si>
    <t>verschiedene gewässernahe Ökosysteme („Moore“, „Auen“, „Grünland“, „Trockenstandorte“, „Wald“ und „Acker“)</t>
  </si>
  <si>
    <t>Nutzung von Werten aus Literatur, u. a. Osterburg et al. (2007)</t>
  </si>
  <si>
    <t>Gesamtbevölkerung</t>
  </si>
  <si>
    <t>Nitrateinträge (Reduktionspotenziale basierend auf Osterburg et al 2007)</t>
  </si>
  <si>
    <t>Vermeidungskostenansatz generell problematisch; grobe Schätzung von Vermeidungskosten pro Maßnahme</t>
  </si>
  <si>
    <t>keine Bewertung, Niederlande</t>
  </si>
  <si>
    <t>Ergebnisse aus Hampicke et al 1991</t>
  </si>
  <si>
    <t>Tourismus</t>
  </si>
  <si>
    <t>$</t>
  </si>
  <si>
    <t>Analyse des Beitrags des NP-spezifischen Tourismus zur Gesamtwertschöpfung in der Region</t>
  </si>
  <si>
    <t>2003/2005</t>
  </si>
  <si>
    <t>keine Zuweisung zu konkreten ESS möglich</t>
  </si>
  <si>
    <t>fehlende Studie</t>
  </si>
  <si>
    <t>externalities from mere road transport, no consideration of infrastructure issues</t>
  </si>
  <si>
    <t>nur Luftverschmutzung durch Bergbau</t>
  </si>
  <si>
    <t>non</t>
  </si>
  <si>
    <t>79 Flussauen in Deutschland</t>
  </si>
  <si>
    <t>rezente Aue, Fluss</t>
  </si>
  <si>
    <t>Inwertsetzung der Auen</t>
  </si>
  <si>
    <t>€/a (Gesamtfläche)</t>
  </si>
  <si>
    <t>Grundlage der Grenzkostenberechnung: Grenzkosten liegen bei landwirtschaftlichen Strategien für Stickstoff bei 6 Euro/kg N und für Phosphor bei 60 Euro/kg P.
GIS basierte analyse von 1-km Auensegmenten auf Grundlage von bundesweiten Datensätzen</t>
  </si>
  <si>
    <t>1. GIS basierte analyse von 1-km Auensegmenten auf Grundlage von bundesweiten Datensätzen
2. monetäre Bewertung</t>
  </si>
  <si>
    <t>Beachte diese Studie (Mehl et al. 2013 sowie Born, W., Meyer, V., Scholz, M., Kasperidus, H.D., Schulz-Zunkel, C., Hans-Jürgens, B., 2012. Ökonomische Bewertung Ökosystemfunktionen von Flussauen. In: Scholz, M., Mehl, D., Schulz-Zunkel, C., Kasperidus, H.D., Born, W., Henle, K., Ökosystemfunktionen von Flussauen – Analyse und Bewertung von Hochwasserretention, Nährstoffrückhalt, Kohlenstoffvorrat, Treibhausgasemissionen und Habitatfunktion. Naturschutz und Biologische Vielfalt 124: 147-168.) von Originalstudie: M. Scholz, D. Mehl, C. Schulz-Zunkel, H. D. Kasperidus, H. D., W.
Born, K. Henle: Ökosystemfunktionen in Flussauen. Analyse und Bewertung
von Hochwasserretention, Nährstoffrückhalt, Treibhausgas-
Senken-/Quellenfunktion und Habitatfunktion, Schriftenr. Naturschutz
und biologische Vielfalt 124, 257 S., 2012.</t>
  </si>
  <si>
    <t>Phosphorrentention von Auen</t>
  </si>
  <si>
    <t xml:space="preserve">1) Nach der Methode von (Gäthe et al. 1997) wurden für Bodentypen nach der Bodenübersichtskarte (BÜK1000) sowie für Gewässer Denitrifikationsraten zugeordnet und somit der Stickstoffrückhalt in Auen ermittelt. Gesamtretentionspotential beträgt 41860 tN/a in rezenten Auen. Stickstoffretentionspotenzial der größten Auen als Diagramm in Studie vorhanden.
2) Der Phosphorrückhalt wurde über Sedimentationsraten abgeleitet, die auf Rauigkeitsbeiwerten und aus der Literatur abgeleiteten Faustzahlen basieren. Phosphorretention beträgt 1200 tP/a in rezenten Auen. </t>
  </si>
  <si>
    <t>GIS basierte analyse von 1-km Auensegmenten auf Grundlage von bundesweiten Datensätzen</t>
  </si>
  <si>
    <t>Treibhausgasemissionen</t>
  </si>
  <si>
    <t>bereits in Born, W., Meyer, V., Scholz, M., Kasperidus, H.D., Schulz-Zunkel, C., Hans-Jürgens, B., 2012. Ökonomische Bewertung Ökosystemfunktionen von Flussauen. In: Scholz, M., Mehl, D., Schulz-Zunkel, C., Kasperidus, H.D., Born, W., Henle, K., Ökosystemfunktionen von Flussauen – Analyse und Bewertung von Hochwasserretention, Nährstoffrückhalt, Kohlenstoffvorrat, Treibhausgasemissionen und Habitatfunktion. Naturschutz und Biologische Vielfalt 124: 147-168.</t>
  </si>
  <si>
    <t>Zusammenfassung
Der Beitrag stellt zusammenfassend Ergebnisse einer bundesweiten
Analyse und Bewertung von vier zentralen Ökosystemfunktionen
und -leistungen großer Flussauen vor, die andernorts
ausführlich als Studie veröffentlicht wurden. Erstmalig wurden
die vier Auenfunktionen (1) Hochwasserretention, (2) Nährstoffrückhalt,
(3) Kohlenstoffvorrat/Treibhausgasemissionen
und (4) Habitatfunktion mit Hilfe spezifischer Methoden als
Ökosystemleistungen abschätzend quantifiziert und soweit möglich
monetär in Wert gesetzt.
Die Ergebnisse zeigen, dass nur intakte Flusslandschaften ökologisch
funktionsfähig sind und dabei auch erhebliche ökonomische
Vorteile für die Gesellschaft mit sich bringen. Die 79 untersuchten
Flussauen besitzen durch ihre noch in das Überschwemmungsregime
einbezogenen Flächenanteile (rezente Auen) beispielsweise
ein aktuelles Gesamtpotenzial für den Rückhalt von
Stickstoff von bis zu 42.000 t/a und für den Phosphorrückhalt
von bis zu 1.200 t a/a. Dies entspricht einem Wert an Reinigungsleistung
von ca. 500 Mio. Euro pro Jahr. Damit wird vor
allem deutlich, welches enorme Potenzial in Maßnahmen zur
Verbesserung des Auenzustandes, insbesondere im Hinblick auf
eine Rückgewinnung von naturnaher Überschwemmungsfläche
liegt. Die Bewertung der Ökosystemfunktionen und -leistungen
von Flussauen erfährt daher gerade im Hinblick auf die Umsetzung
europäischer Richtlinien des Gewässer-, Hochwasser- und
Naturschutzes sowie im Hinblick auf die nationale Strategie zur
biologischen Vielfalt eine große Bedeutung.</t>
  </si>
  <si>
    <t xml:space="preserve">Schäfer, A.: Moore und Euros – die vergessenen Millionen, Archiv für Forstwesen und Landschaftsökologie 43(4), S. 156–160, 2009. </t>
  </si>
  <si>
    <t xml:space="preserve">gute ökol.-ökon. Verbindung (Quantifizierung von Treibhausgasreduktionspotentialen von Mooren in Deutschland, z.B. für Wiedervernässung, Neuwaldbildung etz.)
Diskutiert Schätzwerte vorheriger Methodenkonventionen (Anwendbarkeit und Grenzen)
</t>
  </si>
  <si>
    <t>Hainich</t>
  </si>
  <si>
    <t>16000 ha</t>
  </si>
  <si>
    <t>Lokalbevölkerung</t>
  </si>
  <si>
    <t>Kohlenstoffbindung</t>
  </si>
  <si>
    <t>weniger Gefahren durch invasive Pflanzen</t>
  </si>
  <si>
    <t>zusätzliche Naturschutzmaßnahmen</t>
  </si>
  <si>
    <t>Widerstandskraft (Stabilität, Resilienz) gegen Stürme etc.</t>
  </si>
  <si>
    <t>Widerstandskraft (Stabilität, Resilienz) gegen unbekannte Gefahren</t>
  </si>
  <si>
    <t>€/Person/Jahr</t>
  </si>
  <si>
    <t>face-to-face; Sonderabgabe als Zahlungsverhikel</t>
  </si>
  <si>
    <t>klassisches CE</t>
  </si>
  <si>
    <t>Mulde-Gebiet</t>
  </si>
  <si>
    <t>Aufforstung</t>
  </si>
  <si>
    <t>Market-Stall-Ansatz; Steuererhöhung als Zahlungsvehikel</t>
  </si>
  <si>
    <t>Diskussionsgruppen zur Präferenzbildung, dann klassisches CE</t>
  </si>
  <si>
    <t>hochwertige CE-Studie; ungewöhnliche Umweltgüter bewertet</t>
  </si>
  <si>
    <t>hochwertige CE-Studie</t>
  </si>
  <si>
    <t>Landschaftsästhetik</t>
  </si>
  <si>
    <t>Wasserqualität in Flüssen</t>
  </si>
  <si>
    <t>Kohlenstoffbindung (WTP per NYC-Frankfurt-Flugäquivalent)</t>
  </si>
  <si>
    <t>% Waldanteil (WTP per %)</t>
  </si>
  <si>
    <t>Nitratkonzentrationen in Gewässern (WTP für Veränderung von hoher zu mäßgier Belastung)</t>
  </si>
  <si>
    <t>keine Bewertung, nur relative Präferenzrankings</t>
  </si>
  <si>
    <t>Der Beitrag stellt zusammenfassend Ergebnisse einer bundesweiten Analyse und Bewertung von vier zentralen Ökosystemfunktionen und -leistungen großer Flussauen vor, die andernorts ausführlich als Studie veröffentlicht wurden. Erstmalig wurden die vier Auenfunktionen (1) Hochwasserretention, (2) Nährstoffrückhalt, (3) Kohlenstoffvorrat/Treibhausgasemissionen und (4) Habitatfunktion mit Hilfe spezifischer Methoden als Ökosystemleistungen abschätzend quantifiziert und soweit möglich monetär in Wert gesetzt. Die Ergebnisse zeigen, dass nur intakte Flusslandschaften ökologisch funktionsfähig sind und dabei auch erhebliche ökonomische Vorteile für die Gesellschaft mit sich bringen. Die 79 untersuchten Flussauen besitzen durch ihre noch in das Überschwemmungsregime einbezogenen Flächenanteile (rezente Auen) beispielsweise ein aktuelles Gesamtpotenzial für den Rückhalt von Stickstoff von bis zu 42.000 t/a und für den Phosphorrückhalt von bis zu 1.200 t a/a. Dies entspricht einem Wert an Reinigungsleistung von ca. 500 Mio. Euro pro Jahr. Damit wird vor allem deutlich, welches enorme Potenzial in Maßnahmen zur Verbesserung des Auenzustandes, insbesondere im Hinblick auf eine Rückgewinnung von naturnaher Überschwemmungsfläche liegt. Die Bewertung der Ökosystemfunktionen und -leistungen von Flussauen erfährt daher gerade im Hinblick auf die Umsetzung europäischer Richtlinien des Gewässer-, Hochwasser- und Naturschutzes sowie im Hinblick auf die nationale Strategie zur biologischen Vielfalt eine große Bedeutung.</t>
  </si>
  <si>
    <t>Auen</t>
  </si>
  <si>
    <t>Nitrat- und Phosphorretention (41860 t/a bzw. 1200 t/a)</t>
  </si>
  <si>
    <t>6 €/kg N und 60 €/kg P</t>
  </si>
  <si>
    <t>Berechnung der Nährstoffretention durch alle Flüsse und Auen Deutschlands, Multiplizierung mit Grenzschadensätzen</t>
  </si>
  <si>
    <t>Herkunft der Grenzkostenschätzungen unklar; Ersatzkostenmethode umstritten</t>
  </si>
  <si>
    <t>Im Mittelpunkt der Studie steht die monetäre Bewertung kleinklimatischer Leistungen des Waldes für angrenzende Weinbaubetriebe. Diese Schutzleistung wird von Forstbetrieben kostelos bereitgestellt. Sie bewirkt auf Ebene der weinanbauenden Unternehmen eine Qualitätssicherung der produzierten Weinsorten und bewahrt sie so vor mit Kaltlufteinbrüchen einhergehenden Umsatzeinbußen. Am Beispiel zweier an Obermosel und Saar gelegener Weinbaudomänen wird die so vermiedene jährliche Umsatzeinbuße durch Sortimentsverschiebungen simuliert und als Zahlungsbereitschaft der Weinbaubetriebe für die Schutzleistung des Waldes identifiziert.</t>
  </si>
  <si>
    <t>kleinklimatische Regulation</t>
  </si>
  <si>
    <t>Umsatzeinbußen bei Waldfehlen</t>
  </si>
  <si>
    <t>Vergleich simulierter Umsätze unter Annahme von Sortenwechsel (ohne Wald) mit tatsächlich realisierten Umsätzen</t>
  </si>
  <si>
    <t>Weinwirte</t>
  </si>
  <si>
    <t>1974-1993</t>
  </si>
  <si>
    <t>Ersatzkostenmethode umstritten</t>
  </si>
  <si>
    <t>Nettounternehmensgewinn Forst</t>
  </si>
  <si>
    <t>bereits vorhanden: Hampicke, U. et al. Kosten- und Wertschätzung des Arten- und Biotopenschutzes, Bericht 3/91 des Umweltbundesamts, Berlin 1991</t>
  </si>
  <si>
    <t>keine Differenzierung von Verlustkosten der Fischerei infolge von baulichen Veränderungen von natürlichen Gewässerstrukturen (veränderte Landnutzungsform, Begradigung von Flussläufen, etz.)</t>
  </si>
  <si>
    <t xml:space="preserve">Zahlungsbereitschaft zur Zufriedenheit mit Umweltqualität ohne Ausweisung von konkreten Ökosystemen; Untersuchung des embedding effects </t>
  </si>
  <si>
    <t>Untersuchung des embedding effects: Eine Addition isoliert erhobener Zahlungsbereitschaftsangaben berücksichtigt nicht, dass die simultan ermittelte Zahlungsbereitschaft für die Verminderung mehrerer Umweltschäden normalerweise geringer ausfällt</t>
  </si>
  <si>
    <t>status quo von Wert von Feuchtgebieten unter teilweiser forstwirtschaftlicher Nutzung
Zahlungsbereitschaft des Staates: Analyse der staatlichen Zahlungsbereitschaft in Gestalt der effektiven Staatsausgaben für den Naturschutz oder verbindlicher Programme analysiert aber nicht in Tab genannt (sollen genannt werden?) Fördersätze in der Landwirtschaft (z.B. für Grünlandextensivierung, für Ökowiesen, Streuobstwiesen, etz.), Forstwirtschaft (Kompensationszahlungen für nicht-Nutzung von Wäldern) als Maß für die Zahlungsbereitschaft des Staates für den Naturschutz vorhanden.
--&gt; keine Bewertung der ökologischen Qualität des Auwaldes Isarmündung, sondern Wertschätzung durch Befragungen zu seinem sonstigen Leistungen z.B. Wert des Verzichts auf mögliche Holznutzung (gemessen an Reinertrag der Nutzung von Pappelkulturen) als Kompensationszahlung zum Erhalt des Biotops (=Wert des Erhaltes von ökologischer Vielfalt) 
Unsicherheiten: "embedding effect" (Zahlungsbereitschaft für Schutz einzelner Arten meist nicht in Kontext aller gefährdeter Arten gesehen - überhöhte Werte) und "warm glowing effect" (altruistisches Verpflichtungsgefühl spornt zur Zahlungsbereitschaft, eine "gute Tat", an, wohin die Zahlungsbereitschaft fließt und wie hoch diese ist hängt von der Erhebungsreihenfolge ab; wer für arme Kinder und bedrohte Volksstämme zahlte hat kaum was für gefährdete Frösche über) berücksichtigen. Diese beschreiben Grenzen der "Contingent Valuation"
Ausführliche Beschreibung und Exemplarisierung der Diskont-Problematik (ökonomisches Risiko und Unsicherheiten lassen sich - wenn nicht die statistischen Umstände zu etwas anderem zwingen, korrekt durch eine einfache Erhöhung des Diskontsatzes berücksichtigen (vgl. u.a. REED 1992).</t>
  </si>
  <si>
    <t>Schulz, Wicke, Der ökonomische Wert der Umwelt. Ein Überblick über den Stand der Forschung zur Schätzung des Nutzens umweltpolitischer Maßnahmen auf der Basis verhinderter Schäden in der Bundesrepublik Deutschland. In ZfU 1987, S. 109-155, hier S. 151</t>
  </si>
  <si>
    <t>keine eigene Bewertung; eigene Erhebung zu Zahlungsbereitschaft Luftqualität generell, zahlreiche Schadenskosten zu Luftverschmutzung, Wasserverschmutzung, Bodenbelastung; Lärm und Folgen auf Mensch, Baumaterialien, Tierarten, Freilandvegetation, Wald etz.</t>
  </si>
  <si>
    <t>Unsicherheiten von Zahlungsbereitschafen: Wenn man die Befragt glauben lässt, dass man sie nicht in die Höhe ihrer geäußerten Zahlungsbereitschaft zur Finanzierung heranzieht, dann werden sie eine höhere als ihre echte Zahlungsbereitschaft angeben.</t>
  </si>
  <si>
    <t xml:space="preserve">The increasing reduction of wetlands such as riparian areas is regarded as a serious loss due to their 
high  ecological  value.  A  growing  need  for  the  assessment  of  wetland  values  and  the  beneficial  
ecosystem services they provide is noted. An overview of recent studies using different approaches to 
assign  monetary  values  to  different  valuable  functions  is  given.  In  a  case  study  of  the  river  Elbe  in  
Germany  the  function  of  flood  plains  as  nutrient  sinks  to  improve  water  quality  is  considered.  The  
value of these services is assessed in monetary terms using the replacement cost approach, considered 
the  most  appropriate  in  this  case.  Besides  methodological  questions,  the  suitability  of  monetary  
valuation in river basin management is discussed
. </t>
  </si>
  <si>
    <t xml:space="preserve">bereits vorhanden: englische Version  von Dehnhardt, A. (2002): Der ökonomische Wert der Elbauen als Nährstoffsenke: Die indirekte Bewertung ökologischer Leistungen. In: Dehnhardt, A. &amp; Meyerhoff, J. (Hrsg.): Nachhaltige Entwicklung der Stromlandschaft Elbe. Vauk-Verlag, Kiel. </t>
  </si>
  <si>
    <t>€/year value of the nitrogen retention in catchment area</t>
  </si>
  <si>
    <t>€ value of the nitrogen retention in catchment area over a prospected period of 20 years</t>
  </si>
  <si>
    <t>€/m2 for mean value of blocks located within 400m of an open space</t>
  </si>
  <si>
    <t>€/m2 for mean value of blocks located further than 400m of an open space</t>
  </si>
  <si>
    <t xml:space="preserve">Köbbing, J. F., M. Groth, G. von Oheimb (2012) Klimaschutz durch Moorrenaturierung : Ansätze zur ökonomischen Bewertung. Ibidem-Verlag, Stuttgart.  </t>
  </si>
  <si>
    <t>Moor</t>
  </si>
  <si>
    <t>Wiederherstellung von Feuchtgebieten (Kosten und Nutzen von Renaturierung)</t>
  </si>
  <si>
    <t>Sehr gute Beschreibung der Umwandlungsprozesse bzgl. Moorrenatur als Kohlenstoffsenke</t>
  </si>
  <si>
    <t>Erholungsfunktion der Ackerflächen</t>
  </si>
  <si>
    <t>Industriegebietsausweisung Schichauweg, Berlin</t>
  </si>
  <si>
    <t>16 ha Ackerland</t>
  </si>
  <si>
    <t>direkt geäußerte Zahlungsbereitschaft
Willingness to pay (WTP)</t>
  </si>
  <si>
    <t>Konsumentenrente (Netto-Nutzen): Differenz zwischen tatsächlicher Kosten und geschätzter maximaler Zahlungsbereitschaft</t>
  </si>
  <si>
    <t xml:space="preserve">49 Besucher des natürlichen Untersuchungsgebietes sowie 64 Besucher eines nahen Freizeitparkes wurden befragt (gesamt 113 Personen). Monetäre Zahlungsbereitschaften wurden verglichen.
Frage an Erholungssuchende: Würden Sie ein Eintrittsgeld für diese Freizeit- und Erholungsfläche zahlen, um sie vor einer Bebauung zu schützenb? Wieviel DM würden Sie maximal zahlen?
</t>
  </si>
  <si>
    <t>49 Personen (Besucher des Gebietes)</t>
  </si>
  <si>
    <t>Erholungssuchende / Besucher des Freizeitparks</t>
  </si>
  <si>
    <t>Sehr gute Qualität</t>
  </si>
  <si>
    <t>Zahlungsbereitschaft der Berliner Bevölkerung für ein Artenschutzprogramm für ganz Berlin</t>
  </si>
  <si>
    <t>67 Studenten der Informatik wurden nach ihrer Bereitschaft für Verzicht befragt: Auf welches Äquivalent an Realeinkommen würden Sie maximal verzichten, damit das Kernprogramm zum Artenschutz verwirklicht werden kann?</t>
  </si>
  <si>
    <t>67 Personen</t>
  </si>
  <si>
    <t>Bewohner Berlins</t>
  </si>
  <si>
    <t xml:space="preserve">67 Studenten der Informatik wurden nach ihrer Bereitschaft für Verzicht befragt: Auf welches Äquivalent an Realeinkommen würden Sie maximal verzichten, damit das Kernprogramm zum Artenschutz verwirklicht werden kann? Der Wert wurde auf die Gesamtbevölkerung von Berlin (1490004 Einwohner) für eine Periode von 20 Jahren hochgerechnet. Der Wert wurde um 40% nach unten korrigiert, da von einer generellen Überschätzung der Zahlungsbereitschaft ausgegangen wird. Kosten verschiedener Naturschutzmaßnahmen wurden ebenfalls berücksichtigt.  </t>
  </si>
  <si>
    <t>4 ha Baumschulfläche</t>
  </si>
  <si>
    <t>städtische Grünfläche / Baumschulfläche</t>
  </si>
  <si>
    <t>Grünfläche/Baumschulfläche in Industriegebiet</t>
  </si>
  <si>
    <t xml:space="preserve">Löwenstein 1994. Reisekostenmethode und Bedingte Bewertungsmethode als Instrumente zur monetären Bewertung der Erholungsfunktion des Waldes - Ein ökonomischer und ökonometrischer Vergleich. Schriften zur Forstökonomie. J.D. Sauerländer's Verlag, Frankfurt/Main. </t>
  </si>
  <si>
    <t>Recreation / Erholungswert</t>
  </si>
  <si>
    <t>Southern Harz / Südharz</t>
  </si>
  <si>
    <t>Unterschiedliche Annahmen bzgl. der Reisekostenmethode wurden getestet. Reisekosten unterscheiden sich zwischen 0,127 DM/km und 0,527 DM/km</t>
  </si>
  <si>
    <t>659 Besucher</t>
  </si>
  <si>
    <t>Besucher der Region Südharz</t>
  </si>
  <si>
    <t>399 Haushalte mit 662 Haushaltsmitgliedern; 318 Haushalte mit 540 Haushaltsmitgliedern zeigten eine positive Zahlungsbereitschaft.</t>
  </si>
  <si>
    <t xml:space="preserve">Steffens, Rolf 1976. Beiträge zur ökonomischen Bewertung der landeskulturellen und sozialen Leistungen des Waldes. Fakultät für Bau-, Wasser- und Forstwesen. TU-Dresden. 
</t>
  </si>
  <si>
    <t>Bewertung ist schwer in das Jahr 2016 übertragbar. Bewertung in Ost-Mark auf der Grundlage von Gebrauchswertzahlen, welche auf den heutigen Kontext schwer übertragbar sind.</t>
  </si>
  <si>
    <t>Ost-Sachsen</t>
  </si>
  <si>
    <t>Lahn-Dill-Berggebiet</t>
  </si>
  <si>
    <t>verschiedene</t>
  </si>
  <si>
    <t>Nitratkonzentrationen</t>
  </si>
  <si>
    <t>Erda, Artenschutzprogramm 1; mehrfach-begrenzte polytome Abfrage; face-to-face</t>
  </si>
  <si>
    <t>Erda, Artenschutzprogramm 2; mehrfach-begrenzte polytome Abfrage; face-to-face</t>
  </si>
  <si>
    <t>Eibelshausen, Artenschutzprogramm 1; mehrfach-begrenzte polytome Abfrage; face-to-face</t>
  </si>
  <si>
    <t>Eibelshausen, Artenschutzprogramm 2; mehrfach-begrenzte polytome Abfrage; face-to-face</t>
  </si>
  <si>
    <t>hypothetisches Szenario, Trinkwasserprogramm 1; mehrfach-begrenzte polytome Abfrage; face-to-face</t>
  </si>
  <si>
    <t>hypothetisches Szenario, Trinkwasserprogramm 2; mehrfach-begrenzte polytome Abfrage; face-to-face</t>
  </si>
  <si>
    <t>landwirtschaftliches Szenario, Trinkwasserprogramm 1; mehrfach-begrenzte polytome Abfrage; face-to-face</t>
  </si>
  <si>
    <t>landwirtschaftliches Szenario, Trinkwasserprogramm 2; mehrfach-begrenzte polytome Abfrage; face-to-face</t>
  </si>
  <si>
    <t>qualitativ hochwertige Studie</t>
  </si>
  <si>
    <t>Habitat für Carduelis chloris</t>
  </si>
  <si>
    <t>Habitat für C. cornix und Pica pica</t>
  </si>
  <si>
    <t>face-to-face; Bezahlkarte; mit Revisionsmöglichkeit, Abfrage der Gründe für 0-WTPs</t>
  </si>
  <si>
    <t>online; Bezahlkarte; mit Revisionsmöglichkeit, Abfrage der Gründe für 0-WTPs</t>
  </si>
  <si>
    <t>135000 ha</t>
  </si>
  <si>
    <t>3200 ha</t>
  </si>
  <si>
    <t>Werte für Sommer</t>
  </si>
  <si>
    <t>Berchtesgarden</t>
  </si>
  <si>
    <t>Müritz</t>
  </si>
  <si>
    <t>322 qkm</t>
  </si>
  <si>
    <t>209 qkm</t>
  </si>
  <si>
    <t>Avelsbach</t>
  </si>
  <si>
    <t>Serrig</t>
  </si>
  <si>
    <t>€/HH/a für Verbesserung von &gt;75 mg/l zu &lt;10 mg/l</t>
  </si>
  <si>
    <t>€/HH/a für Anstieg von 210 auf 850 Arten</t>
  </si>
  <si>
    <t>€/HH/a für Veränderung von Wald zu 2 ha Schlaggröße</t>
  </si>
  <si>
    <t>Gutow, S.; Schröder, H. (2000): Zur monetären Bewertung des Arten- und Biotopschutzes des Waldes, in: Bergen, V. (Hrsg.): Ökonomische Analysen von Schutz-, Erholungs- und Rohholzleistungen des Waldes in Rheinland-Pfalz. Mainz: LFV Rheinland-Pfalz. S. 59-84.</t>
  </si>
  <si>
    <t>Gutow, S.; Schröder, H. (2000): Zur monetären Bewertung der Zuwächse an stehenden Holzvorräten in Rheinland-Pfalz, in: Bergen, V. (Hrsg.): Ökonomische Analysen von Schutz-, Erholungs- und Rohholzleistungen des Waldes in Rheinland-Pfalz. Mainz: LFV Rheinland-Pfalz. S. 131-170</t>
  </si>
  <si>
    <t>Gutow, S. (2000): Zur Ermittlung impliziter Preise für Walderholung im Pfälzerwald, in: Bergen, V. (Hrsg.): Ökonomische Analysen von Schutz-, Erholungs- und Rohholzleistungen des Waldes in Rheinland-Pfalz. Mainz: LFV Rheinland-Pfalz. S. 85-106.</t>
  </si>
  <si>
    <t>134000 ha</t>
  </si>
  <si>
    <t>Hedonic Producers' Surplus</t>
  </si>
  <si>
    <t>Wert als Beitrag des Waldes zu Gewinnen touristischer Unternehmen (Pensionen, Hotels etc)</t>
  </si>
  <si>
    <t>Regressionsmodell mit verschiedenen den Gewinn beeinflussenden Faktoren (Sportstätten, Zimmerzahlen, DEHOGA-Sterne…)</t>
  </si>
  <si>
    <t>DM/zusätzliche 400 ha Waldfläche</t>
  </si>
  <si>
    <t>20 Betriebe</t>
  </si>
  <si>
    <t>Touristen/Übernachtungsanbieter</t>
  </si>
  <si>
    <t>keine Unterscheidung zwischen verschiedenen Teilaspekten möglich</t>
  </si>
  <si>
    <t>Kastellaun</t>
  </si>
  <si>
    <t>Beitrag zur Konsumenten- und Produzentenrente des örtlichen Trinkwasserversorgers</t>
  </si>
  <si>
    <t>systematische Unterschätzung durch partialanalytische Betrachtung</t>
  </si>
  <si>
    <t>Trinkwasserversorger Kostendecker; natürliches Monopol; geringe Preiselastizität der Nachfrage</t>
  </si>
  <si>
    <t>Berechnung der Konsumenten- und Produzentenrente unter Berücksichtigung der Filtrationsleistung des Waldes</t>
  </si>
  <si>
    <t>Bevölkerung der Region</t>
  </si>
  <si>
    <t>keine Bewertung, sondern nur Analyse von Veränderungen im Waldvermögen</t>
  </si>
  <si>
    <t>Waldumbau</t>
  </si>
  <si>
    <t>Biotope für gefährdete und geschützte Arten</t>
  </si>
  <si>
    <t>Altersstruktur der Wälder</t>
  </si>
  <si>
    <t>Landschaftliche Vielfalt</t>
  </si>
  <si>
    <t>konservative Schätzung für CO2 Senke durch Moorrenaturierung: 30.000 kg CO2-äq ha-1 a-1 (aus Schäfer 2005: Umweltverträgliche Erlenwirtschaft auf wieder vernässten Niedermoorstandorten. Beiträge für Forstwirtschaft und Landschaftsökologie 39: S. 165-171.)</t>
  </si>
  <si>
    <t>siehe Matzdorf, B. und M. Reutter 2014</t>
  </si>
  <si>
    <t>Matzdorf, B. und M. Reutter 2014. Leistungen des Grünlandes – eine Auseinandersetzung mit dem Konzept der Ökosystemleistungen im Bereich der Landwirtschaft. Kapitel 1.4 In: Schröter-Schlaack et al. (Hrsg.) (2014): Der Nutzen von Ökonomie und Ökosystemleistungen für die Naturschutzpraxis. Workshop IV: Landwirtschaft.  BfN-Skripten 359. BfN, Bonn. S. 45-60.</t>
  </si>
  <si>
    <t>Vor diesem Hintergrund wenden wir in diesem Beitrag den Ökosystemleistungsansatz am Beispiel des Grünlandes auf landwirtschaftlich geprägte Ökosysteme an. Wir beginnen mit einer Auseinandersetzung mit dem Begriff „Ökosystemleistungen“, bezogen auf einen land-wirtschaftlich geprägten Landschaftsbestandteil, das Grünland (1.4.2). Darauf folgt eine bei-spielhafte Bewertung zwei ausgewählter Leistungen des Grünlandes (1.4.3 und 1.4.4). Ab-schließend nutzen wir die durchgeführte monetäre Bewertung, um die Option einer wertbe-zogenen Prämie für Agrarumweltmaßnahmen zu diskutieren, welche eine sehr wichtige Rolle im Rahmen der Förderung und Entwicklung des ländlichen Raums spielen (DG AGRICULTURE AND RURAL DEVELOPMENT 2009).</t>
  </si>
  <si>
    <t>national</t>
  </si>
  <si>
    <t>€/ha/a Zahlungsbereitschaft für das Teilprogramm Grünland für Biodiversitätsschutz</t>
  </si>
  <si>
    <t>"Als Zahlungsbereitschaft der Gesamtbevölkerung Deutschlands für das Teilprogramm Grün-land wurde ein Gesamtwert von minimal 1,35 Mrd. €/a bis maximal 5,00 Mrd. €/a ermittelt (MEYERHOFF et al. 2012)." … "Bezieht man nun die Wertespanne des Teilprogramms Grünland auf den für das Maßnah-menpaket relevanten Flächenumfang, ergibt sich ein Wert von minimal 682 €/ha/a bis maxi-mal 2.525 €/ha/a. Diese Summe stufen wir als einen an der Nachfrage orientierten, mittleren Wert für alle Maßnahmen des Grünland-Teilprogramms ein und damit auch als einen mittle-ren, nachfrageorientierten Wert für einen Hektar artenreiches Grünland (Tab. 4). Rechnet man diesen Wert auf den aktuellen Umfang des HNV-Grünlandes, ergibt sich ein Gesamtwert des HNV-Grünlandes in Deutschland von minimal 724 Mio. €/a bis maximal 2.683 Mio. €/a (Tab. 4)."</t>
  </si>
  <si>
    <t>2326 (siehe Meyerhoff, J., Angeli, D. &amp; Hartje, V., 2012. Valuing the benefits of implementing a national strategy on biological diversity-The case of Germany. ENVIRONMENTAL SCIENCE &amp; POLICY, 23, pp.109–119.)</t>
  </si>
  <si>
    <t>keine direkte Bewertung, gut nachvollziehbare Weiterverwendung existierender Werte und Anwendung auf Grünland</t>
  </si>
  <si>
    <t>Umwandlung von Grünland in Ackerland</t>
  </si>
  <si>
    <t>€/ha/a; Wert je nach Kapazität der standortökologischen Raumeinheiten (s. Tab. 3) bei minimaler Kapazität der Kohlenstoffspeicherung (für min = 7€/tCO2 und für max= 70€/tCO2)</t>
  </si>
  <si>
    <t xml:space="preserve">Kohlenstoffwert in Bezug auf Schaden durch Emission (20 - 40 - 40 €/tCO2äq.) sowie Marktwert (7 €/tCO2äq.) </t>
  </si>
  <si>
    <t>In Bezug auf die Klimaschutzleistung greifen wir auf die Ergebnisse aus REUTTER &amp; MATZ-DORF (2013) zurück. Hier berechneten wir, wie viel CO2 bei einer Umwandlung von Grünland in Ackerland freigesetzt werden würde. An dieser Stelle werden der Artenreichtum und die Nutzungsintensität des Grünlandes aufgrund der gewählten Methode nicht berücksichtigt. Die Berechnung erfolgt anhand einer vereinfachten Methode des Inventarberichts, Bereich Landnutzungsänderung (UBA 2010). Dort wird bei der Umwandlung von Grünland in Acker-land auf mineralischen Böden ein Verlust von 30,43% des organischen Kohlenstoffs ange-nommen, bei Moorböden wird ein Schätzwert von pauschal zusätzlichen 6 t C/ha/Jahr ange-setzt. Um diesen Schätzwert zu integrieren, wird bei uns eine Zeitspanne von zehn Jahren berücksichtigt. Digitale Datengrundlagen sind die Bodenübersichtskarte für Deutschland im Maßstab 1:1.000.000 (kurz BÜK 1.000, BGR 2000), Corine Landcover (UBA 2004), eine Abgrenzung standortökologischer Raumeinheiten (siehe BFN 2004) und ATKIS (BKG 2008).</t>
  </si>
  <si>
    <t>Als Ergebnis werden i) standortabhängige Freisetzungsraten berechnet, darauf aufbauend ii) flächengewichtete Mittelwerte zur Freisetzung von CO2 bei der Umwandlung eines Hektars Grünland in Ackerland je standortökologischer Raumeinheit und darauf aufbauend iii) eine deutschlandweite Freisetzung bei der Umwandlung von jeweils 5% des Grünlandes in jeder Raumeinheit (Tab. 5). Warum 5%? Das wird im Folgenden erklärt.</t>
  </si>
  <si>
    <t>Bevölkerung, global</t>
  </si>
  <si>
    <t>€/ha/a; Wert je nach Kapazität der standortökologischen Raumeinheiten (s. Tab. 3) bei maximaler Kapazität der Kohlenstoffspeicherung (für min = 7€/tCO2 und für max= 70€/tCO2)</t>
  </si>
  <si>
    <t>€/a; Gesamtwert für gesamtes Grünland in Deutschland bei 5% erwarteter Umwandlung je standortökologischer Raumeinheit;  (für min = 7€/tCO2 und für max= 70€/tCO2)</t>
  </si>
  <si>
    <t>UBA – Umweltbundesamt (2010): Nationaler Inventarbericht Deutschland – 2010. Berichterstattung unter der Klimarahmenkonvention der Vereinten Nationen, UBA, Dessau.</t>
  </si>
  <si>
    <t>keine Bewertung, gute Quelle für C-Emissionen aus der Landwirtschaft bzw. anderer Umwandlungen</t>
  </si>
  <si>
    <t>keine Bewertung, Fallbeispiele teilweise relevant aber in der Kürze nicht voll nachvollziehbar</t>
  </si>
  <si>
    <t>Moore in Mecklenburg_Vorpommern</t>
  </si>
  <si>
    <t>Moore und Feuchtgebiete</t>
  </si>
  <si>
    <t xml:space="preserve">Wiederherstellung von Feuchtgebieten (z. B. Kosten von Renaturierung)
</t>
  </si>
  <si>
    <t>€ je t CO2-äq. (basierend auf gesamte Restaurationskosten : Projektlaufzeit zu erwartenden THG-Reduktionen)</t>
  </si>
  <si>
    <t>über Projektlaufzeit erwartete THG-Reduktionen</t>
  </si>
  <si>
    <t>Restaurationskosten</t>
  </si>
  <si>
    <t>Die Planungs- und Baukosten im Polder Kieve betrugen 2.100 € ha-1. Für die Preisberech-nung der MoorFutures wurden kalkulatorisch weitere Kosten für Verwaltung, Marketing, Mo-nitoring sowie laufend anfallende Kosten (Grundsteuer, Beiträge Wasser- und Bodenver-band) sowie für den Flächenerwerb und das Verfügbarmachen der Flächen (Pachtentschä-digungen) veranschlagt. Die gesamten Kosten der Wiedervernässung belaufen sich auf 501.375 €. Bei der erwarteten THG-Einsparung errechnet sich somit ein Preis von 35 € je t CO2-Äq. Unter Berücksichtigung der von der Flächengröße abhängigen Kosten und mögli-cher Kostensenkungspotenziale (v.a. Flächenerwerb) ergibt sich aus heutiger Sicht eine zu erwartende Preisspanne von 10 bis 70 € pro t vermiedenes CO2-Äq. für zukünftige Projekte.</t>
  </si>
  <si>
    <t xml:space="preserve">Sehr einfache Rechnung, welche aber den aktuellen Preis der CO2-Zertifikate (MoorFutures) ausreichend nachvollziehbar und plausiebel erläutert. Gute Beschreibung des Nutzens von Moorrestauration auch für andere ÖSL.  </t>
  </si>
  <si>
    <t>Pfrunger-Burgweiler Ried (Teilgebiete Obere Schnöden, Tisch und Großer Trauben)</t>
  </si>
  <si>
    <t>551 ha</t>
  </si>
  <si>
    <t>Moore und Feuchtgebiete; Das Gebiet umfasst überwiegend Hoch-, Zwischen- und Niedermoorflächen sowie die Talniederung
der Ostrach</t>
  </si>
  <si>
    <t>Degradiertes Moor (Grünland?) zu Moor. Renaturierung: Bei dem Projekt handelt es sich um ein definiertes „Moorschutz“-Projekt dessen Hauptziele
(1) die Unterbindung moorabbauender Prozesse, (2) die Wiederherstellung der ursprünglichen
Wasserströme, (3) die Regeneration torfbildender, hydrologisch-trophisch ungestörter
Moor-Ökosysteme und (4) die Erhaltung und Entwicklung der moor-typischen Faunen- und
Florenelemente und ihrer Lebensgemeinschaften sind.</t>
  </si>
  <si>
    <t>€/tCO2-Äquiv (Szenario 1 = niedrigerer Wert; Szenario 2 = höherer Wert)</t>
  </si>
  <si>
    <t>Kohlenstoffspeicherung in Ökosystemen bzw. vermiedene Emissionen durch Umwandlung. Jährliche CO2-Vermeidung:  7.416 t CO2-Äuqiv./a  Auf 551 ha = 13,5 CO2-Vermeidung pro
Hektar [t CO2-Äuqiv. ha-1 a-1]. Modellierung nach Drösler et al. 2011; s. Kap. 3.2</t>
  </si>
  <si>
    <t>Vermeidungs- bzw. Restaurationskosten</t>
  </si>
  <si>
    <t>Summe jährl. Kosten: Szenario 1: 306363€; Szenario 2: 360629 €;
Nachdem im vorausgehenden Kapitel die regionenspezifischen Mittelflüsse und die jeweilig
resultierenden Gegenwartswerte für das Referenzjahr 2012 dargestellt wurden, wird in diesem
Abschnitt die „Effizienz“ der eingesetzten Mittel hinsichtlich der Vermeidung von THGEmissionen
beschrieben. Dazu erfolgt eine Gegenüberstellung der jährlichen Kosten der
erfolgten Investitionen mit den jährlichen Einsparungen an THG-Emissionen, welche durch
die Renaturierungsmaßnahmen erreicht werden konnten.
Szenario 1 liegt die Annahme zu Grunde, dass der Gegenwartswert der Investitionen für die
Verfügbarkeit von Flächen keinerlei „Entwertung“ unterliegt. Das bedeutet, dass die Investoren
die angekauften Flächen nach Ablauf des Betrachtungszeitraumes zum Anschaffungswert
wieder veräußern können.
Für Szenario 2 wird angenommen, dass der Wert des Grund und Bodens, der im Rahmen
der Projekte angekauft wurde, einem Wertverlust unterliegt. Diese Annahme wird getroffen,
da die landwirtschaftliche Nutzbarkeit der Flächen nach Umsetzung insbesondere von wiedervernässenden
Maßnahmen in der Regel signifikant sinkt und es den Investoren nicht
möglich sein wird, die Flächen zum Preis des Anschaffungswerts zu veräußern. Die Wertminderung
(Abschreibungswert) wird im Model mit 40% des Gegenwartswerts angesetzt,
entsprechend der Ankaufspreise für landwirtschaftliche Flächen mit vergleichbarer Qualität.
Der Abschreibungswert wird wiederum über den Zeitraum von 20 Jahren linear abgeschrieben,
des Weiteren werden für den Abschreibungswert die Opportunitätskosten des eingesetzten
Kapitals angesetzt. Als jährliche Kosten für den Restwert wird die ewige Rente angesetzt.</t>
  </si>
  <si>
    <t>Zur Ableitung der jährlichen Kosten wurden
die in Tabelle 15 des Kapitels 8.2 dargestellten Gegenwartswerte für biotopeinrichtende und
–lenkende Maßnahmen herangezogen [vgl. Tabelle 19]). Neben dieser gebietsausschnittsspezifischen
Kostenposition fließen in die Ableitung der jährlichen Kosten „Overheadkosten“
aus dem Gesamtprojekt ein. Diese umfassen die Kosten für die PEPL Erstellung, für Organisation
und Management, für Öffentlichkeitsarbeit, für Evaluation sowie für Reise und Sachmittel.
Die Verteilung dieser „Overheadkosten“ erfolgte nach den anteiligen Baukosten für die
Teilbereiche Obere Schnöden, Tisch und Großer Trauben (Bauausführung und Bauplanung)
an den Gesamtbaukosten des Projektes (Biotopeinrichtung/-lenkung). Des Weiteren fließen
die jährlichen Folgekosten pro Hektar ein. Wie vorausgehend beschrieben, waren im betrachteten
Ausschnitt nahezu sämtliche Flächen bereits in öffentlicher Hand und somit für
das Projekt verfügbar. Insofern bestehen keine flächenspezifischen Ankaufskosten. Zur Ableitung
der jährlichen Kosten des in den Flächen gebundenen Kapitals werden daher Kaufpreise
angesetzt, die für vergleichbare, zu Naturschutzzwecken angekaufte Flächen in der
Region bezahlt werden.</t>
  </si>
  <si>
    <t>Szenario 2: 20 Jahre</t>
  </si>
  <si>
    <t>Detailierte und gut nachvollziehbare Berechnung</t>
  </si>
  <si>
    <t>Peenetal</t>
  </si>
  <si>
    <t>14.925 ha</t>
  </si>
  <si>
    <t>CO2-Vermeidung  [t CO2-Äuqiv. a-1]: 57.271 - 79.516 auf 14.925ha = 3,8 - 5,3 CO2-Vermeidung pro Hektar [t CO2-Äuqiv. ha-1 a-1]; Chronosequenz über Vegetations- /Nutzungstyp (s. Kap.3.1)</t>
  </si>
  <si>
    <t>Summe jährl. Kosten: Szenario 1: 3520768 €; Szenario 2: 3700955 €;
Nachdem im vorausgehenden Kapitel die regionenspezifischen Mittelflüsse und die jeweilig
resultierenden Gegenwartswerte für das Referenzjahr 2012 dargestellt wurden, wird in diesem
Abschnitt die „Effizienz“ der eingesetzten Mittel hinsichtlich der Vermeidung von THGEmissionen
beschrieben. Dazu erfolgt eine Gegenüberstellung der jährlichen Kosten der
erfolgten Investitionen mit den jährlichen Einsparungen an THG-Emissionen, welche durch
die Renaturierungsmaßnahmen erreicht werden konnten.
Szenario 1 liegt die Annahme zu Grunde, dass der Gegenwartswert der Investitionen für die
Verfügbarkeit von Flächen keinerlei „Entwertung“ unterliegt. Das bedeutet, dass die Investoren
die angekauften Flächen nach Ablauf des Betrachtungszeitraumes zum Anschaffungswert
wieder veräußern können.
Für Szenario 2 wird angenommen, dass der Wert des Grund und Bodens, der im Rahmen
der Projekte angekauft wurde, einem Wertverlust unterliegt. Diese Annahme wird getroffen,
da die landwirtschaftliche Nutzbarkeit der Flächen nach Umsetzung insbesondere von wiedervernässenden
Maßnahmen in der Regel signifikant sinkt und es den Investoren nicht
möglich sein wird, die Flächen zum Preis des Anschaffungswerts zu veräußern. Die Wertminderung
(Abschreibungswert) wird im Model mit 40% des Gegenwartswerts angesetzt,
entsprechend der Ankaufspreise für landwirtschaftliche Flächen mit vergleichbarer Qualität.
Der Abschreibungswert wird wiederum über den Zeitraum von 20 Jahren linear abgeschrieben,
des Weiteren werden für den Abschreibungswert die Opportunitätskosten des eingesetzten
Kapitals angesetzt. Als jährliche Kosten für den Restwert wird die ewige Rente angesetzt.</t>
  </si>
  <si>
    <t>Ochsenmoor</t>
  </si>
  <si>
    <t>923 ha</t>
  </si>
  <si>
    <t>CO2-Vermeidung  [t CO2-Äuqiv. a-1]: 11.020 - 14.293 - 24.321 auf 923 ha = 12 - 15,5 - 26,3 CO2-Vermeidung pro Hektar [t CO2-Äuqiv. ha-1 a-1]; Modellierung nach Drösler et al. 2011; s. Kap. 3.2</t>
  </si>
  <si>
    <t>Summe jährl. Kosten: Szenario 1: 719340 €; Szenario 2: 961078 €;
Nachdem im vorausgehenden Kapitel die regionenspezifischen Mittelflüsse und die jeweilig
resultierenden Gegenwartswerte für das Referenzjahr 2012 dargestellt wurden, wird in diesem
Abschnitt die „Effizienz“ der eingesetzten Mittel hinsichtlich der Vermeidung von THGEmissionen
beschrieben. Dazu erfolgt eine Gegenüberstellung der jährlichen Kosten der
erfolgten Investitionen mit den jährlichen Einsparungen an THG-Emissionen, welche durch
die Renaturierungsmaßnahmen erreicht werden konnten.
Szenario 1 liegt die Annahme zu Grunde, dass der Gegenwartswert der Investitionen für die
Verfügbarkeit von Flächen keinerlei „Entwertung“ unterliegt. Das bedeutet, dass die Investoren
die angekauften Flächen nach Ablauf des Betrachtungszeitraumes zum Anschaffungswert
wieder veräußern können.
Für Szenario 2 wird angenommen, dass der Wert des Grund und Bodens, der im Rahmen
der Projekte angekauft wurde, einem Wertverlust unterliegt. Diese Annahme wird getroffen,
da die landwirtschaftliche Nutzbarkeit der Flächen nach Umsetzung insbesondere von wiedervernässenden
Maßnahmen in der Regel signifikant sinkt und es den Investoren nicht
möglich sein wird, die Flächen zum Preis des Anschaffungswerts zu veräußern. Die Wertminderung
(Abschreibungswert) wird im Model mit 40% des Gegenwartswerts angesetzt,
entsprechend der Ankaufspreise für landwirtschaftliche Flächen mit vergleichbarer Qualität.
Der Abschreibungswert wird wiederum über den Zeitraum von 20 Jahren linear abgeschrieben,
des Weiteren werden für den Abschreibungswert die Opportunitätskosten des eingesetzten
Kapitals angesetzt. Als jährliche Kosten für den Restwert wird die ewige Rente angesetzt.</t>
  </si>
  <si>
    <t>Wurzacher Ried</t>
  </si>
  <si>
    <t>1.625 ha /  1.221 ha</t>
  </si>
  <si>
    <t>CO2-Vermeidung  [t CO2-Äuqiv. a-1]: 11.397 - 26.184 auf 1625 - 1221 ha = 7 - 9,3 - 21,5 CO2-Vermeidung pro Hektar [t CO2-Äuqiv. ha-1 a-1]; Modellierung nach Drösler et al. 2011; s. Kap. 3.2</t>
  </si>
  <si>
    <t>Summe jährl. Kosten: Szenario 1: 975271 €; Szenario 2: 1227643 €;
Nachdem im vorausgehenden Kapitel die regionenspezifischen Mittelflüsse und die jeweilig
resultierenden Gegenwartswerte für das Referenzjahr 2012 dargestellt wurden, wird in diesem
Abschnitt die „Effizienz“ der eingesetzten Mittel hinsichtlich der Vermeidung von THGEmissionen
beschrieben. Dazu erfolgt eine Gegenüberstellung der jährlichen Kosten der
erfolgten Investitionen mit den jährlichen Einsparungen an THG-Emissionen, welche durch
die Renaturierungsmaßnahmen erreicht werden konnten.
Szenario 1 liegt die Annahme zu Grunde, dass der Gegenwartswert der Investitionen für die
Verfügbarkeit von Flächen keinerlei „Entwertung“ unterliegt. Das bedeutet, dass die Investoren
die angekauften Flächen nach Ablauf des Betrachtungszeitraumes zum Anschaffungswert
wieder veräußern können.
Für Szenario 2 wird angenommen, dass der Wert des Grund und Bodens, der im Rahmen
der Projekte angekauft wurde, einem Wertverlust unterliegt. Diese Annahme wird getroffen,
da die landwirtschaftliche Nutzbarkeit der Flächen nach Umsetzung insbesondere von wiedervernässenden
Maßnahmen in der Regel signifikant sinkt und es den Investoren nicht
möglich sein wird, die Flächen zum Preis des Anschaffungswerts zu veräußern. Die Wertminderung
(Abschreibungswert) wird im Model mit 40% des Gegenwartswerts angesetzt,
entsprechend der Ankaufspreise für landwirtschaftliche Flächen mit vergleichbarer Qualität.
Der Abschreibungswert wird wiederum über den Zeitraum von 20 Jahren linear abgeschrieben,
des Weiteren werden für den Abschreibungswert die Opportunitätskosten des eingesetzten
Kapitals angesetzt. Als jährliche Kosten für den Restwert wird die ewige Rente angesetzt.</t>
  </si>
  <si>
    <t>keine eigen Bewertung, bezieht Werte aus Dehnhardt und Meyerhoff (2002) ein.</t>
  </si>
  <si>
    <t>keine eigene Bewertung, bezieht Werte ein von: EPPINK, F. &amp; WÄTZOLD, F. (2009): Comparing visible and less visible costs of the Habitats Directive: The case of hamster conservation in Germany, Biodiversity and Conservation 18 (4), 795-810.</t>
  </si>
  <si>
    <t>Epple, C. 2012. The climate relevance of ecosystems beyond forests and peatlands. BfN-Skripten 312, 2012, pdf-Datei (700 KB)</t>
  </si>
  <si>
    <t>keine für Deutschland relevanten Ökosysteme</t>
  </si>
  <si>
    <t>Schweppe-Kraft, B. 2008. Ecosystem Services of Natural and Semi-Natural Ecosystems and Ecologically Sound Land Use.  BfN-Skripten 237, 2008. (6,8 MB)</t>
  </si>
  <si>
    <t>The assumed marginal costs are 7,7 €/kg
N for sewage treatment plants and 2,5 €/kg N for agricultural measures (see BRÄUER
2005, MEYERHOFF &amp; DEHNHARDT 2007).</t>
  </si>
  <si>
    <t>keine eigene Bewertung, überwiegend Folien aus Präsentationen</t>
  </si>
  <si>
    <t>Folien aus Präsentation, keine eigenständige Studie. Originalstudie nicht gefunden.</t>
  </si>
  <si>
    <t>Wätzold, Hampicke et al. 2008. Ökonomische Effizienz im Naturschutz, Workshopreihe "Naturschutz und Ökonomie" Teil II
 BfN-Skripten 219, 2008. (4,3 MB)</t>
  </si>
  <si>
    <t>keine eigene Bewertung von ÖSL</t>
  </si>
  <si>
    <t xml:space="preserve">Neidlein und Walser 2005. Natur ist Mehr-Wert - Ökonomische Argumente zum Schutz der Natur. BfN-Skripten 154, 2005. (7 MB!!) |  zip-Datei  </t>
  </si>
  <si>
    <t>Keine eigene Bewertung von ÖSL. Einige Angaben zu Quellen mit in die Auswertung übernommen.</t>
  </si>
  <si>
    <t>Methodenbeschreibung ohne eigene Bewertung</t>
  </si>
  <si>
    <t>Job, H.,  B. Harrer, D. Metzler, D. Hajezadeh-Alamdary 2005. Ökonomische Effekte von Großschutzgebieten, Untersuchung der Bedeutung von Großschutzgebieten für den Tourismus und die wirtschaftliche Entwicklung der Region. BfN-Skripten 135.</t>
  </si>
  <si>
    <t>Müritz-Nationalpark</t>
  </si>
  <si>
    <t>322 km²</t>
  </si>
  <si>
    <t>Landschaft, Mosaik aus verschiedenen Ökosystemen</t>
  </si>
  <si>
    <t>€/a (Bruttoumsatz/Jahr)</t>
  </si>
  <si>
    <t>Besucherzahl 2004: ca. 390000; geringe Einwohnerdichte; ländliche Prägung; überwiegend Übernachtungsbesucher (62%); 76,7% Nationalparktouristen; Tourismus wichtigster Wirtschaftssektor</t>
  </si>
  <si>
    <t>Ausgaben / Tag / Besucher</t>
  </si>
  <si>
    <t>Besucherzählung an 8 Standorten mit 20 Zählterminen über das Jahr verteilt. Zusammen mit den Zählterminen werden Blitzinterviews und längern Interviews durchgeführt. Personenzahl wird auf 1 Tag hochgerechnet sowie in Abhängigkeit von Wetter auf die Saisonabschnitte hochgerechnet.  Blitzinterviews wurden durchgeführt, um Anteil von Tagestouristen bzw. Übernachtungstouristen zu ermitteln, da dies wesentlichen Einfluss auf die Ausgaben der Touristen hat. Länger Interviews wurden durchgeführt, um das durchschnittliche Zahlungsverhalten pro Tag zu ermitteln. Besucher wurden durch Befragung in Nationalparktouristen bzw. Nicht-Nationalparktouristen unterschieden.</t>
  </si>
  <si>
    <t>Nationalparktouristen = 5647300€ (10,00€/Tag x 62000 Tagestouristen;  47,88€/Tag 105000 Langzeittouristen); Nicht-Nationalparktouristen = 7737000€ (6,70€/Tag x 90000 Tagestouristen;  53,64€/Tag 133000 Langzeittouristen)</t>
  </si>
  <si>
    <t>8367 Passanten; 3505 Blitzinterviews; 1666 Fragebögen</t>
  </si>
  <si>
    <t>deteilierte Beschreibung der Durchführung; robuste Methode</t>
  </si>
  <si>
    <t>€/Tag Ausgaben je Besucher</t>
  </si>
  <si>
    <t>Naturpark Hoher Fläming</t>
  </si>
  <si>
    <t>827 km²</t>
  </si>
  <si>
    <t>ca. 300000 Besucher; sehr dünn besiedelt; überwiegend Tagesbesucher aus Berlin, Tourismus wichtigster Wirtschaftssektor;</t>
  </si>
  <si>
    <t>Besucherzählung an 7 Standorten mit 20 Zählterminen über das Jahr verteilt. Zusammen mit den Zählterminen werden Blitzinterviews und längern Interviews durchgeführt. Personenzahl wird auf 1 Tag hochgerechnet sowie in Abhängigkeit von Wetter auf die Saisonabschnitte hochgerechnet.  Blitzinterviews wurden durchgeführt, um Anteil von Tagestouristen bzw. Übernachtungstouristen zu ermitteln, da dies wesentlichen Einfluss auf die Ausgaben der Touristen hat. Länger Interviews wurden durchgeführt, um das durchschnittliche Zahlungsverhalten pro Tag zu ermitteln. Keine Unterscheidung zwischen Naturpark bzw. Nicht-Naturparktouristen.</t>
  </si>
  <si>
    <t>Naturparktouristen = 3735000€ (15,00€/Tag x 249000 Tagestouristen;  47,67€/Tag 51000 Langzeittouristen);</t>
  </si>
  <si>
    <t>16910 Passanten; 6128 Blitzinterviews; 1643 Fragebögen</t>
  </si>
  <si>
    <t>Naturparktouristen = 6166000€ (15,00€/Tag x 249000 Tagestouristen;  47,67€/Tag 51000 Langzeittouristen);</t>
  </si>
  <si>
    <t>Naturpark Altmühltal</t>
  </si>
  <si>
    <t>3 000 km²</t>
  </si>
  <si>
    <t>910000 Besucher; dünn besiedelt, ländliche Prägung, Tages- und Übernachtungstouristen;</t>
  </si>
  <si>
    <t>Besucherzählung an 10 Standorten mit 20 Zählterminen über das Jahr verteilt. Zusammen mit den Zählterminen werden Blitzinterviews und längern Interviews durchgeführt. Personenzahl wird auf 1 Tag hochgerechnet sowie in Abhängigkeit von Wetter auf die Saisonabschnitte hochgerechnet.  Blitzinterviews wurden durchgeführt, um Anteil von Tagestouristen bzw. Übernachtungstouristen zu ermitteln, da dies wesentlichen Einfluss auf die Ausgaben der Touristen hat. Länger Interviews wurden durchgeführt, um das durchschnittliche Zahlungsverhalten pro Tag zu ermitteln. Keine Unterscheidung zwischen Naturpark bzw. Nicht-Naturparktouristen.</t>
  </si>
  <si>
    <t>Naturparktouristen = 20704100€ (11,70€/Tag x 573000 Tagestouristen;  41,54€/Tag 337000 Langzeittouristen);</t>
  </si>
  <si>
    <t>26393 Passanten; 9534 Blitzinterviews; 2275 Fragebögen</t>
  </si>
  <si>
    <t>Job, H. 2010 Regionalökonomische Effekte des Tourismus in deutschen Nationalparken. Präsentation auf Tagung „Naturerbe Buchenwälder“ in Ebrach/Steigerwald, 17.07.2010</t>
  </si>
  <si>
    <t>http://www.bund-naturschutz.de/fileadmin/download/wald/Buchenwaldtagung_Job_17-07-2010_web.pdf</t>
  </si>
  <si>
    <t>Nationalpark Berchtesgaden</t>
  </si>
  <si>
    <t>1129000 Besucher (davon 114000 "bewusste" Nationalparkbesucher)</t>
  </si>
  <si>
    <t>Naturparktouristen = 44,27€/Tag x 114000 "bewusste" Nationalparkbesucher</t>
  </si>
  <si>
    <t>Präsentation</t>
  </si>
  <si>
    <t>Nationalpark Kellerwald-Edersee</t>
  </si>
  <si>
    <t>200000 Besucher (davon 52000 "bewusste" Nationalparkbesucher)</t>
  </si>
  <si>
    <t>Naturparktouristen = 20,14€/Tag x 52000 "bewusste" Nationalparkbesucher</t>
  </si>
  <si>
    <t>Corell, G.: Der Wert der „bäuerlichen Kulturlandschaft“ aus der Sicht der Bevölkerung –
Ergebnisse einer Befragung. In: Hagedorn, K.; Isermeyer, F.; Rost, D.; Weber, A.: Gesellschaftliche
Forderungen an die Landwirtschaft. Schriften der Gesellschaft für Wirtschafts- und
Sozialwissenschaften des Landbaues e.V., Band 30, Münster-Hiltrup: Landwirtschaftsverlag (1993),
S. 355-365.</t>
  </si>
  <si>
    <t>Gießen/Wetzlar und Lahn-Dill-Bergland</t>
  </si>
  <si>
    <t>direkte Zahlungsbereitschaft für Erhalt der bäuerlichen Kulturlandschaft pro Monat</t>
  </si>
  <si>
    <t>751 Interviews, davon waren 330 bereit in einen Landschaftspflegefond einzuzahlen. Davon konnten nur 197 auch einen Betrag nennen, den sie bereit sind zu zahlen.</t>
  </si>
  <si>
    <t>sehr einfache Rechnung, Rohdaten sind vorhanden, Mittelwerte kann errechnet werden, kein Bezug zu einer Fläche möglich.</t>
  </si>
  <si>
    <t>keinen Zugang, Studie nicht verfügbar</t>
  </si>
  <si>
    <t>nicht verfügbar</t>
  </si>
  <si>
    <t>Sauer, U. and A. Fischer (2010) "Willingness to Pay, Attitudes and Fundamental Values - On the Cognitive Context of Public Preference for Diversity in Agricultural Landscapes". Ecological Economics, 70 (1), 1-9.</t>
  </si>
  <si>
    <t>Our study set out to investigate if and how willingness to pay — both hypothetical and actual — might reflect individuals' wider cognitive networks. We draw on the idea of cognitive hierarchies, i.e., the notion that concrete preferences and attitudes are embedded in networks of more abstract beliefs and values, and explore if willingness to pay (WTP) as expressed through contingent valuation can be understood as part of such hierarchies. To this end, we elicited stated and actual WTP in a survey of public preferences and attitudes towards the establishment of an agri-environmental payment scheme in Northeim, Germany, that rewards farmers for the provision of riparian buffer strips.
Two main findings emerged from the study. First, only a very small proportion of those stating positive WTP did actually transfer the money. Second, contrary to our hypotheses, results from a Structural Equation Model suggest that stated WTP was only poorly connected to attitudes towards the payment scheme and other potentially relevant, more abstract beliefs and values. This casts doubts on the meaningfulness of such statements. Of the ten different fundamental value types included, only universalism and conformity played a significant role in the cognitive hierarchy and informed generalised environmental beliefs as well as attitudes towards the payment scheme. As attitudes seemed to be better integrated in the cognitive network than WTP, we discuss if surveys of public preferences should rely on attitude statements rather than solely on monetary values.</t>
  </si>
  <si>
    <t>http://www.needs-project.org/RS1b/RS1b_D4.2.pdf</t>
  </si>
  <si>
    <t>This deliverable presents the development of a new methodology for assessing
biodiversity losses due to energy production. For resulting land use changes and
airborne emissions we build on the work of Eco-indicator (1999) and Koellner (2002) to
derive potentially disappeared fractions (PDF) due to certain land use changes as well as
depositions of SOx, NOx and NH3. The resulting PDF changes are then valued by using
a restoration cost approach. The resulting external costs per unit of PDF change as well
as per kg deposition of SOx, NOx and NH3 are presented for 32 different European
countries and validated with results from different WTP studies.</t>
  </si>
  <si>
    <t>Europe (Austria, Belgium, Bulgaria, Czech Republic, Denmark, Estonia, Finland, France, Germany, Greece, Iceland, Ireland, Italy, Latvia, Lithuania, Luxembourg, Malta, Netherlands, Norway, Poland, Portugal, Romania, Slovakia, Slovenia, Spain, Sweden, Switzerland, United Kingdom), Asia (Turkey),</t>
  </si>
  <si>
    <t>http://www.feem.it/getpage.aspx?id=2922&amp;sez=Publications&amp;padre=73</t>
  </si>
  <si>
    <t>The approach of using existing data on economic values of local ecosystem services for an assessment of these values at a larger geographical scale can be called “scaling up”. In a scaling-up exercise, economic values from a particular study site are transferred to another geographical setting, for instance to the regional, national or global scale. This paper proposes a methodology for scaling up ecosystem service values to a European level, assesses the availability of data for conducting this method, and illustrates the procedure with a case study on wetland values. The proposed methodology makes use of meta-analysis to produce a value function that is subsequently applied to individual European wetland sites. Site-specific, study-specific and context-specific variables are used to define a price vector that captures differences between sites and over time. The proposed method is shown to be practicable and to produce reasonably reliable aggregate value estimates.</t>
  </si>
  <si>
    <t>2003 (the observation were conducted between 1972 to 2007)</t>
  </si>
  <si>
    <t>This working paper tries an alternative methodology with the observations collected by other authors. Wetlands are therefore only a case study to illustrate their method.</t>
  </si>
  <si>
    <t>Grossmann, M. (2011) "Impacts of boating trip limitations on the recreational value of the Spreewald wetland: a pooled revealed/contingent behaviour application of the travel cost method". Journal of Environmental Planning and Management, 54 (2), 211-226.</t>
  </si>
  <si>
    <t>http://www.tandfonline.com/doi/abs/10.1080/09640568.2010.505827</t>
  </si>
  <si>
    <t>Few studies have been conducted to date on the importance of water availability (in-stream flows, water levels) for demand for a recreation site in Europe. In this paper we combine data on actual trips taken to a site (revealed behaviour) with data on anticipated trips that are stated as a response to hypothetical scenarios constructed for survey respondents (contingent behaviour). We combine these two sources of data in order to assess whether, and to what extent, the maintenance of minimum in-stream flows for boating matter in demand for trips to a wetland recreation site. The data from the on-site survey are used to estimate an aggregate count data travel cost model. Our findings indicate that variations in navigability significantly affect demand and associated welfare measures.</t>
  </si>
  <si>
    <t xml:space="preserve">An onsite face-to-face interview survey was carried out on eight days between 8 June and 22 July 2002 at four major boating sites in the Spreewald (Burg, Lübben, Lübbenau, Schlepzig). Attention was given to drawing a random sample of tourists passing the interview station on their way to or from the boats, by approaching the next passing visitor after completion of a previous interview. </t>
  </si>
  <si>
    <t>Knaus, M., D. Löhr and B. O'Regan (2006) "Valuation of Ecological Impacts – A Regional Approach Using the Ecological Footprint Concept". Environmental Impact Assessment Review, 26 (2), 156-169.</t>
  </si>
  <si>
    <t>keine Veränderung: Agriculture, forest, no other use in sight (§ 4 Abs. 1 Nr. 1 WertV— Wertermittlungsverordnung)</t>
  </si>
  <si>
    <t>€/m2 Richtwert (Guide Value) (€ in Jahr 2000)</t>
  </si>
  <si>
    <t>"According to the strong sustainability concept, every additional economic activity needs some offsetting and, in keeping with the polluter-pays principle, the offset area should lie in the same administrative region as the activity which is responsible for the negative externalities. By using guide values, these offset areas can also be valued. The proposed method introduces the EF as an ecological criterion in the environmental valuation technique. Hence, it is not as anthropocentric as the common methods are." 
"Because the method proposed here does not differ fundamentally from the traditional method of land valuation, it is possible to use these guide land values for the purposes of environmental valuation." "In Germany, guide land values are assessed on a community level annually by observing the regional market prices for land. The guide value data are widely available in a coherent form (Arbeitskreis Grundstücksbewertung und Grundstückswirtschaft, 2000/
Task force on dland valuation and land use management). The method proposed here is an indirect valuation method working with these guide land values, which serve as an approximation for market values."</t>
  </si>
  <si>
    <t>The paper proposes Ecological Footprint (EF) concept as an indirect assessment method for valuing environmental impacts of economic activities.
"In Germany, guide land values are assessed on a community level annually by observing the regional market prices for land. The guide value data are widely available in a coherent form (Arbeitskreis Grundstücksbewertung und Grundstückswirtschaft, 2000/
Task force on dland valuation and land use management). The method proposed here is an indirect valuation method working with these guide land values, which serve as an approximation for market values."</t>
  </si>
  <si>
    <t>Keine direkte Bewertung von Ökosystemleistung sondern indirekte Bewertung über Bodenpreise. Die Daten stammen aus: Arbeitskreis "Grundstücksbewertung und Grundstückswirtschaft" des Deutschen Vereins für Vermessungswesen (DVW) e.V., Zur Eignung von Bodenrichtwerten  für ein neues Grundsteuermodell. Grundstücksmarkt Grundstückswert 2000, 3:142–7.</t>
  </si>
  <si>
    <t>Veränderung möglich: Agriculture, forest, other use in the next future is possible (§ 4 Abs. 1 Nr. 2 WertV—Wertermittlungsverordnung)</t>
  </si>
  <si>
    <t>Sites for dwelling and firms in the suburbs (Stadt nah)</t>
  </si>
  <si>
    <t>Sites for dwelling and firms in the center (Stadt-Zentrum)</t>
  </si>
  <si>
    <t>http://ageconsearch.umn.edu/bitstream/51641/2/IAAE2009_692.pdf</t>
  </si>
  <si>
    <t xml:space="preserve">In the context of today’s intensive discussion of landscape multifunctionality, one primary
objective of the current European Union policy is to support the implementation of
multifunctionaly within the EU. In order to assess the economical feasibility of the
implementation of a multifunctional land use in the Wetterau region in Germany this study
addresses the question whether the local population, which is above all affected by the
degradation of landscapes, benefits from a change from today’s landscape dominated by
intensive agricultural production towards a multifunctional landscape. Based on data obtained
by discrete choice experiments in the Wetterau region, a cost-benefit-analysis is carried out
using the modelling and assessment framework CHOICE. The results show that the local
population of the Wetterau region assigns a high value to a landscape that takes into account
ecological aspects of landscape composition. In fact, the CHOICE model suggests that the
willingness-to-pay for the multifunctionality scenario is higher than for all other scenarios
under study. Moreover, taking implementation costs into account a regional cost-benefitanalysis
indicates that the provision of a multifunctional landscape will lead to a positive net
benefit for society. </t>
  </si>
  <si>
    <t>The results are implicit prices</t>
  </si>
  <si>
    <t>Landscape scenery</t>
  </si>
  <si>
    <t>€/household/year for a shift from status quo to a multifunctional landscape (2007 €)</t>
  </si>
  <si>
    <t>Gren, I. -M. (1999) "Value of Land as a Pollutant Sink for International Waters". Ecological Economics, 30 (3), 419-431.</t>
  </si>
  <si>
    <t>BfN Skript 237</t>
  </si>
  <si>
    <t>In both case studies presented here different valuation approaches have been applied
in order to assess the economic value of the services affected by certain management
actions. The overall objective of both studies was the conduction of a cost‐benefit
analysis to appraise certain management measures. In each case a CV study was conducted
to determine the value that would arise from the ecological function ‘biodiversity
protection’ (for details of the CV studies see MEYERHOFF 2004, BRÄUER 2002). In
addition, the RCA has been applied to estimate the management effects as regards the improvement of water quality, which means the nutrient retention function. This paper
focuses just on the valuation of the latter.</t>
  </si>
  <si>
    <t>Germany (Hessen)</t>
  </si>
  <si>
    <t>replacement cost approach (RCA): the RCA has been applied to estimate the management effects as regards the improvement of water quality, which means the nutrient retention function.</t>
  </si>
  <si>
    <t>The effects on nutrient retention in both case studies have been assessed by use of the
RCA, which requires the following three steps in this context:
1. Identification and quantification of the retention effects (in both cases just the effects
on nitrogen retention were considered),
2. Definition of the reference scenario (i.e. the substitute and its marginal costs) and
3. Economic valuation.</t>
  </si>
  <si>
    <t>gut nachvollziehbare Methode</t>
  </si>
  <si>
    <t>Dike shifting: up to 15,000 ha new floodplains. Extensification of the agricultural use (40,000 ha) Improving hydromorphological conditions by floodplain restoration.</t>
  </si>
  <si>
    <t>kg Nitrogen</t>
  </si>
  <si>
    <t>Schulp, C. JE., W. Thuiller and P. H. Verburg (2014) "Wild Food in Europe: A Synthesis of Knowledge and Data of Terrestrial Wild Food as an Ecosystem Service". Ecological Economics, 105, 292–305.</t>
  </si>
  <si>
    <t xml:space="preserve">Harvest densities of main game species (# harvested per year/km2 land area): 
0,19 Red deer;  3,29 Roe deer; 1,47 Wild boar; 1,08 European hare; 0,69 Pheasant (National statistics, hunters associations)
</t>
  </si>
  <si>
    <t xml:space="preserve">The monetary value of marketed game meat is also lower than the monetary value of all harvested game, for the same reason and because of the use of German price levels that are likely higher than average EU price levels. </t>
  </si>
  <si>
    <t>It is not very clear how they obtain the values. There is no price per species or per unit.</t>
  </si>
  <si>
    <t>Meyerhoff, J., M. Oehlmann and P. Weller (2015) "The Influence of Design Dimensions on Stated Choices in an Environmental Context". Environmental and Resource Economics 61 (3), 385-407.</t>
  </si>
  <si>
    <t>Discrete choice experiments are increasingly used in the context of environmental
valuation. However, there is still little known about the influence of the complexity of the
choice task on model outcomes. In this paper we investigate task complexity in terms of
the design dimensionality of the choice experiment by systematically varying the number of
choice sets, alternatives, attributes, and levels as well as the level range. We largely follow
a Design of Designs approach originally introduced in transportation. First, we analyse the
influence of the design dimensionality on participants’ dropout behaviour finding that the
probability to drop-out of the survey is influenced by socio-demographic characteristics and
increases with the number of choice sets, attributes as well as with designs having five
alternatives. Second, we investigate the impact of the design dimensions on stated choices by
estimating a multinomial logit model, and heteroskedastic logit models. Results show that
the error term variance is influenced by socio-demographic characteristics as well as by all
design dimensions.Moreover, we find that accounting for the impact of the design dimension
on the error variance does not significantly change willingness to pay estimates.</t>
  </si>
  <si>
    <t>€ /a marginal WTP for 1% increase in the share of forests (environmental changes in the area within 15 km of each respondent’s
residence) [lower values are from a simple MNL model; higher values from heteroskedastic logitmodel (HL1)]</t>
  </si>
  <si>
    <t>First, we report the results from a simple MNL model in which the data from
all split samples are pooled and only the choice attributes are incorporated. Next, estimates
from a heteroskedastic logitmodel (HL1) with the scale parameter as a function of the design
dimensions, interactions among them, and socio-demographics characteristics are reported
in Table 9.</t>
  </si>
  <si>
    <t>Bevölkerung</t>
  </si>
  <si>
    <t>detailierte Studie, robuste Ergebnisse</t>
  </si>
  <si>
    <t>Zahlungsbereitschaft zur Reduzierung von Smog-level der Luft in Berlin und anderen Städten</t>
  </si>
  <si>
    <t>Umweltverschmutzungsbedingte Veränderung von ÖSL, kein Bezug zu UBA-Umwandlungsformen; Zahlungsbereitschaft zur Vermeidung weitere Umweltverschmutzung</t>
  </si>
  <si>
    <t>keine eigenen Bewertungen, siehe Heinz, I. Zur ökonomischen Bewertung von Materialschäden durch Luftverschmutzung, In: Kosten der Umweltverschmutzung, Umweltbundesamt, Bericht 7/86, 1986.</t>
  </si>
  <si>
    <t>Heinz, I. et al. Krankheitskosten durch Luftverschmutzung, Wirtschaftswissenschaftliche Beiträge, Band 28, Physica Verlag, Heidelberg 1990</t>
  </si>
  <si>
    <t>keine eigene Bewertung, aus Hübler, K.H., Schablitzki, G. Volkswirtschaftliche Verluste durch Bodenbelastung in der Bundesrepublik Deutschland, berichte 10/91 des Umweltbundesamts, Berlin 1991, S. 42</t>
  </si>
  <si>
    <t>Hübler, K.H., Schablitzki, G. Volkswirtschaftliche Verluste durch Bodenbelastung in der Bundesrepublik Deutschland, berichte 10/91 des Umweltbundesamts, Berlin 1991, S. 42</t>
  </si>
  <si>
    <t>ehemalige BRD</t>
  </si>
  <si>
    <t>Mittel-und Großstädte</t>
  </si>
  <si>
    <t>Inwertsetzung versiegelter Fläche</t>
  </si>
  <si>
    <t>DM/ m2</t>
  </si>
  <si>
    <t>ortsübliche Bodenpreise in Mittel- und Großstädten (durchschnittlicher Gewerbe- und Baulandpreis von 10 Städten) nach Ststistischen Bundesamt als Zahlungsbereitschaft für Bebauung genommen
Sicherheitsabschlag von 20% von Bewertung abgezogen, um Kosten gegenüber Kleinstädten nicht überzubewerten</t>
  </si>
  <si>
    <t>ortsübliche Bodenpreise</t>
  </si>
  <si>
    <t>Durchschnittspreis Wohnbauland beträgt 205 DM/m2 abzüglich 20% Sicherheitsabschlag beträgt 160 DM/m2</t>
  </si>
  <si>
    <t xml:space="preserve">Zahlungsbereitschaft des Staates
Dosis-Wirkungs-Beziehung: Belastung je Landnutzungstyp (in Hübler, Schablitzki 1991 vorhanden) - Effekt auf das menschliche Wohlbefinden (vorhanden, aber nicht in direkten Zusammenhang mit Belastungswerten gestellt) - ökonomischer Schaden bzw. Ausfall (nicht vorhanden)
Kosten aus Zerschneidung von Ökosystemen </t>
  </si>
  <si>
    <t>Durchschnittspreis Gewerbefläche beträgt 145 DM/m2 abzüglich 20% Sicherheitsabschlag beträgt 115 DM/m2</t>
  </si>
  <si>
    <t xml:space="preserve">kein konkreter Bezug zu "UBA Umwandlungsprozessen"; hauptsächlich Kosten durch Schadstoffeinträge (Pflanzenschutzmittel, cadmiumhaltige Düngemittel, schadstoffhaltige Klärschlemme) aus Landwirtschaft, Siedlungstätigkeit, Gewerbe und Industrie sowie Verkehr ohne konkreten Bezug zu Landnutzungstypen. Viele Expertenschätzung auf Grund fehlender Daten. </t>
  </si>
  <si>
    <t>Umweltverschmutzungsbedingte Veränderung von ÖSL, kein Bezug zu UBA-Umwandlungsformen</t>
  </si>
  <si>
    <t>keine eigene Bewertung, Synthese Bericht</t>
  </si>
  <si>
    <t>keine eigene Bewertung, Bibilographie</t>
  </si>
  <si>
    <t>Heinz, I. Zur ökonomischen Bewertung von Materialschäden durch Luftverschmutzung, In: Kosten der Umweltverschmutzung, Umweltbundesamt, Bericht 7/86, 1986.</t>
  </si>
  <si>
    <t>Umweltverschmutzungsbedingte Veränderung von ÖSL, kein Bezug zu UBA-Umwandlungsformen; Bewertung von Materialschäden durch Luftverschmuitzung, wie Gebäude, Eisenkonstruktionen und Fensterreinigung</t>
  </si>
  <si>
    <t>Ewers, H.W., Schulz, W. Die monetäre Nutzen gewässergüteverbessernder Massnahmen - dargestellt am Beispiel des Tegeler Sees in Berlin. Umweltbundesamt Berichte 3/82, Erich Schmidt Verlag, Berlin 1982</t>
  </si>
  <si>
    <t xml:space="preserve">Umweltverschmutzungsbedingte Veränderung von ÖSL, kein Bezug zu UBA-Umwandlungsformen; Wasserqualitätsverbesserung (Phosphatgehalt) des Tegler Sees in West-Berlin nach Expertenmeinungen </t>
  </si>
  <si>
    <t>Marburger, E.A., Zur ökonomischen Bewertung gesundheitlicher Schäden der Luftverschmutzung. In: Kosten der Umweltverschmutzung, Umweltbundesamt, Berichte 7/86, 1986</t>
  </si>
  <si>
    <t>Umweltverschmutzungsbedingte Veränderung von ÖSL, kein Bezug zu UBA-Umwandlungsformen; Gesundheitliche Schäden durch Luftverschmutzung (Verlust von menschlichen Arbeitskräften und Rehabilitationskosten)</t>
  </si>
  <si>
    <t>Heinz, I., Klaaßen-Mielke, R., Barthe, S.: Ökonomische Bewertung von Gesundheitsschäden durch Luftverunreinigungen, INFU, Institut für Umweltschutz der Universität Dortmund, Dortmund, Juli 1987, UFO-Plan-Nr. 101 03 110 - 01</t>
  </si>
  <si>
    <t>Umweltverschmutzungsbedingte Veränderung von ÖSL, kein Bezug zu UBA-Umwandlungsformen; Gesundheitsschäden und Gesundheitskosten durch Luftverunreinigungen im Ruhrgebiet im Vergleich zum Münster-Sauerland</t>
  </si>
  <si>
    <t>Dosis-Wirkungs-Beziehung</t>
  </si>
  <si>
    <t>Isecke, Bernd; Weltschev, Margit; Heinz, Ingo: Volkswirtschaftliche
Verluste durch umweltverschmutzungsbedingte Materialschäden
in der Bundesrepublik Deutschland, Texte 36/91 des
Umweltbundesamts, Berlin 1991.</t>
  </si>
  <si>
    <t>Umweltverschmutzungsbedingte Veränderung von ÖSL, kein Bezug zu UBA-Umwandlungsformen; Immissionsbedingte Materialschäden ausgewälter Sachgüter, wie Freileitungsmasten, Brücken, Wohngebäude etz.</t>
  </si>
  <si>
    <t>Hampicke, Ulrich; Tampe, Klaus; Kiemstedt, Hans; Horlitz, Thomas;
Walters, Maximilian; Timp, Detlef: Kosten- und Wertschätzung
des Arten- und Biotopschutzes, Berichte 3/91 des Umweltbundesamts,
Berlin 1991.</t>
  </si>
  <si>
    <t>Winje, Dietmar; Homann, Hermann; Lühr, Hans-Peter; Bütow, Eckhard:
Der Einfluß der Gewässerverschmutzung auf die Kosten der
Wasserversorgung in der Bundesrepublik Deutschland,
Berichte 2/91 des Umweltbundesamts, Berlin 1991.</t>
  </si>
  <si>
    <t>Vicht</t>
  </si>
  <si>
    <t>104400 ha</t>
  </si>
  <si>
    <t>Opportunitätskosten</t>
  </si>
  <si>
    <t>3%-Kalkulationszins</t>
  </si>
  <si>
    <t>Berechnung der Opportunitätskosten der Instandhaltung des Waldes zur Hochwasserregulierung</t>
  </si>
  <si>
    <t>ungewöhnlicher Ansatz</t>
  </si>
  <si>
    <t>Biosphärenreservat Flusslandschaft Elbe (Befragung deutschlandweit)</t>
  </si>
  <si>
    <t>Elbeauen</t>
  </si>
  <si>
    <t>Maßnahmen zum Schutz biologischer Vielfalt</t>
  </si>
  <si>
    <t>zu bewertende Maßnahmen: Deichrückverlegung; Extensivierung von Landwirtschaft; Fischtreppen; Veränderung bestehender Buhnen</t>
  </si>
  <si>
    <t>qualitativ hochwertige Studie; keine Unterscheidung zwischen verschiedenen ESS</t>
  </si>
  <si>
    <t>biologische Vielfalt</t>
  </si>
  <si>
    <t>angegebene Werte für Gesamtstichprobe, ohne Ausschluss von Protestantworten, ohne Korrektur von embedding und Ausreißern; face-to-face</t>
  </si>
  <si>
    <t>angegebene Werte für Gesamtstichprobe, unter Ausschluss von Protestantworten, mit Korrektur von embedding und Ausreißern; face-to-face</t>
  </si>
  <si>
    <t>Wicke, L. 1986. Die ökologischen Milliarden. Das kostet die zerstörte Umwelt - so können wir sie retten. Goldmann-Verlag: München.</t>
  </si>
  <si>
    <t>Umweltverschmutzungsbedingte Veränderung von ÖSL, kein Bezug zu UBA-Umwandlungsformen; relative ungenaue Bewertungen, die keinen Bezug zu spezifischen Bewertungsmethoden erlauben</t>
  </si>
  <si>
    <t>keine ÖSL bewertet, volkswirtschaftliche Kosten von Naturschutzprogrammen und Zahlungsbereitschaft der Bevölkerung; generelle Kosten für Flächeumwandlungen von Ackerland zu Grünland, Hochmoore, Wäldern durch Ausgleichszahlungen ("Status-Quo-Kompensation" für Einkommensausfälle infolge von Status-Quo-verändernder Umwandlungsmaßnahmen bzw. Nutzungsverboten); Zahlungsbereitschaft für Naturschutz generell in der ehem. BRD</t>
  </si>
  <si>
    <t>generelle Kostenübersicht für Flächeumwandlungen von Ackerland zu Grünland, Hochmoore, Wäldern durch öffentliche Ausgleichszahlungen; Zahlungsbereitschaft für Naturschutz generell in der ehem. BRD
Zahlungsbereitschaft des Staates
gute ökol. Charakterisierung von "UBA relevanten" Ökosystemen</t>
  </si>
  <si>
    <t xml:space="preserve">Schulz, W. (1985). BETTER AIR QUALITY, HOW DO WE VALUE IT?, in Kuik, O.J., Oosterhuis, F.H. &amp; Jansen, H.M.A. (1992). ASSESSMENT OF ENVIRONMENTAL MEASURES. Graham &amp; Trotman, London.
Schul, W. Bessere Luft, was ist sie uns wert? Eine gesellschaftliche Bedarfsanalyse auf der Basis individueller Zahlungsbereitschaften. Umweltbundesamt, text 25/85, 1985.
</t>
  </si>
  <si>
    <t>Grossmann 2012. Economic value of the nutrient retention function of restored floodplain wetlands in the Elbe River basin. Ecological Economics, 2012, 83:108</t>
  </si>
  <si>
    <t>$/a (nicht spezifiziert, wie groß Veränderung in Abundanz)</t>
  </si>
  <si>
    <t xml:space="preserve">€ für 100 km Hecke-Basisgut
</t>
  </si>
  <si>
    <t xml:space="preserve">€ für 100 km Hecke - Qualitätsgut
</t>
  </si>
  <si>
    <t>€ für Wiederherstellung einer alten PA</t>
  </si>
  <si>
    <t>Böhme, K. 2004. Bekanntmachung der regionalen Wertansätze für Ackerland und Grünland nach der Flächenerwerbsverordnung. BzAR Heft 9 / 2004. 355ff.</t>
  </si>
  <si>
    <t>Bodenrichtwerte bzw. Bodenwertzahlen (Güte für Bodenfruchtbarkeit bzw. Indikatoren für möglichen Ertrag)</t>
  </si>
  <si>
    <t>regionale Kaufpreissammulungen der Gutachterausschüsse für Grundstückswerte</t>
  </si>
  <si>
    <t>Marktwert von Ackerland bzw. Grünland</t>
  </si>
  <si>
    <t xml:space="preserve">Der regionale Wertansatz gibt eine Orientierung für den Wert von Ackerland/Grünland in einer Region abhängig von der Ackerzahl. Dieser Wert kann auf eine konkrete Fläche angepasst werden, wenn für diese die Ackerzahl bekannt ist. Für die Berechnung von Abweichungen wird für die Ackerzahl (AZ) ein Wert von 30€/ha/AZ angesetzt. Hat nach Vorgabe der Regionalen Wertansätze eine Fläche mit Ackerzahl (AZ) 60 einen Wert von 5000€/ha, dann wird für eine Fläche in vergleichbarer Region mit einer AZ von 50 die Differenz ziwschen den AZ abgezogen: AZ 60 - AZ 50 = 10 x 30€/ha/AZ = 300€. Daraus ergibt sich für die Fläche mit AZ 50 ein Wert von 4700€/ha.  Nach dem Entschädigungs-und Ausgleichsleistungsgesetz (EALG) ist eine Wertminderung um 10% eingerechnet. Die Regionalen Wertansätze sind somit 90% Werte. </t>
  </si>
  <si>
    <t>Übersicht und sinnvolle Erläuterung der Regionalen Wertansätze zusammen mit Beispielen</t>
  </si>
  <si>
    <t>Bundesanzeiger (2000) Bekanntmachung der regionalen Wertansätze für Ackerland und Grünland nach der Flächenerwerbsverordnung;Jg. 52, Nr. 197a</t>
  </si>
  <si>
    <t>veraltet, es zählen immer die aktuellsten Regionalen Wertansätze (s. 2004)</t>
  </si>
  <si>
    <t>Bundesanzeiger (2003) Bekanntmachung der Regionalen Wertansätze 2002 für Ackerland und Grünland nach der Flächenerwerbsverordnung. Ergänzung zu Kleiber, WertR 02, 8. Auflage 2003, BAnz. Nr. 8a vom 14. Januar 2003.</t>
  </si>
  <si>
    <t>Zahlungsbereitschaft der Bewohner sowie der Besucher für die Erhaltung des Biosphärenreservats Schorfheide-Chorin</t>
  </si>
  <si>
    <t>Biosphärenreservat Schorfheide-Chorin</t>
  </si>
  <si>
    <t>1291 km2</t>
  </si>
  <si>
    <t>Landschaft des Biosphärenreservates</t>
  </si>
  <si>
    <t>DM/Monat/Bewohner des Biosphärenreservats Zahlungsbereitschaft für den Erhalt des Biosphärenreservats [für Haushalt das Doppelte: Haushalt = 2 Personen]</t>
  </si>
  <si>
    <t xml:space="preserve">Wohndauer, Wohnstruktur, Nettohaushaltseinkommen, Alter; 25000 Bewohner des Biosphärenreservats; 125000 Bewohner in 8-km Gürtel um das Biosphärenreservat; 750000 Besucher </t>
  </si>
  <si>
    <t>Willingness to pay</t>
  </si>
  <si>
    <t>Befragung von Bewohnern des Biosphärenreservats in Interviews nach der Zahlungsbereitschaft pro Monat. Alle Befragten wurden vorher über das Biosphärenreservat einheitlich informiert.</t>
  </si>
  <si>
    <t>250 Bewohner, davon äußerten 129 Bewohner (knapp 53%) keine Zahlungsbereitschaft.</t>
  </si>
  <si>
    <t>Bewohner des Biosphärenreservats</t>
  </si>
  <si>
    <t>gute, detailierte Darstellung der Analyse</t>
  </si>
  <si>
    <t>DM/Besuch/Besucher des Biosphärenreservats Zahlungsbereitschaft für den Erhalt des Biosphärenreservats</t>
  </si>
  <si>
    <t xml:space="preserve">Nettohaushaltseinkommen, Alter, Besuchshäufigkeit; 25000 Bewohner des Biosphärenreservats; 125000 Bewohner in 8-km Gürtel um das Biosphärenreservat; 750000 Besucher </t>
  </si>
  <si>
    <t>Befragung von Besuchern des Biosphärenreservats in Interviews nach der Zahlungsbereitschaft pro Besuch. Alle Befragten wurden vorher über das Biosphärenreservat einheitlich informiert.</t>
  </si>
  <si>
    <t>205 befragte Besucher, 156 (76%) zeigten Zahlungsbereitschaft</t>
  </si>
  <si>
    <t>DM/Jahr Gesamtwertschätzung (Nutzen) des Biosphärenreservats durch Bewohner und Besucher</t>
  </si>
  <si>
    <t xml:space="preserve">25000 Bewohner des Biosphärenreservats; 125000 Bewohner in 8-km Gürtel um das Biosphärenreservat; 750000 Besucher </t>
  </si>
  <si>
    <t>Befragung von Bewohnern/Besuchern des Biosphärenreservats nach der Zahlungsbereitschaft pro Monat/Besuch. Alle Befragten wurden vorher über das Biosphärenreservat einheitlich informiert.</t>
  </si>
  <si>
    <t>250 Bewohner, 205 Besucher</t>
  </si>
  <si>
    <t>Bewohner und Besucher</t>
  </si>
  <si>
    <t xml:space="preserve">Zahlungsbereitschaft für verbesserte Trinkwasserqualität, Schutz von Tier- und Pflanzenarten, verbessertes Landschaftsbild </t>
  </si>
  <si>
    <t xml:space="preserve">Württembergisches Allgäu und Kraichgau </t>
  </si>
  <si>
    <t>landwirtschaflich genutzte Landschaft</t>
  </si>
  <si>
    <t>DM/Haushalt/Jahr Zahlungsbereitschaft für eine dauerhafte Senkung des Nitratwertes auf 25 mg/l und eine dauerhafte Vermeidung von Pestizideinträgen in das Trinkwasser (Durchschnitt für alle 455 Haushalte)</t>
  </si>
  <si>
    <t xml:space="preserve"> Senkung des Nitratwertes auf 25 mg/l und eine dauerhafte Vermeidung von Pestizideinträgen in das Trinkwasser</t>
  </si>
  <si>
    <t>Einkommen, Alter, Wohnort (ländlich/städtisch),</t>
  </si>
  <si>
    <t>Zahlungsbereitschaft für eine dauerhafte Senkung des Nitratwertes auf 25 mg/l und eine dauerhafte Vermeidung von Pestizideinträgen in das Trinkwasser</t>
  </si>
  <si>
    <t>455 gefragte Haushalte; 63,32% sind prinzipiell bereit sich an einer umweltgerechteren landwirtschaftlichen Produktion finanziell zu beteiligen.</t>
  </si>
  <si>
    <t>Haushalte, Bewohner</t>
  </si>
  <si>
    <t>DM/m3 Brauchwasser Zahlungsbereitschaft für eine Qualitätsverbesserung</t>
  </si>
  <si>
    <t>Schutz von Tier- und Pflanzenarten</t>
  </si>
  <si>
    <t>DM/Haushalt/Jahr für Erhalt von durch Landwirtschaft bedrohten Tier- und Pflanzenarten</t>
  </si>
  <si>
    <t>Zahlungsbereitschaft für die Erhaltung der von der landwirtschaftlichen Produktion bedrohten Tier- und Pflanzenarten.</t>
  </si>
  <si>
    <t>455 gefragte Haushalte; 167 Haushalte sind prinzipiell nicht bereit sich an einer umweltgerechteren landwirtschaftlichen Produktion finanziell zu beteiligen.</t>
  </si>
  <si>
    <t>Württembergisches Allgäu</t>
  </si>
  <si>
    <t>ja
Problem: Versiegelung für Verkehrsflächen (5) sowie intensivierung der Landnutzung
Bewertung: Erhalt der aktuellen Landschaft (Verhinderung verkehrsbedingte Veränderungen, Flurbereinigung (Intensivierung der Landwirtschaft))</t>
  </si>
  <si>
    <t>DM/Haushalt/Jahr für Erhaltung des aktuellen Landschaftsbildes</t>
  </si>
  <si>
    <t>Waldanteil, Schaggröße, Biotopanteil</t>
  </si>
  <si>
    <t xml:space="preserve">Kosten für  Gestaltung und Pflege der Landschaft </t>
  </si>
  <si>
    <t>Zahlungsbereitschaft für Erhalt des aktuellen Landschaftsbildes</t>
  </si>
  <si>
    <t>233 befragte Haushalte (145 keine Zahlungsbereitschaft); Von beide Gebiete: 455 Haushalten davon haben 372 Haushalte Veränderung des Landschaftsbildes über die letzten 15 Jahre beobachtet. 208 der 372 empfinden dies eine negative Entwicklung. 20 empfinden es als eine positive Entwicklung. 144 als beides positiv/negativ. 139 Haushalte haben ein Zahlungsbereitschaft für den Erhalt der Landschaft.</t>
  </si>
  <si>
    <t xml:space="preserve">Kraichgau </t>
  </si>
  <si>
    <t>222 befragte Haushalte (172 keine Zahlungsbereitschaft); Von beide Gebiete: 455 Haushalten davon haben 372 Haushalte Veränderung des Landschaftsbildes über die letzten 15 Jahre beobachtet. 208 der 372 empfinden dies eine negative Entwicklung. 20 empfinden es als eine positive Entwicklung. 144 als beides positiv/negativ. 139 Haushalte haben ein Zahlungsbereitschaft für den Erhalt der Landschaft.</t>
  </si>
  <si>
    <t xml:space="preserve">Erhöhung natürlicher Element in der Landschaft (Ackerrandstreifen, Ausgleichsflächen mit mehr Naturflächen, Biotope, Wiedervernässung, Kulturpflanzenvielfalt, etc.  </t>
  </si>
  <si>
    <t>DM/Haushalt/Jahr für Maßnhamen zur Erhöhung der Natürlichkeit im aktuellen Landschaftsbilde, besonders Ausgleichsflächen für natürliche Vegetation, Ackerrandstreifen, geringere Schnitthüfigkkeit von Grünflächen</t>
  </si>
  <si>
    <t>Ausgleichsflächen für natürliche Vegetation, Ackerrandstreifen, geringere Schnitthüfigkkeit von Grünflächen, etc.</t>
  </si>
  <si>
    <t>Zahlungsbereitschaft für Verbesserung (Erhöhung der Natürlichkeit) des aktuellen Landschaftsbildes</t>
  </si>
  <si>
    <t>233 befragte Haushalte (148 keine Zahlungsbereitschaft); Von beide Gebiete: 455 Haushalten davon haben 372 Haushalte Veränderung des Landschaftsbildes über die letzten 15 Jahre beobachtet. 208 der 372 empfinden dies eine negative Entwicklung. 20 empfinden es als eine positive Entwicklung. 144 als beides positiv/negativ. 139 Haushalte haben ein Zahlungsbereitschaft für den Erhalt der Landschaft.</t>
  </si>
  <si>
    <t>DM/Haushalt/Jahr für Maßnhamen zur Erhöhung der Natürlichkeit im aktuellen Landschaftsbilde, besonders Ackerrandstreifen, Ausgleichsflächen für natürliche Vegetation, Anlage von Biotopen</t>
  </si>
  <si>
    <t>222 befragte Haushalte (147 keine Zahlungsbereitschaft); Von beide Gebiete: 455 Haushalten davon haben 372 Haushalte Veränderung des Landschaftsbildes über die letzten 15 Jahre beobachtet. 208 der 372 empfinden dies eine negative Entwicklung. 20 empfinden es als eine positive Entwicklung. 144 als beides positiv/negativ. 139 Haushalte haben ein Zahlungsbereitschaft für den Erhalt der Landschaft.</t>
  </si>
  <si>
    <t>BB/JF</t>
  </si>
  <si>
    <t xml:space="preserve">Sachsen: Erlbach
</t>
  </si>
  <si>
    <t>referendum format</t>
  </si>
  <si>
    <t>Baden-Württemberg: Wangen</t>
  </si>
  <si>
    <t>145 qkm</t>
  </si>
  <si>
    <t>Baden-Württemberg: Kißlegg</t>
  </si>
  <si>
    <t>9240 ha</t>
  </si>
  <si>
    <t>Emsland-Kreis, Werra-Meißner-Kreis</t>
  </si>
  <si>
    <t xml:space="preserve">Landschaft inkl. Wald, Gewässer, etc. </t>
  </si>
  <si>
    <t>DM/Haushalt/Monat Zahlungsbereitschaft für eine Landschaftspflegegebühr (Naturschutz)</t>
  </si>
  <si>
    <t>Einkommen, Bildung, Alter</t>
  </si>
  <si>
    <t>Befragung</t>
  </si>
  <si>
    <t>Befragung nach Präferenzen der Landschaftspflege und Zahlungsbereitschaft</t>
  </si>
  <si>
    <t>265 Personen befragt</t>
  </si>
  <si>
    <t>detailierte Studie</t>
  </si>
  <si>
    <t>DM/Urlauber/Tag Zahlungsbereitschaft für eine Kurtaxe für Naturschutz und Landschaftspflege</t>
  </si>
  <si>
    <t>Torgau</t>
  </si>
  <si>
    <t>Wohlfahrtseffekte sind sehr stark aggregiert und lassen keinen Rückschluss auf einzelen Ökosysteme bzw. deren Leistungen zu</t>
  </si>
  <si>
    <t>Gute Angaben bzgl. Nährstoffauswaschung aus verschiedenen Böden</t>
  </si>
  <si>
    <t>Gute Angaben bzgl. Kosten für Aufbereitung von Trinkwasser (Trinkwasserreinigung)</t>
  </si>
  <si>
    <t>0; 3; 5</t>
  </si>
  <si>
    <t>detailierte Studie; Wohlfahrtseffekte sind sehr stark aggregiert und lassen keinen Rückschluss auf einzelen Ökosysteme bzw. deren Leistungen zu</t>
  </si>
  <si>
    <t>0, da keine Bewertung von ÖSL oder Biodiversität</t>
  </si>
  <si>
    <t>Baden-Württemberg</t>
  </si>
  <si>
    <t xml:space="preserve">Landschaft </t>
  </si>
  <si>
    <t>DM/Haushalt/Jahr Zahlungsbereitschaft für die Aufnahme von einem Drittel der Fläche (welche droht brach zu fallen) in ein Kulturlandschaftsprogramm (Szenario I)</t>
  </si>
  <si>
    <t>Bildung, Einkommen, Alter, ländlicher/städtischer Raum</t>
  </si>
  <si>
    <t>Befragung nach der Zahlungsbereitschaft per Briefpost z. B. nach Bereitschaft eine Gebühr für einen Landschaftspflegefonds zu zahlen oder eine Spende zu leisten. Dabei wurde ndanach, ob die gesamte Fläche, welche droht brach zu fallen, in ein Pflegeprogramm aufgenommen werden soll (Szenario III). Es wurden auch Szenarien mit ein Drittel (Szenario I) bzw. zwei Drittel (Szenario II) abgefragt.</t>
  </si>
  <si>
    <t>907 Personen; 42% sind bereit für den Erhalt von Kulturlandschaft zu zahlen. 40% lehnen eine Zahlung ab, 18% sind unentschlossen.</t>
  </si>
  <si>
    <t>einfache Studie; Szenarien sind eher veraltet, da Brachen heute eher weniger das Problem sind</t>
  </si>
  <si>
    <t>DM/Haushalt/Jahr Zahlungsbereitschaft für die Aufnahme von zwei Drittel der Fläche (welche droht brach zu fallen) in ein Kulturlandschaftsprogramm (Szenario II)</t>
  </si>
  <si>
    <t>DM/Haushalt/Jahr Zahlungsbereitschaft für die Aufnahme der gesamten Fläche (welche droht brach zu fallen) in ein Kulturlandschaftsprogramm (Szenario III)</t>
  </si>
  <si>
    <t>(4480000 Haushalte in Baden-Württemberg X  Zahlungsbereitschaft) / landwirtschaftlich genutze Fläche in Baden-Württemberg</t>
  </si>
  <si>
    <t>(35700000 Haushalte in Baden-Württemberg X  Zahlungsbereitschaft) / landwirtschaftlich genutze Fläche inBundesrepublik</t>
  </si>
  <si>
    <t>Holm-Müller, K., Hansen, H., Klockmann, M. et al. (1991): Die Nachfrage nach Umweltqualität in der Bundesrepublik Deutschland. Umweltbundeamt Berichte 4/91. Forschungsbericht 10103110/11. Erich Schmidt Verlag, Berlin.</t>
  </si>
  <si>
    <t xml:space="preserve">Gesamtheit der Landschaft </t>
  </si>
  <si>
    <t>Verhinderung des Artensterbens in Deutschland</t>
  </si>
  <si>
    <t>3300 Haushalte</t>
  </si>
  <si>
    <t>DM/Haushalt/Monat durchschnittliche Zahlungsbereitschaft je Monat je Haushalt = maximale Summe, die die Haushalte zu zahlen bereit wären, wenn damit das Artensterben beendet werden könnte; die Zahlungsbreitschaft für Artenschutz ist höher als für Verbesserung von Trinkwasser, Erholungsgebiete, Lärm, Gewässer, Luft;</t>
  </si>
  <si>
    <t>Einkommen, Alter, Kinder, Schulabschluß, Wissen über Umweltprobleme, Wohnlage, Parteinpräferenz</t>
  </si>
  <si>
    <t>Zahlungsbereitschaft = maximale Summe, die die Haushalte zu zahlen bereit wären, wenn damit das Artensterben beendet werden könnte</t>
  </si>
  <si>
    <t xml:space="preserve">3300 Haushalte befragt (300 Haushalte je Bundesland in 11 Bundesländern); Zusätzliche Kontrollstichproben von 2x 250 Interviews zur Überprüfung von strategischen Verhalten mit einem Skalentest = 3800 Haushalte insgesamt </t>
  </si>
  <si>
    <t>Bevölkerung der Bundesrepublik vor der Wiedervereinigung</t>
  </si>
  <si>
    <t>detailierte Studie, entsprechend dem damaligen methodischen Standard</t>
  </si>
  <si>
    <t>deutschlandweit, Befragung durchgeführt in Groß Zicker, Rügen</t>
  </si>
  <si>
    <t>extensiv bewirtschaftetes Ackerland mit Ackwildpflanzen</t>
  </si>
  <si>
    <t>€/Haushalt/Jahr; Median: 25,00 €/Haushalt/Jahr; [alle Angaben inklusive der Zahlungsverweigerer]
Es wird in der Studie angenommen, dass die Kosten der Bewirtschaftung eines entsprechend blütenreichen Ackers bei 350€/ha liegen: Hochgerechnet auf ganz Deutschland entspricht dies Kosten von 11€/ha/Haushalt. Damit ist die Zahlungsbereitschaft für blütenreiche Äcker höher als die Kosten der Bewirtschaftung.</t>
  </si>
  <si>
    <t>Einkommen, Alter, Haushaltsgröße, etc.</t>
  </si>
  <si>
    <t>Zahlungsbereitschaft</t>
  </si>
  <si>
    <t xml:space="preserve">Problem: Ackerflächen auf Grenzertragsböden drohen aus Gründen der Wirtschaftlichkeit stillgelegt zu werden. Auf diesen extensiv genutzen Äckern kommt aber ein großer Teil der Ackerwildflora vor, welche blütenreich und sowohl für Artenschutz aber auch ästhetisch von großer Bedeutung sind. 
Ziel der vorgeschlagenen Maßnahme: "10% aller Ackerstandorte in Deutschland würden nach Naturschutzgesichtspunkten so in der Bewirtschaftung umgestellt, dass sich auf diesen eine reichhaltige, standorttypische Ackerwildflora entwicklen kann." Die Maßnahmen sollten gleichmäßig in Deutschland verteilt sein. Die Zahlungen würden als Jahresbeitrag in einen Naturschutzfonds erhoben, über den Landwirte für entstehende Einkommensverluste entschädigt werden. Dadurch könnte ein Biotopnetz geschaffen werden, das den Erhalt vieler seltener Ackerwildkräuter gewährleistet. </t>
  </si>
  <si>
    <t xml:space="preserve">Die maximale jährliche Zahlungsbereitschaft als Beitrag für einen Naturschutzfonds für die extensive Bewirtschaftung von blütenreichen Äckern wurde abgefragt. Mündliche Befragung von 517 Personen in Berlin und 150 Urlaubern der Region Groß Zicker auf Rügen. In Berlin wurden zwei Fotos gezeigt, ein blumenreicher Acker und ein monotoner Acker ohne Blumen. Auf Rügen wurde die Befragung direkt an einem blütenreichen Acker vorgenommen. </t>
  </si>
  <si>
    <t>150 Besucher, 69% sind für Zahlung prinbzipiell bereit</t>
  </si>
  <si>
    <t>Besucher/Landwirte</t>
  </si>
  <si>
    <t xml:space="preserve">gute, solide und ausreichend detailiert dargestellte Studie; der direkte Anblick eines blütenreichen Ackers hat einen direkten, positiven Auswirkung auf die Zahlungsbereitschaft; Es wird in der Studie angenommen, dass die Kosten der Bewirtschaftung eines entsprechend blütenreichen Ackers bei 350€/ha liegen: Hochgerechnet auf ganz Deutschland entspricht dies Kosten von 11€/ha/Haushalt. Damit ist die Zahlungsbereitschaft für blütenreiche Äcker höher als die Kosten der Bewirtschaftung.  </t>
  </si>
  <si>
    <t>deutschlandweit, Befragung durchgeführt in Berlin</t>
  </si>
  <si>
    <t>€/Haushalt/Jahr; Median: 0 €/Haushalt/Jahr; [alle Angaben inklusive der Zahlungsverweigerer]
Es wird in der Studie angenommen, dass die Kosten der Bewirtschaftung eines entsprechend blütenreichen Ackers bei 350€/ha liegen: Hochgerechnet auf ganz Deutschland entspricht dies Kosten von 11€/ha/Haushalt. Damit ist die Zahlungsbereitschaft für blütenreiche Äcker höher als die Kosten der Bewirtschaftung.</t>
  </si>
  <si>
    <t>Problem: Ackerflächen auf Grenzertragsböden drohen aus Gründen der Wirtschaftlichkeit stillgelegt zu werden. Auf diesen extensiv genutzen Äckern kommt aber ein großer Teil der Ackerwildflora vor, welche blütenreich und sowohl für Artenschutz aber auch ästhetisch von großer Bedeutung sind. 
Ziel der vorgeschlagenen Maßnahme: "10% aller Ackerstandorte in Deutschland würden nach Naturschutzgesichtspunkten so in der Bewirtschaftung umgestellt, dass sich auf diesen eine reichhaltige, standorttypische Ackerwildflora entwicklen kann." Die Maßnahmen sollten gleichmäßig in Deutschland verteilt sein. Die Zahlungen würden als Jahresbeitrag in einen Naturschutzfonds erhoben, über den Landwirte für entstehende Einkommensverluste entschädigt werden. Dadurch könnte ein Biotopnetz geschaffen werden, das den Erhalt vieler seltener Ackerwildkräuter gewährleistet.</t>
  </si>
  <si>
    <t>517 Personen befragt, 32% sind für Zahlung prinbzipiell bereit, 68% lehnten eine Zahlung ab bzw. keine Antwort.</t>
  </si>
  <si>
    <t>gute, solide und ausreichend detailiert dargestellte Studie; der direkte Anblick eines blütenreichen Ackers hat einen direkten, positiven Auswirkung auf die Zahlungsbereitschaft;  Es wird in der Studie angenommen, dass die Kosten der Bewirtschaftung eines entsprechend blütenreichen Ackers bei 350€/ha liegen: Hochgerechnet auf ganz Deutschland entspricht dies Kosten von 11€/ha/Haushalt. Damit ist die Zahlungsbereitschaft für blütenreiche Äcker höher als die Kosten der Bewirtschaftung.</t>
  </si>
  <si>
    <t>Freese, J. (2012) Natur- und Biodiversitätsschutz in ELER. Finanzielle Ausgestaltung der Länderprogramme zur Ländlichen Entwicklung. Naturschutz und Landschaftsplanung 44: 69-76.</t>
  </si>
  <si>
    <t>alle Vertragsflächen und Zahlungen 2010 bei der Vertragsnaturschutzmaßnahmen im Rahmen von ELER</t>
  </si>
  <si>
    <t>direkte Ausgaben für Vertragsnaturschutz 2010 im Rahmen von ELER (Quelle: Freese 2012, Tabelle 3, S. 72)</t>
  </si>
  <si>
    <t>gute  Übersichtsstudie über Naturschutzzahlungen</t>
  </si>
  <si>
    <t xml:space="preserve">Tierschutzmaßnahme (nur Grünlandbeweidung) </t>
  </si>
  <si>
    <t>direkte Ausgaben für Vertragsnaturschutz 2010 im Rahmen von ELER (Quelle: Freese 2012)</t>
  </si>
  <si>
    <t xml:space="preserve">Zahlungen für Natura 2000 und Wasserrahmenrichtlinie WRRL </t>
  </si>
  <si>
    <t>Förderung genetischer Ressourcen (z. B. alte Nutztierrassen)</t>
  </si>
  <si>
    <t>Übersicht über Bewertungsstudien (Zahlungsbereitschaft)</t>
  </si>
  <si>
    <t>BEIL, T., HAMPICKE, U. &amp; KOWATSCH, A. (2010): Ökonomische Bewertung der Biodiversität von Salzgrasland. In: SCHICKHOFF, U., SEIBERLING, S. (Hrsg.): Entwicklung der Biodiversität in Salzgrasländern der Vorpommerschen Boddenlandschaft. Bundesamt für Naturschutz, Bonn, 268-311.</t>
  </si>
  <si>
    <t>Salzgrasland</t>
  </si>
  <si>
    <t>€ / Haushalt / Monat je Anwohner</t>
  </si>
  <si>
    <t xml:space="preserve">Zahlungsbereitschaft </t>
  </si>
  <si>
    <t>Krämer, I. (2005/2006) Verrohrte Fließgewässer bei der Umwetzung der EU-Wasserrahmenrichtlinie - mögliche Lösungen und deren ökonomische Auswirkungen im Peeneeinzugsgebiet. Diplomarbeit Studiengang Landschaftsökologie und Naturschutz, Universität Greifswald 2005. Norderstedt 2006 (Books on Demand, hrsgg. von der Edmund-Siemers-Stiftung)</t>
  </si>
  <si>
    <t>http://www.glus.org/fileadmin/archiv/foerderpreis-wissenschaft/kraemer.pdf</t>
  </si>
  <si>
    <t>Peeneeinzugsgebiet</t>
  </si>
  <si>
    <t xml:space="preserve">Barwert in €/m Rohr [Instandhaltung von verrohrten Fließgewässern (Austausch der Rohre), Kosten in € pro Meter Rohr] </t>
  </si>
  <si>
    <t>Kosten für Baumaßnahmen: Verlegung der Rohre</t>
  </si>
  <si>
    <t>volkswirtschaftliche Kosten</t>
  </si>
  <si>
    <t>unbekannt</t>
  </si>
  <si>
    <t>nur Kurzfassung der Diplomarbeit verfügbar</t>
  </si>
  <si>
    <t>Renaturierung von verrohrten Fließgewässern</t>
  </si>
  <si>
    <t xml:space="preserve">Barwert in €/m Graben [ Offenlegung und Umgestaltung zu grabenähnlichen Gewässern , Kosten in € pro Meter Graben] </t>
  </si>
  <si>
    <t>Kosten für Baumaßnahmen+ Instandahltung des Grabens durch Mähen des Ufers aller 7 Jahre etc. + Verlust von Ackerfläche durch die Offenlegung der vorher verrohrten Gewässer.</t>
  </si>
  <si>
    <t xml:space="preserve">Barwert in €/m naturnaher Graben [ Offenlegung und Umgestaltung zu naturnahen Gewässern , Kosten in € pro Meter Graben] </t>
  </si>
  <si>
    <t>Kosten für Baumaßnahmen, Instandhaltungsmaßnahmen nicht notwendig  + Verlust von Ackerfläche durch die Offenlegung der vorher verrohrten Gewässer.</t>
  </si>
  <si>
    <t>Hampicke, Ulrich (2009) Kosten der Renaturierung. In: Zerbe und Wiegleb (Hrsg.)  Renaturierung von Ökosystemen in Mitteleuropa., S. 441-457</t>
  </si>
  <si>
    <t>keine ÖSL bewertet, nur Zahlungsbereitschaft in nicht differenzierten Landschaftspflegefonds für Kulturland (allgemein brachfallenden Flächen)</t>
  </si>
  <si>
    <t>allgemeine Zahlungen für Arten- und Biotopenschutz</t>
  </si>
  <si>
    <t>gute ökol. Charakterisierung von "UBA relevanten" Ökosystemen (Wald, Landwirtschaft, Infrastructur, tropischer Regenwald etz.</t>
  </si>
  <si>
    <t>Naturschutzgebiet Lüneburger Heide</t>
  </si>
  <si>
    <t>Wald (60%), Heide (14%), Moor (4%), landwirtschaftliche Fläche (15%)</t>
  </si>
  <si>
    <t>DM/Person/Übernachtung</t>
  </si>
  <si>
    <t>1) schriftliche Befragung von Erholsungssuchenden zu Reiseverhalten
2) Bestimmung von Regressionsmodell (Reaktionsfunktionen) für Besucherrate und Besucherzahlen im gesamten Raum 
3) Berechnung Fernerholungswert</t>
  </si>
  <si>
    <t>387 Haushalte</t>
  </si>
  <si>
    <t>DM (gesamter Fernerholungswert)</t>
  </si>
  <si>
    <t xml:space="preserve">Zahlungsbereitschaft für Lüneburger Heide
• Regressionsanalytische Erklärung der Zahlungsbereitschaft geeignetes Mittel um repräsentative Werte der Erholungsleistung zu ermitteln
• Zahlungsbereitschaften von Null wurden nicht berücksichtigt
</t>
  </si>
  <si>
    <t xml:space="preserve">1) schriftliche Befragung von Erholsungssuchenden zur Zahlungsbereitschaft
2) Regressionsanalytische Erklärung der Zahlungsbereitschaft
3) Auswahl repräsentativer Zahlungsbereitschaften gemäß 2)
</t>
  </si>
  <si>
    <t>292 Haushalte</t>
  </si>
  <si>
    <t xml:space="preserve">Zahlungsbereitschaft für Wälder der Lüneburger Heide
• Regressionsanalytische Erklärung der Zahlungsbereitschaft geeignetes Mittel um repräsentative Werte der Erholungsleistung zu ermitteln
• Zahlungsbereitschaften von Null wurden nicht berücksichtigt
</t>
  </si>
  <si>
    <t>Erhalt von Streuobstwiesen</t>
  </si>
  <si>
    <t>Main-Taunus Kreis</t>
  </si>
  <si>
    <t>Streuobstwiese (Def. Nach Zander 2003: "...wenige Obstbäume mit Wiesen- und Weidenutzung oder Ackernutzung)</t>
  </si>
  <si>
    <t>Verringerung der Streuobstfläche (nicht spezifiziert) durch fehlende Förderungen</t>
  </si>
  <si>
    <t>DM/Person/a</t>
  </si>
  <si>
    <t>Repräsentativitätstest nur für Geschlecht und Altersstruktur durchgeführt: nur gemäß Altersstruktur mit 18 bis 30-jährigen unter- und über 65-jährigen überrepräsentiert</t>
  </si>
  <si>
    <t>mündliche Interviews</t>
  </si>
  <si>
    <t>Zahlungsbereitschaft für den Erhalt von Streuobstwiesen Szenario I (bei ausbleibender Förderung geht der Streuobstbaus auf 10% des Umfangs in 1999 zurück)
• Zahlungsbereitschaften von Null wurden berücksichtigt
• bei Einwohner über 18 Jahre (183673) beträgt die Zahlungsbereitschaft für den Main-Taunus Kreis 8463652 DM</t>
  </si>
  <si>
    <t>1) mündliche Befragung zur Zahlungsbereitschaft
2) Berechnung durchschnittlicher Zahlungsbereitschaft
3) Validitätsprüfung mit statistischen Verfahren</t>
  </si>
  <si>
    <t>5 (Dissertation)</t>
  </si>
  <si>
    <t>Zahlungsbereitschaft für den Erhalt von Streuobstwiesen Szenario II (bei ausbleibender Förderung geht der Streuobstbaus auf 50% des Umfangs in 1999 zurück)
• Zahlungsbereitschaften von Null wurden berücksichtigt
• bei Einwohner über 18 Jahre (183673) beträgt die Zahlungsbereitschaft für den Main-Taunus Kreis 6693044 DM</t>
  </si>
  <si>
    <t>Landkreis Sangerhausen</t>
  </si>
  <si>
    <t>Zahlungsbereitschaft für den Erhalt von Streuobstwiesen Szenario I (bei ausbleibender Förderung geht der Streuobstbaus auf 10% des Umfangs in 1999 zurück)
• Zahlungsbereitschaften von Null wurden berücksichtigt
• bei Einwohner über 18 Jahre (57234) beträgt die Zahlungsbereitschaft für den Main-Taunus Kreis 1921918 DM</t>
  </si>
  <si>
    <t>Zahlungsbereitschaft für den Erhalt von Streuobstwiesen Szenario II (bei ausbleibender Förderung geht der Streuobstbaus auf 50% des Umfangs in 1999 zurück)
• Zahlungsbereitschaften von Null wurden berücksichtigt
• bei Einwohner über 18 Jahre (57234) beträgt die Zahlungsbereitschaft für den Main-Taunus Kreis 1624873 DM</t>
  </si>
  <si>
    <t>Zahlungsbereitschaft für Erholungswert in Lüneburger Heide
• Erholung und Reise sind komplementäre Güter, Gut Erholung ergibt sich aus Produktionsfaktoren, wie u.a. Erholungsmöglichkeit, Hin- und Rückreise zum Erholungsort und der dazu benötigten Zeit
• Opportunitätskosten für Reisezeit nicht berücksichtigt, unter Berücksichtigung derer steigt der Erholungswert auf 20,61 DM 
• durchschnittliche Anzahl der Insassen in einem Auto ist 2,5 Personen (teilen sich den Fahrtkostensatz)
• Besucher reagieren auf Erhebung fiktiver Eintrittspreis genauso wie auf eine Erhöhung der Reisekosten 
• zonale Version der Reisekostenmethode wurde auf 29 Zonen mit Zonenbreite von 30km um Ortschaft Schneverdingen gelegt
• Abgleich von Regressionswerten und tatsächlichen Besucherzahlen machte Berichtigung erforderlich, so dass Gesamtwert um 414 DM stieg (durch Regression bestimmte Besuchszahl = 741, tatsächliche Besuchszahl = 750, zur Behebung des Mangels Konsumentenrente durch die von der Regression vorhergesagten Besuche dividiert und anschließend mit der tatsächlichen beobachteten besuchszahl multipliziert)</t>
  </si>
  <si>
    <t>Zahlungsbereitschaft für Erholungswert in Wäldern der Lüneburger Heide
• Erholung und Reise sind komplementäre Güter, Gut Erholung ergibt sich aus Produktionsfaktoren, wie u.a. Erholungsmöglichkeit, Hin- und Rückreise zum Erholungsort und der dazu benötigten Zeit
• Opportunitätskosten für Reisezeit nicht berücksichtigt
• durchschnittliche Anzahl der Insassen in einem Auto ist 2,5 Personen (teilen sich den Fahrtkostensatz)
• Besucher reagieren auf Erhebung fiktiver Eintrittspreis genauso wie auf eine Erhöhung der Reisekosten 
• zonale Version der Reisekostenmethode wurde auf 29 Zonen mit Zonenbreite von 30km um Ortschaft Schneverdingen gelegt
• Abgleich von Regressionswerten und tatsächlichen Besucherzahlen machte Berichtigung erforderlich, so dass Gesamtwert um 414 DM stieg (durch Regression bestimmte Besuchszahl = 741, tatsächliche Besuchszahl = 750, zur Behebung des Mangels Konsumentenrente durch die von der Regression vorhergesagten Besuche dividiert und anschließend mit der tatsächlichen beobachteten besuchszahl multipliziert)</t>
  </si>
  <si>
    <t>keine eigenen Bewertung, nur Übersicht</t>
  </si>
  <si>
    <t>533 Personen</t>
  </si>
  <si>
    <t>Conjoint-Analyse</t>
  </si>
  <si>
    <t>verschiedene Anteile Wald, Ackerland</t>
  </si>
  <si>
    <t>keine monetären Werte</t>
  </si>
  <si>
    <t>optimaler Schutz von Hellem Wiesenknopf-Ameisenbläuling</t>
  </si>
  <si>
    <t>Landau</t>
  </si>
  <si>
    <t>Market Stall mit Contingent Valuation</t>
  </si>
  <si>
    <t>quota sampling nach Alter, Geschlecht und Mitgliedschaft in Naturschutzgruppen</t>
  </si>
  <si>
    <t>3 Naturschutzprogramme</t>
  </si>
  <si>
    <t>€/HH/a für strengstes Programm (32000 Individuen, 64 ha unter Schutz, häufige Sichtungen, geringes Aussterberisiko)</t>
  </si>
  <si>
    <t>2005/2006</t>
  </si>
  <si>
    <t>"The calculations include the highest bid on the payment card that respondents were definitely willing to pay. The nature of the payment card is such that it restricts respondents to a certain range of bids"; Ergebnisse letzter bid round; Befragte nicht vertraut mit der bewerteten Art, daher Gruppendiskussionen</t>
  </si>
  <si>
    <t>einführende Informationen durch Facilitator, Diskussion, WTP-Abfrage, nach einer Woche erneute WTP-Abfrage per Telefon</t>
  </si>
  <si>
    <t>Generealisierbarkeit der Ergebnisse aufgrund geringer Stichprobe und nur lokaler Beölkerung schwierig; in der Studie Kombinierung der WTP-Ergebnisse mit einem ökologischen Modell zur Berechnung optimaler Schutzstrategie (s. auch Wätzold et al. 2008 in Ecological Economics 68)</t>
  </si>
  <si>
    <t>keine Bewertung, nur Überblicksbericht</t>
  </si>
  <si>
    <t>Willingness to pay
review: PhD review | sampling type: ad hoc | survey method: face-to-face | data collection mode: on-site | value specification: mean | regression:  (variance analysis) | validity experiments: none | sensitivity analysis: none | dispersion measure and value: n.a.; n.a.</t>
  </si>
  <si>
    <t>type of value measure: WTP | type of payment vehicle: selectable (fees for individual services, donation to local nature protection organisation, direct payments to biosphere reserve administration, overnight surcharges, national tax for local nature protecion projects, other) | elicitation method: choichoice experiment between 20 listed values, open ended (single shot) | zeros considered: Questionnaire and analysis distinguish true zero bids from protest votes (at least in questionnaire)</t>
  </si>
  <si>
    <t>Regulation von Klimagasemissionen CO2 und CH4</t>
  </si>
  <si>
    <t>Moore in Deutschland</t>
  </si>
  <si>
    <t xml:space="preserve">Hoch- und Niedermoore </t>
  </si>
  <si>
    <t>Wiedervernessung von ursprünglichen Niedermooren mit Ausgangsnutzung Acker, Grünland und Brache ohne Nutzung (Wildnis)</t>
  </si>
  <si>
    <t>• Schätzwert von 70 €/t CO2 als marginale Schadensksoten (nach UBA Methodenkonvention 2007)</t>
  </si>
  <si>
    <t>Integrierte Bewertungsmodelle (Integrated Assessment Model) zur Ermittlung von Schadenskosten</t>
  </si>
  <si>
    <t>• Schätzwert von 70 €/t CO2 als marginale Schadensksoten (nach UBA Methodenkonvention 2007)
• Treibhausgaspotential ohne N2O-Emissionen</t>
  </si>
  <si>
    <t xml:space="preserve">Klimasystem und Wechselwirkungen werden mit sozio-ökonomioschen System durch Szenarien modelliert und Schadenskosten in Abhängigkeit von verschiedenen Stabilisierungszielen, Treibhasugas-Emissionen und -pfaden ermittelt. </t>
  </si>
  <si>
    <t>Wiedervernessung von ursprünglichen Niedermooren mit Ausgangsnutzung Acker, Grünland und Brache mit Nutzung (Röhricht, ried, Torfmoose)</t>
  </si>
  <si>
    <t>Wiedervernessung von ursprünglichen Niedermooren mit anschließender Neuwaldbildung (Aufforstung/Sukzession)</t>
  </si>
  <si>
    <t xml:space="preserve">Revitalisierung von Waldmooren durch Wiedervernässung </t>
  </si>
  <si>
    <t xml:space="preserve">Extensive Grünlandnutzung nach Wiedervernässung von Äckern und stark entwässertem Grünland </t>
  </si>
  <si>
    <t>Umwandlung Acker in extensive Grünlandnutzung (Niedermoor)</t>
  </si>
  <si>
    <t>Umwandlung Acker in Röhricht mit Nutzung (Niedermoor)</t>
  </si>
  <si>
    <t>Wiedervernässung von Grünland oder Torfflächen mit Torfmooskultur (Hochmoor)</t>
  </si>
  <si>
    <t>Umwandlung Acker in extensive Grünlandnutzung (Hochmoor)</t>
  </si>
  <si>
    <t>Umwandlung Torffläche in Extensiv-Grünland (Hochmoor)</t>
  </si>
  <si>
    <t>• Schätzwert von 70 €/t CO2 als marginale Schadensksoten (nach UBA Methodenkonvention 2007)
• Treibhausgaspotential ohne N2O-Emissionen
• ökologische Quantifizierung des Treibhasugaspotentials beruhen auf GEST-Modell
• Treibhausgas-Reduktionspotenzial: Wiedervernässung ohne Nutzung -7,5 bis -20 CO2-eq./ha-1a-1
• Treibhausgas-Reduktionspotenzial: Wiedervernässung ohne Nutzung (Polder) -23 CO2-eq./ha-1a-1</t>
  </si>
  <si>
    <t>• Schätzwert von 70 €/t CO2 als marginale Schadensksoten (nach UBA Methodenkonvention 2007)
• Treibhausgaspotential ohne N2O-Emissionen
• ökologische Quantifizierung des Treibhasugaspotentials beruhen auf GEST-Modell
• Treibhausgas-Reduktionspotenzial: Wiedervernässung mit Nutzung -7,5 bis -23 CO2-eq./ha-1a-1
• Treibhausgas-Reduktionspotenzial: Wiedervernässung mit Nutzung (Polder) -23 CO2-eq./ha-1a-1</t>
  </si>
  <si>
    <t xml:space="preserve">• Schätzwert von 70 €/t CO2 als marginale Schadensksoten (nach UBA Methodenkonvention 2007)
• Treibhausgaspotential ohne N2O-Emissionen
• ökologische Quantifizierung des Treibhasugaspotentials beruhen auf GEST-Modell
• Treibhausgas-Reduktionspotenzial: Neuwaldbildung -17,5 bis -25 CO2-eq./ha-1a-1
</t>
  </si>
  <si>
    <t>• Schätzwert von 70 €/t CO2 als marginale Schadensksoten (nach UBA Methodenkonvention 2007)
• Treibhausgaspotential ohne N2O-Emissionen
• ökologische Quantifizierung des Treibhasugaspotentials beruhen auf GEST-Modell
• Treibhausgas-Reduktionspotenzial: Revitalisierung von Waldmooren -7,5 bis -9,9 CO2-eq./ha-1a-1</t>
  </si>
  <si>
    <t xml:space="preserve">• Schätzwert von 70 €/t CO2 als marginale Schadensksoten (nach UBA Methodenkonvention 2007)
• Treibhausgaspotential ohne N2O-Emissionen
• ökologische Quantifizierung des Treibhasugaspotentials beruhen auf GEST-Modell
• Treibhausgas-Reduktionspotenzial: Extensive Grünlandnutzung -5,5 bis -7,5 CO2-eq./ha-1a-1
</t>
  </si>
  <si>
    <t xml:space="preserve">• Schätzwert von 70 €/t CO2 als marginale Schadensksoten (nach UBA Methodenkonvention 2007)
• Treibhausgaspotential ohne N2O-Emissionen
• ökologische Quantifizierung des Treibhasugaspotentials beruhen auf GEST-Modell
• Treibhausgas-Reduktionspotenzial: Umwandlung Acker in extensive Grünlandnutzung -7,5 CO2-eq./ha-1a-1
</t>
  </si>
  <si>
    <t xml:space="preserve">• Schätzwert von 70 €/t CO2 als marginale Schadensksoten (nach UBA Methodenkonvention 2007)
• Treibhausgaspotential ohne N2O-Emissionen
• ökologische Quantifizierung des Treibhasugaspotentials beruhen auf GEST-Modell
• Treibhausgas-Reduktionspotenzial: Umwandlung Acker in Röhricht mit Nutzung -11,5 CO2-eq./ha-1a-1
</t>
  </si>
  <si>
    <t xml:space="preserve">• Schätzwert von 70 €/t CO2 als marginale Schadensksoten (nach UBA Methodenkonvention 2007)
• Treibhausgaspotential ohne N2O-Emissionen
• ökologische Quantifizierung des Treibhasugaspotentials beruhen auf GEST-Modell
• Treibhausgas-Reduktionspotenzial: Wiedervernässung von Grünland oder Torffläche mit Torfmoorkultur 8,5 CO2-eq./ha-1a-1
</t>
  </si>
  <si>
    <t>• Schätzwert von 70 €/t CO2 als marginale Schadensksoten (nach UBA Methodenkonvention 2007)
• Treibhausgaspotential ohne N2O-Emissionen
• ökologische Quantifizierung des Treibhasugaspotentials beruhen auf GEST-Modell
• Treibhausgas-Reduktionspotenzial: Umwandlung Acker in extensive Grünlandnutzung (Hochmoor) -7,5 CO2-eq./ha-1a-1</t>
  </si>
  <si>
    <t>• Schätzwert von 70 €/t CO2 als marginale Schadensksoten (nach UBA Methodenkonvention 2007)
• Treibhausgaspotential ohne N2O-Emissionen
• ökologische Quantifizierung des Treibhasugaspotentials beruhen auf GEST-Modell
• Treibhausgas-Reduktionspotenzial: Umwnaldung Torffläche in Extensiv-Grünland -7,5 CO2-eq./ha-1a-1</t>
  </si>
  <si>
    <t>Schäfer 2003: Monetarisierung ökologischer Leistungen von Mooren. Greifswalder Geographische Arbeiten, 31, 21-30, Greifswald</t>
  </si>
  <si>
    <t>Kohlenstoffspeicherung, Kohlenstoffemissionsreduktion</t>
  </si>
  <si>
    <t>Moore</t>
  </si>
  <si>
    <t>umweltverträgliche Moornutzung durch Aufforstung mit Schwarzerlen</t>
  </si>
  <si>
    <t xml:space="preserve">• Gesamtwuchsleistung durch Schwarzelernaufforstung 637 m3/ha (nach Lockow 1997)
• CO2-Festlegung 7.2 t /ha /a </t>
  </si>
  <si>
    <t>• Steuersatz 50-200 €/t CO2</t>
  </si>
  <si>
    <t>Standard-Preis-Ansatz zur Ermittlung von jährlichen Steuerbeiträgen</t>
  </si>
  <si>
    <t xml:space="preserve">• Steuersatz 50-200 €/t CO2
• Gesamtwuchsleistung durch Schwarzelernaufforstung 637 m3/ha (nach Lockow 1997)
• CO2-Festlegung 7.2 t /ha /a </t>
  </si>
  <si>
    <t>1) Literaturrecherche von Steuersatz (50-200 €/t CO2)
2) Ermittlung von Emissionshöhen (24,1-61,7 t CO2/ ha /a)
3) Berechnung von Steuerbeitrag aus 1) und 2)</t>
  </si>
  <si>
    <t>Wiederherstellung der biosphärischen Senkenfunktion von Moor</t>
  </si>
  <si>
    <t>https://www.researchgate.net/publication/242552423_International_Meeting_on_Acoustic_Pollution_in_Cities_Madrid_22-23-24_April_2002</t>
  </si>
  <si>
    <t xml:space="preserve">Valuing  noise  annoyance  is  almost  always  based  on  the  willingness  to  pay  concept.  WTP
sometimes reflects the awareness by individuals of noise effects, and sometimes, the amount of
money  that  the  community  or  individuals  will  agree  to  pay  to  reduce  or  prevent  transportation
noise annoyance. Among the valuation techniques used, hedonic price and contingent valuation
methods  are  the  most  common.  The  hedonic  price  method  is  based  on  direct  observation  of
consumer  behaviour.  Contingent  valuation  estimates  the  WTP  of  individuals  to  improve  their
noise  environment  in  a  hypothetical  situation.  The  numerous  results  currently  available  are
somewhat  divergent  but  nevertheless  demonstrate  the  importance  of  using  noise  values  in
transportation projects and policies. </t>
  </si>
  <si>
    <t>0
Kosten von Straßenverkehrslärm</t>
  </si>
  <si>
    <t xml:space="preserve">0
Costs of intermodal freight transport </t>
  </si>
  <si>
    <t>0
costs of goods and passengers transport (car, bus, coach, tram, conventional train, high-
speed train, light duty vehicle, heavy duty vehicle, and goods train)</t>
  </si>
  <si>
    <t>0
energy-related externalities from cogeneration, new technologies, transport and municipal solid waste incineration (mass burning) and landfill</t>
  </si>
  <si>
    <t xml:space="preserve">ermittelte Kosten der Anreise </t>
  </si>
  <si>
    <t>direkte Wertschätzung
review: PhD review | sampling type: ad hoc (no representativity intended) | survey method: face-to-face | data collection mode: questionnaire left in hotels and pensions | value specification: zonal &amp; individ. | regression:  OLS (lin.) | validity experiments: - | sensitivity analysis: with/without time costs | dispersion measure and value: n.a.; n.a.</t>
  </si>
  <si>
    <t>Zahlungsvehikel: persönliche Jahres-Eintrittskarte (HH) / Waldtaxe (Pfälzerwald)
review: PhD review | sampling type: systematic | survey method: face-to-face, refusees by mail | data collection mode: on-site/weighted | value specification: weighted mean | regression:  OLS (dlog, slog) | validity experiments: 6 (strategic bias, embedding, self selectivity, information, payment card form and range, anchoring) | sensitivity analysis: with/without refusees &amp; protest votes, various others | dispersion measure and value: CV; 1.292</t>
  </si>
  <si>
    <t xml:space="preserve">Zahlungsbereitschaft für Eintritt als Proxy für Waldwert  
type of value measure: WTP | type of payment vehicle: entrance fee (annual) | elicitation method: open-ended(PC); revision possibility | zeros considered: Questionnaire and analysis distinguish true zero bids from protest votes </t>
  </si>
  <si>
    <t>Zahlungsvehikel: persönliche Jahres-Eintrittskarte (HH) / Waldtaxe (Pfälzerwald)
review: PhD review | sampling type: systematic | survey method: face-to-face, refusees by mail | data collection mode: on-site/weighted | value specification: weighted mean | regression:  OLS (dlog, slog) | validity experiments: 6 (strategic bias, embedding, self selectivity, information, payment card form and range, anchoring) | sensitivity analysis: with/without refusees &amp; protest votes, various others | dispersion measure and value: CV; 1.649</t>
  </si>
  <si>
    <t xml:space="preserve">Zahlungsbereitschaft für Eintritt als Proxy für Waldwert
type of value measure: WTP | type of payment vehicle: entrance fee (annual) | elicitation method: open-ended(PC); revision possibility | zeros considered: Questionnaire and analysis distinguish true zero bids from protest votes </t>
  </si>
  <si>
    <t>Erholung (right to enter forests in Hamburg for recreation purposes)</t>
  </si>
  <si>
    <t>Erholung (right to enter forests in Pfälzerwald for recreation purposes)</t>
  </si>
  <si>
    <t>right to enter forests in Pfälzerwald for recreation purpose</t>
  </si>
  <si>
    <t>€/Haushalt/a</t>
  </si>
  <si>
    <t>öffentlicher entweder-oder-Fonds als Zahlungsvehikel; Bezahlkarten-Ansatz; face-to-face
review: PhD review | sampling type: random survey method: face-to-face | data collection mode: household | value specification: trimmed mean | regression:  OLS | validity experiments: none | sensitivity analysis: with/without refusees &amp; protest votes; includes 'WTP to avoid' of opponents | dispersion measure and value: SD; 88.9</t>
  </si>
  <si>
    <t>Maßnahmenprogramm: Erhalt von Totholz, Verringerung der Wilddichte, Einrichtung von Schutzgebieten, Umbau von Nadel- zu Laub- und Mischwald, Vernetzung fragmentierter Bestände
2,5 %-Trimmung der gültigen Maximalwerte (=Standardvariante)
type of value measure: WTP&amp;WTP to avoid | type of payment vehicle: biodiv fund (incentive compatible) | elicitation method: open-ended(PC); revision possibility | zeros considered: Questionnaire and analysis distinguish true zero bids from protest votes</t>
  </si>
  <si>
    <t>LÖWENSTEIN, W., 1992. Die monetäre Bewertung der Schutzfunktion des Waldes vor Lawinen und Rutschungen in Hinterstein (Allgäu). In: Bergen, V., Löwenstein, W., Pfister, G. (Hrsg.), Studien zur monetären Bewertung von externen Effekten der Forst- und Holzwirtschaft. Schriften zur Forstökonomie 2. Sauerländer's, Frankfurt: 117-168.</t>
  </si>
  <si>
    <t>review: no | sampling type: total | survey method: face-to-face (household) | data collection mode: household | value specification: mean | regression:  OLS (lin.) | validity experiments: none | sensitivity analysis: with/without WTP revisions | dispersion measure and value: CI (Bootstrap); 49,47/111,18 DM/person/a</t>
  </si>
  <si>
    <t xml:space="preserve">type of value measure: WTP | type of payment vehicle: specific fund for restoration of protection forests in Hinterstein | elicitation method: open-ended(PC); revision possibility | zeros considered: Questionnaire and analysis distinguish true zero bids from protest votes </t>
  </si>
  <si>
    <t>DM/Einwohner/a</t>
  </si>
  <si>
    <t>bedingte Bewertungsmethode (schriftliche Befragung)
review: no | sampling type: ad hoc survey method: Self reported(pencil-a-paper) | data collection mode: questionnaire left in 53 hotels and pensions | value specification: regression mean regression:  OLS (lin.) | validity experiments: none | sensitivity analysis: with/without refusees | dispersion measure and value: n.a.; n.a.</t>
  </si>
  <si>
    <t>zonale Version der Reisekostenmethode nach Clawson, Knetsch 1969 Economics of outdoor recreation
review: no | sampling type: ad hoc survey method: Self reported(pencil-a-paper) | data collection mode: questionnaire left in 53 hotels and pensions | value specification: zonal | regression:  OLS (lin.) | validity experiments: - | sensitivity analysis: with/without time costs | dispersion measure and value: n.a.; n.a.</t>
  </si>
  <si>
    <t xml:space="preserve">Zahlungsbereitschaft für Erholungswert in Lüneburger Heide
• Erholung und Reise sind komplementäre Güter, Gut Erholung ergibt sich aus Produktionsfaktoren, wie u.a. Erholungsmöglichkeit, Hin- und Rückreise zum Erholungsort und der dazu benötigten Zeit
• Opportunitätskosten für Reisezeit nicht berücksichtigt, unter Berücksichtigung derer steigt der Erholungswert auf 20,61 DM 
• durchschnittliche Anzahl der Insassen in einem Auto ist 2,5 Personen (teilen sich den Fahrtkostensatz)
• Besucher reagieren auf Erhebung fiktiver Eintrittspreis genauso wie auf eine Erhöhung der Reisekosten 
• zonale Version der Reisekostenmethode wurde auf 29 Zonen mit Zonenbreite von 30km um Ortschaft Schneverdingen gelegt
• Abgleich von Regressionswerten und tatsächlichen Besucherzahlen machte Berichtigung erforderlich, so dass Gesamtwert um 414 DM stieg (durch Regression bestimmte Besuchszahl = 741, tatsächliche Besuchszahl = 750, zur Behebung des Mangels Konsumentenrente durch die von der Regression vorhergesagten Besuche dividiert und anschließend mit der tatsächlichen beobachteten besuchszahl multipliziert)
</t>
  </si>
  <si>
    <t>ökonometrische Schätzung von Zahlungsbereitschaftsfunktion: Abhängigkeit der Zahlungsbereitschaften nach verschiedenen sozio-ökonomischen Gegebenheiten deskriptiv analysiert und anhand ökonometrischer Analyse (Regressionsanalyse) modelliert</t>
  </si>
  <si>
    <t xml:space="preserve">ökonometrische Schätzung von Zahlungsbereitschaftsfunktion: Abhängigkeit der Zahlungsbereitschaften durch ökonometrischer Analyse (Regressionsanalyse) modelliert </t>
  </si>
  <si>
    <t xml:space="preserve">forest </t>
  </si>
  <si>
    <t>review: no | sampling type: random survey method: registration data of spa overnight guests | data collection mode: random sample of registration data | value specification: zonal | regression:  OLS | validity experiments: none | sensitivity analysis: with/without repair costs | dispersion measure and value: n.a.; n.a.</t>
  </si>
  <si>
    <t>type of value measure: CS | type of payment vehicle: - | elicitation method: driving costs (with 55,92 DM/Visit and without repair costs 43,68 DM/Visit), no time costs | zeros considered: -</t>
  </si>
  <si>
    <t>1988(7)-1989(6)</t>
  </si>
  <si>
    <t>review: no | sampling type: systematic | survey method: face-to-face, refusees by mail | data collection mode: on-site in forests/selfselection | value specification: unweighted mean | regression:  none | validity experiments: 1 (strategic bias) | sensitivity analysis: with/without strategic incentive | dispersion measure and value: CV; 137%</t>
  </si>
  <si>
    <t xml:space="preserve">type of value measure: WTP | type of payment vehicle: entrance fee (annual) | elicitation method: open-ended(PC); revision possibility | zeros considered: Questionnaire and analysis distinguish true zero bids from protest votes </t>
  </si>
  <si>
    <t>1993(9-10)</t>
  </si>
  <si>
    <t>5 (Dipl thesis)</t>
  </si>
  <si>
    <t>review: no | sampling type: ad hoc | survey method: Self reported(pencil-a-paper) | data collection mode: on-site/selfselection | value specification: unweighted mean | regression:  none | validity experiments: none | sensitivity analysis: with/without extreme values | dispersion measure and value: n.a.; n.a.</t>
  </si>
  <si>
    <t>type of value measure: WTP | type of payment vehicle: entrance fee (daily) | elicitation method: open-ended (single) | zeros considered: all included in analysis with a value of zero</t>
  </si>
  <si>
    <t>1994 (August)</t>
  </si>
  <si>
    <t>review: no | sampling type: ad hoc | survey method: face-to-face | data collection mode: on-site | value specification: unweighted mean | regression:  none | validity experiments: none | sensitivity analysis: none | dispersion measure and value: SD; 3.32</t>
  </si>
  <si>
    <t xml:space="preserve">type of value measure: WTP | type of payment vehicle: daily personal forestry tax elicitation method: open-ended(PC); revision possibility | zeros considered: all zeros treated as protests (i.e. excluded from analysis) </t>
  </si>
  <si>
    <t>1995 (4-8)</t>
  </si>
  <si>
    <t>review: no | sampling type: ad hoc | survey method: face-to-face | data collection mode: on-site | value specification: unweighted mean | regression:  none | validity experiments: none | sensitivity analysis: none | dispersion measure and value: SD; 4.09</t>
  </si>
  <si>
    <t>1995 (3-7)</t>
  </si>
  <si>
    <t>DM/Person/Visit WTP</t>
  </si>
  <si>
    <t>review: no | sampling type: 2-stage random survey method: telephone data collection mode: CATI | value specification: mean | regression:  none | validity experiments: none | sensitivity analysis: none | dispersion measure and value: n.a.; n.a.</t>
  </si>
  <si>
    <t>type of value measure: WTP | type of payment vehicle: entrance fee (annual) | elicitation method: open-ended (single) | zeros considered: all included in analysis with a value of zero</t>
  </si>
  <si>
    <t>1996 (Jun)</t>
  </si>
  <si>
    <t xml:space="preserve">ns </t>
  </si>
  <si>
    <t>http://www.econ.uni-klu.ac.at/cvm/elsasser.pdf</t>
  </si>
  <si>
    <t>review: PhD review | sampling type: systematic | survey method: face-to-face, refusees by mail | data collection mode: on site | value specification: zonal | regression:  OLS (slog) | validity experiments: - | sensitivity analysis: with/without time costs | dispersion measure and value: n.a.; n.a.</t>
  </si>
  <si>
    <t>type of value measure: CS | type of payment vehicle: - | elicitation method: travel costs (with 6,46-10,51 DM/visit and without time costs 0,95-1,25 DM/Visit) | zeros considered: -</t>
  </si>
  <si>
    <t>1992(7)-1993(6)</t>
  </si>
  <si>
    <t>type of value measure: CS | type of payment vehicle: - | elicitation method: travel costs (with 8,15-18,63 DM/Visit and without time costs 0,87-1,48 DM/Visit) | zeros considered: -</t>
  </si>
  <si>
    <t>DM/visit WTP</t>
  </si>
  <si>
    <t>review: PhD review | sampling type: systematic | survey method: face-to-face, refusees by mail | data collection mode: on-site/weighted | value specification: weighted mean | regression:  OLS (dlog, slog) | validity experiments: 6 (strategic bias, embedding, self selectivity, information, payment card form and range, anchoring) | sensitivity analysis: with/without refusees &amp; protest votes, various others | dispersion measure and value: CV; ~130%</t>
  </si>
  <si>
    <t xml:space="preserve">type of value measure: WTP | type of payment vehicle: personal forest tax (for whole length of stay) | elicitation method: open-ended(PC); revision possibility | zeros considered: Questionnaire and analysis distinguish true zero bids from protest votes </t>
  </si>
  <si>
    <t xml:space="preserve">Weighted variation coefficients may be flawed (see Bernath/Elsasser/Roschewitz 2007 for correct estimation procedure). Many bias experiments. </t>
  </si>
  <si>
    <t>review: PhD review | sampling type: systematic | survey method: face-to-face, refusees by mail | data collection mode: on-site | value specification: zonal | regression:  OLS (slog) | validity experiments: - | sensitivity analysis: with/without time costs | dispersion measure and value: n.a.; n.a.</t>
  </si>
  <si>
    <t>type of value measure: CS | type of payment vehicle: - | elicitation method: travel costs (with 100,76 DM/visit and without time costs 25.68 DM/Visit) | zeros considered: -</t>
  </si>
  <si>
    <t>review: no | sampling type: random survey method: ? | data collection mode: household | value specification: mean | regression:  none | validity experiments: none | sensitivity analysis: none | dispersion measure and value: n.a.; n.a.</t>
  </si>
  <si>
    <t xml:space="preserve">type of value measure: WTP | type of payment vehicle: n.def. | elicitation method: choice experiment between 8 listed values (single shot) | zeros considered: all zeros treated as protests (i.e. excluded from analysis) </t>
  </si>
  <si>
    <t>forested biosphere reserve</t>
  </si>
  <si>
    <t>review: PhD review | sampling type: random | survey method: face-to-face | data collection mode: household | value specification: mean | regression:  (variance analysis) | validity experiments: none | sensitivity analysis: none | dispersion measure and value: n.a.; n.a.</t>
  </si>
  <si>
    <t>type of value measure: WTP | type of payment vehicle: selectable (fees for individual services, donation to local nature protection organisation, municipality taxes, national tax for local nature protecion projects, other) | elicitation method: choice experiment between 25 listed values, open ended (single shot) | zeros considered: Questionnaire and analysis distinguish true zero bids from protest votes (at least in questionnaire)</t>
  </si>
  <si>
    <t>1995-1997</t>
  </si>
  <si>
    <t>DM/person/a in Thüringen WTP</t>
  </si>
  <si>
    <t>review: no | sampling type: 2-stage random survey method: telephone data collection mode: CATI | value specification: mean | regression:  OLS | validity experiments: none | sensitivity analysis: none | dispersion measure and value: n.a.; n.a.</t>
  </si>
  <si>
    <t>type of value measure: WTP | type of payment vehicle: selectable (contribution to charitable trust, forest tax, annual entrance fee, other) | elicitation method: iterative bidding zeros considered: n.a.</t>
  </si>
  <si>
    <t>DM/person/a in Hessen WTP</t>
  </si>
  <si>
    <t>population of Hessen &gt;18 years</t>
  </si>
  <si>
    <t>forest wetland (alluvial)</t>
  </si>
  <si>
    <t>DM/person/a WTP (mail)</t>
  </si>
  <si>
    <t>review: no | sampling type: randomised | survey method: mail | data collection mode: household | value specification: various mean measures | regression:  none | validity experiments: 1 (subsample asked for WTA) | sensitivity analysis: distinction personal/mail interviews; various mean calculations (trimmed); various pooling approaches; (3 different compensation intensities) | dispersion measure and value: SD; 60,88 (m) / 87,42 (p)</t>
  </si>
  <si>
    <t xml:space="preserve">type of value measure: WTP | type of payment vehicle: additional tax (income-dependent) | elicitation method: choice experiment between 20 listed values, open ended (single shot) | zeros considered: Questionnaire and analysis distinguish true zero bids from protest votes </t>
  </si>
  <si>
    <t>DM/person/a WTP (personal)</t>
  </si>
  <si>
    <t>review: no | sampling type: randomised | survey method: face-to-face | data collection mode: household | value specification: various mean measures | regression:  none | validity experiments: 1 (subsample asked for WTA) | sensitivity analysis: distinction personal/mail interviews; various mean calculations (trimmed); various pooling approaches; (3 different compensation intensities) | dispersion measure and value: SD; 60,88 (m) / 87,42 (p)</t>
  </si>
  <si>
    <t>review: no | sampling type: random survey method: mail | data collection mode: household | value specification: various mean measures | regression:  none | validity experiments: 1 (subsample asked for WTA) | sensitivity analysis: distinction personal/mail interviews; various mean calculations (trimmed); various pooling approaches; (3 different compensation intensities) | dispersion measure and value: SD; 77,16 (m) / 83,77 (p)</t>
  </si>
  <si>
    <t>review: no | sampling type: random survey method: mixed face-to-face | data collection mode: household | value specification: various mean measures | regression:  none | validity experiments: 1 (subsample asked for WTA) | sensitivity analysis: distinction personal/mail interviews; various mean calculations (trimmed); various pooling approaches; (3 different compensation intensities) | dispersion measure and value: SD; 77,16 (m) / 83,77 (p)</t>
  </si>
  <si>
    <t>review: no | sampling type: random survey method: mixed face-to-face &amp; mail | data collection mode: household | value specification: various mean measures | regression:  none | validity experiments: 1 (subsample asked for WTA) | sensitivity analysis: distinction personal/mail interviews; various mean calculations (trimmed); various pooling approaches; (3 different compensation intensities) | dispersion measure and value: SD; 84.16</t>
  </si>
  <si>
    <t>Der ökonomische Wert der Leistungen, die Wälder in Deutschland über die Holzproduktion hinaus erbringen, ist bisher weitgehend vernachlässigt worden. In der vorliegenden Studie wird erstmals eine regionenübergreifende empirische Bewertung einer dieser Leistungen vorgenommen, nämlich der Erholungsleistung der Wälder für Tagesbesucher. Auf Basis einer Regressionsanalyse der hierzu bislang vorliegenden Fallstudien, die den monetären Wert der Erholung in einzelnen deutschen Waldgebieten mit Hilfe der Contingent Valuation Method beziffert haben, und einer ergänzenden bundesweiten Bevölkerungsbefragung wird mit Hilfe des Benefit Function Transfer-Ansatzes gezeigt, daß die Zahlungsbereitschaft für Naherholung im Wald in Deutschland insgesamt in der Größenordnung von fünf Milliarden DM pro Jahr liegt. Die regionale Verteilung dieser Zahlungsbereitschaft weist mit Kreisdurchschnitten zwischen etwa 50 und über 50.000 DM pro Jahr und Hektar Waldfläche eine sehr große Spannbreite auf.</t>
  </si>
  <si>
    <t>1397(p); 1811(s)</t>
  </si>
  <si>
    <t>1992/1993 (s); 12/1995 (p)</t>
  </si>
  <si>
    <t>review: no | sampling type: random survey method: face-to-face | data collection mode: household | value specification: mean | regression:  n.a. | validity experiments: none | sensitivity analysis: includes 'WTP to avoid' of opponents | dispersion measure and value: n.a.; n.a.</t>
  </si>
  <si>
    <t xml:space="preserve">type of value measure: WTP&amp;WTP to avoid | type of payment vehicle: biodiv fund (incentive compatible) | elicitation method: open-ended(PC); revision possibility | zeros considered: Questionnaire and analysis distinguish true zero bids from protest votes </t>
  </si>
  <si>
    <t>2001 (december)</t>
  </si>
  <si>
    <t>unpublished</t>
  </si>
  <si>
    <t>http://www.sciencedirect.com/science/article/pii/S0921800905002533
10.1016/j.ecolecon.2005.04.021</t>
  </si>
  <si>
    <t>The definition and treatment of protest responses in contingent valuation (CV) can have a significant influence on the estimated values of the good in question if these responses are censored. In order to understand how protest responses are motivated, in a CV about forest biodiversity in Germany we used an item battery to identify respondents' protest beliefs. The items were measured for all respondents, irrespective of their willingness to pay (WTP) in principle. Then, a scale based on these beliefs is taken as a dependent variable of regression analyses. In addition to environmental concern we used norms, the warm glow of giving and dilemma concern as further explanatory variables. The latter focuses on cooperation problems in protecting the environment. Our results show that protest beliefs are significantly influenced by the explanatory factors. Furthermore, the protest beliefs themselves have a significant effect on the decision to be WTP as well as on the amount of money stated by those who are WTP. The censoring of protest responses may therefore be indefensible.</t>
  </si>
  <si>
    <t>programme of 4 measures to enhance biodiversity in forests (more dead wood; increase forest area that is not used or unmanaged; more deciduous trees; linking segregated forests by afforestation)</t>
  </si>
  <si>
    <t>EUR WTP (one-off payment)</t>
  </si>
  <si>
    <t>review: journal review | sampling type: classroom survey | survey method: Self reported(pencil-a-paper) | data collection mode: classroom survey | value specification: mean | regression:  Logit/OLS(slog) | validity experiments: (study is a validity experiment) | sensitivity analysis: expected influence of protest beliefs versus observed influence dispersion measure and value: no; no</t>
  </si>
  <si>
    <t xml:space="preserve">type of value measure: WTP | type of payment vehicle: one-off payment to a fund managed by a national environmental agency | elicitation method: payment ladder (18 values) | zeros considered: analysed by measuring protest attitude </t>
  </si>
  <si>
    <t>2003(10/11)</t>
  </si>
  <si>
    <t>review: journal review | sampling type: random survey method: face-to-face | data collection mode: household | value specification: mean | regression:  Logit/OLS | validity experiments: none | sensitivity analysis: none | dispersion measure and value: CI (Bootstrap); 4,66-8,98</t>
  </si>
  <si>
    <t>type of value measure: WTP | type of payment vehicle: fund "Forest Conversion in Lüneburger Heide" (administered by Forest Planning Agency in Lower Saxony) | elicitation method: sequential payment ladder (18 values, open-ended) | zeros considered: protest attitude measured for all respondents but none excluded (see Meyerhoff &amp; Liebe 2007))</t>
  </si>
  <si>
    <t>2004 (9/10)</t>
  </si>
  <si>
    <t>review: journal review | sampling type: random survey method: face-to-face | data collection mode: household | value specification: mean | regression:  CL/NL/ML | validity experiments: none | sensitivity analysis: none | dispersion measure and value: CI (Krinsky-Robb); 7.73–19.02</t>
  </si>
  <si>
    <t>type of value measure: WTP | type of payment vehicle: fund "Forest Conversion in Lüneburger Heide" (administered by Forest Planning Agency in Lower Saxony) | elicitation method: six choice experiment-cards | zeros considered: protest attitude measured for all respondents but none excluded (see Meyerhoff &amp; Liebe 2007))</t>
  </si>
  <si>
    <t>review: journal review | sampling type: random survey method: face-to-face | data collection mode: household | value specification: mean | regression:  Logit/OLS | validity experiments: none | sensitivity analysis: none | dispersion measure and value: CI (Bootstrap); 4,60-8,81</t>
  </si>
  <si>
    <t>type of value measure: WTP | type of payment vehicle: fund "Forest Conversion in Solling and Harz region" (administered by Forest Planning Agency in Lower Saxony) | elicitation method: sequential payment ladder (18 values, open-ended) | zeros considered: protest attitude measured for all respondents but none excluded (see Meyerhoff &amp; Liebe 2007))</t>
  </si>
  <si>
    <t>review: journal review | sampling type: random survey method: face-to-face | data collection mode: household | value specification: mean | regression:  CL/NL/ML | validity experiments: none | sensitivity analysis: none | dispersion measure and value: CI (Krinsky-Robb); 3.61-8.89</t>
  </si>
  <si>
    <t>type of value measure: WTP | type of payment vehicle: fund "Forest Conversion in Solling and Harz region" (administered by Forest Planning Agency in Lower Saxony) | elicitation method: six choice experiment-cards | zeros considered: protest attitude measured for all respondents but none excluded (see Meyerhoff &amp; Liebe 2007))</t>
  </si>
  <si>
    <t>review: PhD review | sampling type: random survey method: face-to-face | data collection mode: household | value specification: trimmed mean | regression:  OLS | validity experiments: none | sensitivity analysis: with/without refusees &amp; protest votes; includes 'WTP to avoid' of opponents | dispersion measure and value: SD; 88.9</t>
  </si>
  <si>
    <t>2,5 %-Trimmung der gültigen Maximalwerte (=Standardvariante)
type of value measure: WTP&amp;WTP to avoid | type of payment vehicle: biodiv fund (incentive compatible) | elicitation method: open-ended(PC); revision possibility | zeros considered: Questionnaire and analysis distinguish true zero bids from protest votes</t>
  </si>
  <si>
    <t>2002 (november)</t>
  </si>
  <si>
    <t>5 (PhD diss.)</t>
  </si>
  <si>
    <t>Erhalt von landwirtschaftlich genutzten Kulturlandschaft</t>
  </si>
  <si>
    <t>landwirtschaftlich geprägte Kulturlandschaft</t>
  </si>
  <si>
    <t>Berücksichtigung von Jährlichen Haushaltseinkommen, Alter der Befragten, Höchster Bildungsabschluss, Mietgliedschaft in einer Umwelt- und/oder Naturschutzorganization, Spendefreudigkeit für Natur- und/oder Umweltschutz,  Tätigkeit in der Landwirtschaft oder einem der Landwirtscahft vor- oder nachgelagertem Bereich, Anteil der in das Landschaftspflegeprogramm eingebundenen Fläche</t>
  </si>
  <si>
    <t>schriftliche Befragung zur Zahlungsbereitschaft für die Pflege und den Erhalt der Kulturlandschaft durch Landwirte</t>
  </si>
  <si>
    <t>1) Befragung der Zahlungsbereitschaft für die Pflege und den Erhalt von unterschiedlichen Niveaus der kulturlandschaftlichen Ausprägung
2) Bestimmung der Determinanten der Zahlungsbereitschaft durch ökonometrische Schätzungen und Ermittlung einer Zahlungsbereitschaftsfunktion</t>
  </si>
  <si>
    <t>152 (1000 befragte Haushalte)</t>
  </si>
  <si>
    <t>1994 (7)</t>
  </si>
  <si>
    <t>ökonometrische Schätzung von Zahlungsbereitschaftsfunktion</t>
  </si>
  <si>
    <t xml:space="preserve">Kämmerer, S. 1995. Die Contingent-Valuation-Methode zur monetären Bewertung von Umweltqualität. In Gesellschaft für  Wirtschafts- und Sozialwissenschaften des Landbaues e.V (Ed.), Die Landwirtschaft nach der EU-Agrarreform 35. Tagung vom 5. bis 7. Oktober 1994 in Hohenheim:Vol.31,  XXII, 703 S.: Münster-Hiltrup: Landwirtschaftsverlag. </t>
  </si>
  <si>
    <t xml:space="preserve">ZANDER, K. (1999): Der Streuobstbau zwischen Ökonomie und Ökologie. Betriebswirtschaftliches Seminar für Gartenbauberater, Universität Hannover. </t>
  </si>
  <si>
    <t xml:space="preserve">Zander, K. (2000): Die Zahlungsbereitschaft der Bevölkerung für den Erhalt des Streuobstbaus. In: DGG und BDGL (Hrsg.) Tagungsband der 37. Gartenbauwissenschaftlichen Tagung vom 8. bis 10. März in Zürich, S. 22. </t>
  </si>
  <si>
    <t>http://le.uwpress.org/content/78/1/88.full.pdf</t>
  </si>
  <si>
    <t>Consumer survey data, collected in
former West and East Berlin after the unification
of Germany are used to address the issue of willingness
to pay (WTP) for foods produced with
techniques consistent with environmental stewardship.
Results show differences in the WTP between
residents of the two former German states
attributed to area of residence. Residents of eastern
city districts were generally less willing to
pay a premium for foods produced with environmental-
friendly methods which suggests that marketing
of such foods will be more successful in
western districts, unless educational efforts can
be used to bridge the gap in the stated WTP. (JEL
Q28)</t>
  </si>
  <si>
    <t>keine monetäre Bewertung</t>
  </si>
  <si>
    <t>soziologische Faktoren für ökonometrische Schätzung von Zahlungsbereitschaftsfunktion</t>
  </si>
  <si>
    <t>Valuation of Landscape Changes on the Swiss Plateau: A Choice Experiment
Changes in land management through agriculture, forestry and other land uses may affect
a variety of services, including landscape aesthetics and food production. Many of these
services  have  important  public-good  characteristics.  In  contrast  to  private  goods,  the
demand  for  public  goods  cannot  be  monitored  in  the  markets.  Thus,  surveys  are  one  of
the few ways of learning about the publicís preferences for particular public services. In
this  study  we  used  a  survey-based  economic  valuation  method  called   ́choice
experimentª to estimate the populationís willingness-to-pay for landscape changes in the
Canton of Zurich.
The experimental design of the written survey contained one stratification variable and
one treatment factor. The stratification variable divided the sample into subpopulations of
urban,  suburban  and  rural  respondents.  Half  of  the  respondents  of  each  subpopulation
were  offered  choice  recommendations  from  political  parties  and  interest  groups  (treat-
ment  factor).  The  additional  information  could  be  used  analogous  to  the  voting
recommendations  in  real  referenda  and  was  intended  to  help  respondents  form  an
opinion.
The  results  indicate  a  positive  willingness-to-pay  for  more  hedgerows,  trees,  low-
intensity managed land and nature reserves at the expense of high-intensity grassland. We
found  a  negative  willingness-to-pay  for  an  increase  in  high-intensity  grassland  and  less
arable land. A noticeable expansion of forest would be accepted by people in urban and
suburban areas, but not by people in rural areas. The choice recommendations tended to
reduce  willingness-to-pay  estimates.  Evaluation  of  welfare  effects  of  such  land  use
changes  requires  the  additional  consideration  of  the  costs  of  the  changes  to  the  general
public under present and alternative regulatory frameworks.</t>
  </si>
  <si>
    <t>Bewertung im Kanton Zürich (Schweiz)</t>
  </si>
  <si>
    <t xml:space="preserve">Tschernobyl hat es gezeigt - die Kosten der Umweltzerstörung sind gewaltig: weit über 100 Milliarden Mark Umweltschäden jährlich. Dies ist das Ergebnis nüchterner wissenschaftlicher Berechnungen und fundierter Schätzungen - eine wahrhaft erschreckende ökologische Schadensbilanz für die Bundesrepublik Deutschland und für vergleichbare Länder!
Dennoch: Umwelt-Untergangsstimmung ist nicht angebracht. Mit dem Programm "Umwelt, Markt und Arbeit" ist ein neues, umweltfreundliches Wirtschaftswunder erreichbar. Wenn wir uns alle - Verbraucher, Unternehmer, Arbeitnehmer und Politiker - wesentlich umweltfreundlicher nach dem Prinzip "Umweltschutz (auch) durch Eigennutz" verhalten, können wir in wenigen Jahren die Umweltkrise meistern und vielen zehntausend Menschen eine sinnvolle Arbeit verschaffen! </t>
  </si>
  <si>
    <t>Umweltverschmutzungsbedingte Veränderung von ÖSL, kein Bezug zu UBA-Umwandlungsformen, Waldsterben durch sauren Regen, Luftverschmutzung, Gewässervermustzung, Bodenzerstörung (radioktive verseuchung, Versauerung etc.), Lärm</t>
  </si>
  <si>
    <t xml:space="preserve">M. Scholz, D. Mehl, C. Schulz-Zunkel, H. D. Kasperidus, H. D., W. Born, K. Henle: Ökosystemfunktionen in Flussauen. Analyse und Bewertung von Hochwasserretention, Nährstoffrückhalt, Treibhausgas-Senken-/Quellenfunktion und Habitatfunktion, Schriftenr. Naturschutz und biologische Vielfalt 124, 257 S., 2012.
</t>
  </si>
  <si>
    <t>In Mehl, D., Scholz, M., Schulz-Zunkel, C., Kasperidus, H. D., Born, Wanda, &amp; Ehlert, T. (2013). Analyse und Bewertung von Ökosystemfunktionen und -leistungen großer Flussauen. KW - Korrespondenz Wasserwirtschaf, 9/2013,493-499, doi10.3243/kwe2013.09.001</t>
  </si>
  <si>
    <t>Befragung in Kiel für das Bundesland Schleßwig-Holstein</t>
  </si>
  <si>
    <t>face-to-face Interview</t>
  </si>
  <si>
    <t>Elemente der Landschaft durch Bilder dargestellt. Zahlungsbereitschaft für den Kauf von 15% der Fläche von Schleßwig-Holstein für die Schaffung eines Biotopnetzes für Naturschutz</t>
  </si>
  <si>
    <t>keine monetäre Bewertung von ÖSL. Bewertung von Opportunitätskosten der Grünlandbewirtschaftung</t>
  </si>
  <si>
    <t>"… natural and semi-natural ecosystems that are considered to be essential
for the conservation of biodiversity in Germany" =  9,5% of Germany</t>
  </si>
  <si>
    <t>3555033 ha</t>
  </si>
  <si>
    <t>Alle für Biodiversitätsschutz sehr wichtigen natürlichen und halb-natürlichen Ökosysteme in Deutschland.</t>
  </si>
  <si>
    <t>Restauration der Ökosysteme von nicht näher definierten degradierten Ausgangszustand</t>
  </si>
  <si>
    <t xml:space="preserve">- assumption of a linear development of functionality during the
restoration period,
- for alternative restoration methods and restoration times and
- with a discount rate of 4%.
It is based on two existing approaches. Firstly the “Habitat
Equivalency Analysis” (HEA) developed in the USA to determine the
extent of measures to compensate for ecosystem damages, particularly
for interim losses (NOAA 1995, 2000, 2006). Secondly the “Investment
Model” developed by the author (Schweppe-Kraft 1996, 1998) as a
model to determine compensation fees for the German
“Eingriffsregelung”, a requirement of ecological offsets if nature and
landscape is impaired by construction activities or other kinds of land use
change in German legislation.
Restoration costs can be taken as an approximation of benefit losses only in those cases where
a full restoration of all beneficious functions of an asset is possible and
the respective costs are lower than the benefits gained from the
preservation of that asset. 
The costs for restoring habitats however could also be interpreted as
revealed public preferences. Habitats should be developed or restored
only in those cases where the benefits of restoration exceed its costs.
The next step would be to determine gross (minimum) benefits of the
respective mature habitat by comparing the development of physical indicators, like the number or abundance of rare species during the whole
life-cycle between the just restored ecosystem and the matured one.
The gross value of the matured ecosystem minus possible
maintenance costs can then be taken for the minimum welfare loss that
would be associated with its destruction..."
</t>
  </si>
  <si>
    <t>On the basis of the applied habitat equivalency / investment model,
natural and semi-natural ecosystems beeing essential for the conservation
of biodiversity and covering about 9.5% of the area of Germany have a
value of nearly 740 Bio. €, calculated on the basis of restoration costs and
recovery periods.
The comparison between estimated costs for maintaining biodiversity
of 2 – 3 Bio. € per year, a stated willingness to pay for conserving
biodiversity of 3 – 5 Bio. € per year and restoration costs of more than
700 Bio. € (being 28 Bio. € per year at a discount rate of 4%) if the 10%
most valuable ecosystems for biodiversity were destroyed and had to be
redeveloped leads to the conclusion that accepting further biodiversity
loss would be a high risk strategy not only for biodiversity itself, but also
for human welfare.</t>
  </si>
  <si>
    <t>Allgemeinheit</t>
  </si>
  <si>
    <t>nicht spezifiziert</t>
  </si>
  <si>
    <t>83170 ha</t>
  </si>
  <si>
    <t>Restauration des Ökosystems von nicht näher definierten degradierten Ausgangszustand</t>
  </si>
  <si>
    <t>99720 ha</t>
  </si>
  <si>
    <t>Molinea meadows (of entire Germany)</t>
  </si>
  <si>
    <t>14000 ha</t>
  </si>
  <si>
    <t>Riparian grasslands and tall herbaceous perennial vegetation of moist to wet sites (of entire Germany)</t>
  </si>
  <si>
    <t>37700 ha</t>
  </si>
  <si>
    <t>Riparian grasslands and tall herbaceous perennial vegetation of moist to wet sites</t>
  </si>
  <si>
    <t>Low intensively used meadows (of entire Germany)</t>
  </si>
  <si>
    <t>179,000 ha</t>
  </si>
  <si>
    <t>Fens and swamps free of woodland (of entire Germany)</t>
  </si>
  <si>
    <t>11,100 ha</t>
  </si>
  <si>
    <t>Other types of agricultural grasslands with a
high species diversity (of entire Germany)</t>
  </si>
  <si>
    <t>447,264 ha</t>
  </si>
  <si>
    <t>Arable land with threatened herbaceous
vegetation communities (of entire Germany)</t>
  </si>
  <si>
    <t>473,124 ha</t>
  </si>
  <si>
    <t>Low intensively managed vineyards (of entire Germany)</t>
  </si>
  <si>
    <t>7380 ha</t>
  </si>
  <si>
    <t>Traditionally managed orchards (of entire Germany)</t>
  </si>
  <si>
    <t>350,000 ha</t>
  </si>
  <si>
    <t>Low intensively used ponds for fish farming (of entire Germany)</t>
  </si>
  <si>
    <t>3,150 ha</t>
  </si>
  <si>
    <t>Copses, thickets, scrub, hedgerows and tree
rows in agricultural used areas (of entire Germany)</t>
  </si>
  <si>
    <t>750,000 ha</t>
  </si>
  <si>
    <t>Natural woods and low intensively used
species-rich forests (of entire Germany)</t>
  </si>
  <si>
    <t>734,438 ha</t>
  </si>
  <si>
    <t>Pasture woodland (of entire Germany)</t>
  </si>
  <si>
    <t>31,950 ha</t>
  </si>
  <si>
    <t>Coppice and coppice with standard (of entire Germany)</t>
  </si>
  <si>
    <t>182,813 ha</t>
  </si>
  <si>
    <t>Nature-like woodland edge communities (of entire Germany)</t>
  </si>
  <si>
    <t>3,450 ha</t>
  </si>
  <si>
    <t>Species-rich herbaceous forest fringe communities (of entire Germany)</t>
  </si>
  <si>
    <t>788 ha</t>
  </si>
  <si>
    <t>Raised bogs including less degraded restoreable forms (of entire Germany)</t>
  </si>
  <si>
    <t>67,489 ha</t>
  </si>
  <si>
    <t>Transition mires and strongly degraded raised bogs (of entire Germany)</t>
  </si>
  <si>
    <t>78,498 ha</t>
  </si>
  <si>
    <t>Nature-like running and standing surface
waters (of entire Germany)</t>
  </si>
  <si>
    <t>246,675 ha</t>
  </si>
  <si>
    <t>Natural capital can be understood as the potential of ecosystems to fulfil
the needs and wants of current and future generations. Declining
ecosystem services due to overexploitation, pollution or other factors
either adversely affect human needs directly or must be compensated,
with the effect that the ressources for mitigation are lacking elsewhere.
In the following, the state of ecosystem services in Germany is
outlined along the main ecosystem components: climate, air, water, soil
and biodiversity. The further discussion focuses on the biodiversity
component. The political targets for biodiversity on German, EU and
international level at first look seem to be linked to the concept of strong
sustainability. A closer view however reveals that this is quite doubtful.
Some political activities prove that there is a strong demand for
additional, more neo-classical arguments for nature conservation, which
rather belong to the concept of weak sustainability.</t>
  </si>
  <si>
    <t>Landschaft</t>
  </si>
  <si>
    <t>DM/Haushalt/Jahr Zahlungsbereitschaft für Erhalt einer vielfältig genutzte Kulturlandschaft mit hoher Artenvielfalt inkl. eines Artenschutzprogramms zur Förderung von Artenvielfalt (Min: Gemeinde B; Max: Gemeinde A; Mittelwert aus Gemeinden A und B)</t>
  </si>
  <si>
    <t>Artenzahl qualitativ mit hoch bzw. niedrig bewertet (ohne konkrete Zahlenangaben), Siedlungsdichte, Betriebsgröße, Grünlandanteil: 37%, Bewaldungsindex: 1,87.</t>
  </si>
  <si>
    <t>Einkommen, Bildung, Alter, Umweltbewusstsein etc.</t>
  </si>
  <si>
    <t>Contingent Valuation Method: Zahlungsbereitschaft</t>
  </si>
  <si>
    <t>Mit der Ermittlung von Präferenzen bzw. Nutzenwerten von privaten und öffentlichen Gütern oder Landschaftsfunktionen für verschieden Bevölkerungsgruppen kann ein nachfrageorientierter Beitrag zur Bewertung von Landnutzungsoptionen geleistet werden.</t>
  </si>
  <si>
    <t xml:space="preserve">WTP: persönliche Befragung inklusive dem Einsatz der Referendum-Methode, expliziter Hinweis auf Budgetrestriktionen und Test auf embedding-bias.
Szenario Gemeinde A: vielfältige Landbewirtschaftung mit höchster Artenvielfalt; Szenario Gemeinde B: Augenblickliche Situation mit leicht reduzierter Artenzahl ohne Ackernutzung. Szenario Gemeinde C: Kompletter Wegfall von Landwirtschaft nur mit Wald und Siedlungen mit geringster Artenvielfalt. Bürger der Gemeinde A wurden befragt, was sie bereit sind zu zahlen, um den Rückgang der Artenzahlen in Szenarien B und C zu verhindern. Bürger der Gemeinde B wurden gefragt, was sie bereit sind zu zahlen um den Rückgang von Artenzahl in Szenario C zu verhindern sowie was sie bereit sind für ein Artenschutzprogramm zu zahlen, welches als Ziel Szenario A mit entsprechend höherer Artenzahl hat.  </t>
  </si>
  <si>
    <t>persönliche Befragung von 199 Personen in Gemeinde A und 185 Personen in Gemeinde B. Eine Person je Haushalt. 90% mit positiver Zahlungsbereitschaft.</t>
  </si>
  <si>
    <t>Entscheider über Landnutzungsoptionen, Nutzer von Landschaftsfunktionen (Bevölkerung)</t>
  </si>
  <si>
    <t>gute detailierte Studie</t>
  </si>
  <si>
    <t>Trinkwasserqualität (Reduzierung des Nitratgehalts über Landnutzungsmaßnahmen)</t>
  </si>
  <si>
    <t xml:space="preserve">Ausgang: niedriger Nitratgehalt im Trinkwasser (&lt; 25 mg/l). Szenario: Verschlechterung des Nitratgehalts im Trinkwasser auf &gt; 50 mg/l. Zahlungsbereitschaft für die Einhaltung des Grenzwertes von &gt; 50 mg/l sowie eine weiter Reduzierung deutlich unter den Richtwert von &lt; 25 mg/l wurde ermittelt. </t>
  </si>
  <si>
    <t>DM/Haushalt/Jahr Zahlungsbereitschaft für eine Verbesserung der Trinkwasserqualität mit einer Minderung des Nitratgehalts mindestens unter 50mg/l und möglichst unter 25mg/l durch landwirtschaftlich weniger intensiver Nutzung/Nitrateintrag (Min: Gemeinde B; Max: Gemeinde A; Mittelwert aus Gemeinden A und B)</t>
  </si>
  <si>
    <t>Nitratgehalt niedrig: &lt; 25mg/l; hoch: &gt; 50mg/l; Stickstoffüberschuss in der Region: 91,25 kg N je ha landwirtschaftliche Fläche und Jahr, Siedlungsdichte, Betriebsgröße, Grünlandanteil: 37%, Bewaldungsindex: 1,87.</t>
  </si>
  <si>
    <t xml:space="preserve">Befragung nach WTP: Ausgang: niedriger Nitratgehalt im Trinkwasser (&lt; 25 mg/l). Szenario: Verschlechterung des Nitratgehalts im Trinkwasser auf &gt; 50 mg/l. Zahlungsbereitschaft für die Einhaltung des Grenzwertes von &gt; 50 mg/l sowie eine weiter Reduzierung deutlich unter den Richtwert von &lt; 25 mg/l wurde ermittelt. Kommuniziert wurden die Szenarien mittles Bilder und Grafiken. Bereitstellungsregeln, Finanzierungsmittelm, und geplante Schutzprogramme wurden beschrieben. </t>
  </si>
  <si>
    <t>persönliche Befragung von 199 Personen in Gemeinde A und 185 Personen in Gemeinde B. Eine Person je Haushalt.  85% mit positiver Zahlungsbereitschaft</t>
  </si>
  <si>
    <t>Existenzwert von Biodiversität, Erhalt von Biodiversität für zukünftige Generationen, Wasserqualität, Erosionsschutz, Erholungswert, Optionswert von Biodiversität;</t>
  </si>
  <si>
    <t>Naturschutzgebiet Schleimündung</t>
  </si>
  <si>
    <t>127 ha Halbinsel (Festland) und 564 ha Wasserfläche</t>
  </si>
  <si>
    <t>Feuchtbiotop (geschütztes Schilf und Grassland) Schleimündung</t>
  </si>
  <si>
    <t>ja (Erhalt des Naturschutzgebietes)</t>
  </si>
  <si>
    <t>Herkunft, Bildung, Beruf, Einkommen, Einstellung zum Naturschutz</t>
  </si>
  <si>
    <t xml:space="preserve">Zahlungsbereitschaft für den Eintritt in das Naturschutzgebiet, welches dem Erhalt des Naturschutzgebietes dient. </t>
  </si>
  <si>
    <t>Befragung der Personen vor Ort, 15. Juli bis 15. August 2012</t>
  </si>
  <si>
    <t xml:space="preserve">110 Befragungen, davon 79,1% mit positiver Zahlungsbereitschaft </t>
  </si>
  <si>
    <t>einfache Studie</t>
  </si>
  <si>
    <t>€ Eintritt/Besuch des Naturschutzgebietes Schleimündung</t>
  </si>
  <si>
    <t>Klimaschutz durch Vermeidung von C-Emissionen</t>
  </si>
  <si>
    <t>In Mecklenburg-Vorpommern
wurden zwischen 2000 und 2008 etwa 30.000
Hektar Moore wiedervernässt. Dadurch ergibt
sich eine jährliche Einsparung von durchschnittlich
etwa 14 Tonnen CO2-Äq. pro Hektar (Moorschutzkonzept
Mecklenburg-Vorpommern 2009).</t>
  </si>
  <si>
    <t>Mecklenburg-Vorpommern</t>
  </si>
  <si>
    <t>30000 ha</t>
  </si>
  <si>
    <t>Wiedervernässung von Mooren</t>
  </si>
  <si>
    <t>Mit Hilfe des oben genannten Schätzwertes
für die Schadenskosten je ausgestoßener Tonne
Kohlendioxid in Höhe von 80 Euro kann der
gesellschaftliche Nutzen durch die Treibhausgasreduktion
berechnet werden (basierende auf Methodenkonvention 2.0 des Umweltbundeamtes)</t>
  </si>
  <si>
    <t>Gesellschaftlicher Nutzen durch Vermeidung von C-Emissionen</t>
  </si>
  <si>
    <t>In Mecklenburg-Vorpommern
wurden zwischen 2000 und 2008 etwa 30.000
Hektar Moore wiedervernässt. Dadurch ergibt
sich eine jährliche Einsparung von durchschnittlich
etwa 14 Tonnen CO2-Äq. pro Hektar (Moorschutzkonzept
Mecklenburg-Vorpommern 2009). 
Mit Hilfe des oben genannten Schätzwertes
für die Schadenskosten je ausgestoßener Tonne
Kohlendioxid in Höhe von 80 Euro kann der
gesellschaftliche Nutzen durch die Treibhausgasreduktion
berechnet werden (basierende auf Methodenkonvention 2.0 des Umweltbundeamtes)</t>
  </si>
  <si>
    <t>Sehr einfache Rechnung basierend auf anderen Quellen, kann aber als Richtwert hilfreich sein.</t>
  </si>
  <si>
    <t>Dehnhardt A., Hirschfeld J., Drünkler D., Petschow U., Engel H. &amp; Hammer M. (2008): Kosten-Nutzen-Analyse von Hochwasserschutzmaßnahmen. Umweltbundesamt, Dessau-Roßlau. Forschungsbericht 204 21 212. UBA-FB 001169</t>
  </si>
  <si>
    <t>In der Vergangenheit wurde eine Vielzahl von Ansätzen entwickelt, die eine Kosten-Nutzen-Analyse von meist
technisch ausgerichteten Hochwasserschutzmassnahmen in einem räumlich begrenzten Gebiet ermöglichen. Es besteht
jedoch ein Entwicklungsbedarf für Methoden und Ansätze, die überregionale, flusseinzugsgebietsbezogene
Betrachtungen des Kosten-Nutzen-Verhältnisses sowie die Einbeziehung weiterer Aspekte (ökologischer, sozialer und
ökonomischer) sowohl auf der Kosten- als auch der Nutzenseite erlauben. Die Einbeziehung indirekter Kosten und
Nutzen ist erforderlich, wenn bspw. für planerische oder politische Entscheidungen unterschiedliche
Hochwasserschutzstrategien gegeneinander abgewogen werden sollen. Für die umfassende Bewertung von
Hochwasserschutz- und Hochwasservorsorgemaßnahmen im Rahmen eines integrierten Hochwasserrisikomanagements
wurden systematische Ansätze für eine erweiterte Kosten-Nutzen-Analyse entwickelt. Auf der Grundlage dieser Methodik
können Bewertungskonzepte sowie innovative ökonomische und institutionelle Instrumente, z.B. für einen überregionalen
Interessensausgleich zwischen Ober- und Unterliegern, aber auch zwischen öffentlicher Hand und privaten Nutzern,
diskutiert werden. Dabei wurden die Möglichkeiten von Verhandlungs-, Fonds- oder Versicherungslösungen einbezogen.</t>
  </si>
  <si>
    <t>Monheimer Rheinbogen</t>
  </si>
  <si>
    <t>185 ha</t>
  </si>
  <si>
    <t>Überflutungsbereich des Rheins</t>
  </si>
  <si>
    <t>Deichrückverlegenung</t>
  </si>
  <si>
    <t>€/Haushalt/a Zahlungsbereitschaft für Verbesserung der Biodiversität durch Deichrückverlegnung</t>
  </si>
  <si>
    <t>Durch die Rückverlegung des Deiches im Bereich der Stadt Monheim wurde eine Polderfläche
von ca. 185 ha zurückgewonnen, die ein Retentionsvolumen von ca. 8
Mio. m³ aufweist.</t>
  </si>
  <si>
    <t>"Bei der Einschätzung der Wertschätzung für die Deichrückverlegung in Monheim
wurde unter Zugrundelegen der angeführten Annahmen wie folgt vorgegangen. Die
ermittelte Zahlungsbereitschaft in Euro je Haushalt (HH) und Jahr aus der Elbe-Studie
(Wertschätzung von Maßnahmen zur Erhöhung der biologischen Vielfalt, in erster
Linie durch Deichrückverlegung) wurde entsprechend zunächst über das HHEinkommen
(WTPpp=WTPss*Einkommenp / Einkommens) angepasst (adjusted BT). Weiter
erfolgte eine Hochrechnung aufgrund einer angenommenen Marktgröße, d.h. der
Anzahl der von der Maßnahme betroffenen HH. An der Elbe wurde die Gesamtwertschätzung
über die Anzahl der HH im gesamten Einzugsgebiet hochgerechnet. Im
Falle Monheim wird die Marktgröße (Anzahl betroffener HH) aus den angrenzenden
Landkreisen und kreisfreien Städten abgeleitet, die zum Einzugsgebiet von Monheim
gerechnet werden können. Die Zahlungsbereitschaft für die Maßnahmen in Monheim
kann gegenüber den Ergebnissen der Elbestudie als deutlich geringer angenommen
werden, da es sich in Monheim um eine Maßnahme mit eher lokaler Bedeutung handelt ..." 
"Aus diesen Gründen wird von einer Zahlungsbereitschaft ausgegangen, die lediglich ein Viertel
derjenigen an der Elbe ausmacht."</t>
  </si>
  <si>
    <t>Benefit transfer</t>
  </si>
  <si>
    <t>Zahlungsbereitschaft wurde bei der Deichrückverlegung an der Elbe ermittelt und auf den Rhein übertragen.</t>
  </si>
  <si>
    <t xml:space="preserve">Detailierte Studie, </t>
  </si>
  <si>
    <t>Kosten für Anreise je Kilometer Entfernung: 0,4 €/km</t>
  </si>
  <si>
    <t>Reisekostenmethode</t>
  </si>
  <si>
    <t>Der Monheimer Rheinbogen
wurde bereits vor der Deichrückverlegung auch zur Naherholung genutzt, aber
nicht so stark frequentiert wie heute. Es wird davon ausgegangen, dass 10% der
Bevölkerung aus den umliegenden Kreisen bzw. kreisfreien Städten den Monheimer
Rheinbogen zur Naherholung bereits vor der DRV genutzt haben. Aufgrund entsprechender
Aussagen der Stadt Monheim wird davon ausgegangen, dass rund 5 % mehr
Besucher aus den ermittelten Kreisen bzw. kreisfreien Städten pro Jahr den Monheimer
Rheinbogen nach der Deichrückverlegung besuchen. Der monetäre Nutzen der
Erholung wird über die Reiskostenmethode ermittelt.</t>
  </si>
  <si>
    <t>Entfernung * Kosten/km * Anzahl Besuche</t>
  </si>
  <si>
    <t>Detailierte Studie</t>
  </si>
  <si>
    <t>€/ha/a/Besucher Ausgaben für Reisekosten</t>
  </si>
  <si>
    <t>Vermiedene Schäden durch die Retention von Wasser bei Hochwasserereignissen</t>
  </si>
  <si>
    <t xml:space="preserve">Durch die Rückverlegung des Deiches (DRV) im Bereich der Stadt Monheim wurde eine Polderfläche
von ca. 185 ha zurückgewonnen, die ein Retentionsvolumen von ca. 8
Mio. m³ aufweist. Durch die DRV wird der Wasserspiegel lokal deutlich verringert.
Als Wiederkehrereignis wird ein HQ 200 Ereignis zu Grunde gelegt. </t>
  </si>
  <si>
    <t>Vermiedene Schäden durch Hochwasser und Verluste in Wertschäpfungsketten</t>
  </si>
  <si>
    <t>Schadenserwartungswert für ein 200 jährliches Hochwasser als Untergrenze herangezogen. Schadenserwartungswert:  die Eintrittswahrscheinlichkeit wurde mit dem jeweiligen Schadensausmaß verknüpft. Nutzenbarwert ist für die angenommene Nutzungsdauer von 100 Jahren berechnet.
Zu beachten ist, dass hier mögliche Schäden bzw. entsprechende gewichtete Schadenserwartungswerte die unterhalb des HQ 200 Schutzniveaus auftreten nicht mit einbezogen werden. Es wird angenommen,
dass das Schadenspotenzial mit einer realen Steigerungsrate von 1 % trotz vermehrter Anstrengungen im Hochwasservorsorgebereich wächst (RWTH 2003).</t>
  </si>
  <si>
    <t>Schadensdifferenz X1:
X1 = Sachschaden bei HQ 200 - Sachschaden bei HQ 100
Wasserstandsdifferenz Y1:
Y1 = Wasserstand bei HQ 200 - Wasserstand bei HQ 100
Sachschadensdifferenz je cm Wasserstandsminderung im 100 bis 200 jährlichen Abflussbereich
Z1 = jährlichen Abflussbereich: Z1= X1/Y1 
Der Nutzenbarwert errechnet sich nach den finanzmathematischen Parametern
– Zinssatz i (3 % p.a real); Steigerungsrate r (1 %); Nutzungsdauer 100 Jahre und dem
Diskontierungsfaktor für progressiv steigende Zahlenreihen DFAKRP(r;i;n)=43,3927.</t>
  </si>
  <si>
    <t>Durch Hochwasser betroffene Gebiete unterhalb der Deichrückverlegung: Mohnheim und Köln</t>
  </si>
  <si>
    <t>100 Jahre</t>
  </si>
  <si>
    <t>€ vermiedene Schäden in Mohnheim und Köln und damit verbundene Wertschöpfungsverluste (Nutzenbarwert über 100 Jahre, Diskontrate 3%)</t>
  </si>
  <si>
    <t>Vermeidung von Hoschwasserschäden</t>
  </si>
  <si>
    <t>0, da keine Bewertung von ÖSL oder Biodiversität, bietet biophysikalische Informationen über C-Emissionen bei Umwandlungsprozessen</t>
  </si>
  <si>
    <t>Bietet biophysikalische Informationen über C-Emissionen bei Umwandlungsprozessen</t>
  </si>
  <si>
    <t xml:space="preserve">Wronka T. (2001) Biodiversity and drinking water quality: An analysis of values and determinants of willingness to pay. In: Peters GH, Pingali P. (eds) Tomorrow's agriculture: Incentives, institutions, infrastructure, and innovations; proceedings of the twenty-fourth international conference of agricultural economists, held at Berlin, Germany, 13-18 August 2000. Ashgate, Aldershot, pp 784-785. </t>
  </si>
  <si>
    <t>€/Haushalt/Monat (Wert aus Hampicke et al. 2005)</t>
  </si>
  <si>
    <t>€/ha/a für die Vermeidung von durchschnittlich 14 Tonnen CO2-eq. pro Hektar durch Wiedervernässung bei einem Schadwert von 80€/t/CO2eq.</t>
  </si>
  <si>
    <t>Liebe, U., Preisendörfer, P., Meyerhoff, J. (2006): Nutzen aus Biodiversitätsveränderungen, in: MEYERHOFF, J., HARTJE, V., ZERBE, S. (HRSG.), 2006. Biologische Vielfalt und deren Bewertung am Beispiel des ökologischen Waldumbaus in den Regionen Solling und Lüneburger Heide. Forschungszentrum Waldökosysteme, Göttingen. S. 101-155</t>
  </si>
  <si>
    <t>marginale Zahlungsbereitschaft von "mittel" zu "hoch"; angegebene Werte aus Multinomial Logit-Auswertung; face-to-face</t>
  </si>
  <si>
    <t>Generalisierbarkeit kaum gegeben; ansonsten qualitativ hochwertige Studie</t>
  </si>
  <si>
    <t>Bündel: Aussehen der Landschaft, Erholungsinfrastruktur, Artenreichtum (18, 19, 24)</t>
  </si>
  <si>
    <t xml:space="preserve">13. Soil formation and regeneration
</t>
  </si>
  <si>
    <t xml:space="preserve">5. Biochemical products and medicinal resources
</t>
  </si>
  <si>
    <t>19. Recreational: opportunities for tourism and recreational activities</t>
  </si>
  <si>
    <t>21. Cultural heritage and identity: sense of place and belonging</t>
  </si>
  <si>
    <t>22. Spiritual and religious inspiration</t>
  </si>
  <si>
    <t>23. Education and science opportunities for formal and informal education and training</t>
  </si>
  <si>
    <t>Bodenqualität: Bodenrichtwerte bzw. Bodenwertzahlen (Güte für Bodenfruchtbarkeit bzw. Indikatoren für möglichen Ertrag) (1,2, 13)</t>
  </si>
  <si>
    <t>bäuerliche Kulturlandschaft (18,21)</t>
  </si>
  <si>
    <t>Species protection, Beaver watching, Nutrient retention (11, 16)</t>
  </si>
  <si>
    <t>Enhanced ‘biodiversity, Flood protection, Recreation, Nutrient retention (16, 9, 19, 11)</t>
  </si>
  <si>
    <t>Trinkwasserbereitstellung, Nitratrückhalt in Böden</t>
  </si>
  <si>
    <t>Impact of reduced water availability on boat trips (2, 10)</t>
  </si>
  <si>
    <t>Kulturlandschaft (18, 21)</t>
  </si>
  <si>
    <t>Biodiversität, Ästhetik (24, 18)</t>
  </si>
  <si>
    <t>Renaturierung von Fließgewässern (16, 10)</t>
  </si>
  <si>
    <t>Arten- und Biotopschutzfunktion der Ackerflächen (16, 24)</t>
  </si>
  <si>
    <t>Biosphärenreservat als Ganzes (24, 18)</t>
  </si>
  <si>
    <t>Biotopschutz durch Landschaftspflege (16, 24)</t>
  </si>
  <si>
    <t>ja: Erhalt und Qualitätsverbesserung von Biotopen und Naturschutzflächen</t>
  </si>
  <si>
    <t>1 + 3: Grünland und Feuchtgebiete</t>
  </si>
  <si>
    <t>1 + 2 Ackerland, Grünland</t>
  </si>
  <si>
    <t>plants/km2: 170 plants/km2, 190 plants/km2, 205 plants/km2 (status quo), 225 plants/km2, 255 plants/km2</t>
  </si>
  <si>
    <t>% of desired population of 11 indicator bird species: 50% of desired population, 70% of desired population (status quo), 80% of desired population, 90% of desired population, 100% of desired population</t>
  </si>
  <si>
    <t>Nitrate concentration per litre (l): Less than 10mg Nitrate/l, 10-25mg Nitrate/l,25-50mg Nitrate/l, 50-90mg Nitrate/l, more than 90mg Nitrate/l</t>
  </si>
  <si>
    <t>Increase in plant species in current landscape</t>
  </si>
  <si>
    <t>Increase in animal species in current landscape</t>
  </si>
  <si>
    <t>Increase in water quality through less intense use of pesticides and fertilizers, more nutrient retention</t>
  </si>
  <si>
    <t>The study surveyed citizens in the urban city of Friedberg (FB) and the smaller, rural town Rockenberg (RB) in the Wetterau region. Respondents were paid 15 or 10 Euro, respectively, as allowance for their participation.  One option in each choice set described the status quo of landscape as it is found nowadays. During the interviews, the different scenarios of the landscape scenery considered were visualized using maps and photos.</t>
  </si>
  <si>
    <t>The study surveyed citizens in the urban city of Friedberg (FB) and the smaller, rural town Rockenberg (RB) in the Wetterau region. Respondents were paid 15 or 10 Euro, respectively, as allowance for their participation. One option in each choice set described the status quo of landscape as it is found nowadays. During the interviews, the different scenarios of the landscape scenery considered were visualized using maps and photos.</t>
  </si>
  <si>
    <t>Beaver reintroduction programme (implemented in 1987) 2001: about 200 individuals. Beaver reintroductiom influencing the structure and hydrology of the rivers by dam building activities</t>
  </si>
  <si>
    <t>Dehnhardt, A. and I. Bräuer (2008) "The Value of Floodplains as Nutrient Sinks: Two Applications of the Replacement Cost Approach". Paper presented as part of the Workshop “ Economic Valuation of Biological Diversity – Ecosystem Services”. International Academy for Nature Conservation, Vilm, Germany. 
based on:  Bräuer, I., and R. Marggraf (2004) "Valuation of ecosystem services provided by biodiversity conservation: an integrated hydrological and economic model to value the enhanced nitrogen retention in renaturated streams". FEEM working paper 54.</t>
  </si>
  <si>
    <t xml:space="preserve">Intensivierung der Landwirtschaft bzw. Bewertung von Schutzmaßnahmen für Trinkwasserbereitstellung </t>
  </si>
  <si>
    <t>The findings show that losses to recreation begin to appear at summer water deficits of ca. 25 hm3. Water levels decrease so that punt trips are cut in half from 6-8 hours in duration to 2-3 hours, and eventually water levels would be too low to support tours at all.</t>
  </si>
  <si>
    <t>Decrease in water levels</t>
  </si>
  <si>
    <t>städtische Grünflächen: Open space and gardens in urban areas, inner city neighbourhoods</t>
  </si>
  <si>
    <t>1+2 Grünland, Ackerland</t>
  </si>
  <si>
    <t>ja: Instandhaltung von verrohrten Fließgewässern (Austausch der Rohre)</t>
  </si>
  <si>
    <t>2,122 interviews were collected with 1,684 (79.36%) participants completing the whole questionnaire.</t>
  </si>
  <si>
    <t>Questionnaire included scenarios of 25% increase or decrease (+/-) in the share of forests (environmental changes in the area within 15 km of each respondent’s residence). The value is given for 1% marginal increase in forest cover.</t>
  </si>
  <si>
    <t>Questionnaire included scenarios of 50% increase or decrease in land conversion for agricultural land.</t>
  </si>
  <si>
    <t>Questionnaire included scenarios with an indicator score for biodiversity of 70 or 100 in the whole landscape including all landscape types</t>
  </si>
  <si>
    <t>Questionnaire included scenarios with an indicator score for biodiversity of 65 or 100 for agricultural landscape biodiversity</t>
  </si>
  <si>
    <t>Questionnaire included scenarios with an indicator score for biodiversity of 80 or 100 for forest landscape biodiversity</t>
  </si>
  <si>
    <t>Questionnaire included scenarios with an indicator score for biodiversity of 60 or 100 for urban biodiversity</t>
  </si>
  <si>
    <t>€ /a marginal disutiliy (cost) for a 1% increase in land conversion to agricultural land (environmental changes in the area within 15 km of each respondent’s
residence) [lower values are from a simple MNL model; higher values from heteroskedastic logitmodel (HL1)]</t>
  </si>
  <si>
    <t>€ /a marginal WTP for increase in biodiversity score (environmental changes in the area within 15 km of each respondent’s
residence) [lower values are from a simple MNL model; higher values from heteroskedastic logitmodel (HL1)]</t>
  </si>
  <si>
    <t xml:space="preserve">DM/Übernatung/ Urlauber Zahlungsbereitschaft für Naturschutzprogramm (Durschnitt für alle Befragte inkl. Zahlungsunwillige) </t>
  </si>
  <si>
    <t xml:space="preserve">DM/Übernachtung/ Urlauber Zahlungsbereitschaft für Naturschutzprogramm  (Durschnitt für alle Befragte inkl. Zahlungsunwillige) </t>
  </si>
  <si>
    <t xml:space="preserve">Veränderung hin zu einer vielfältigen Landnutzung mit hoher Artenzahl. Szenario Gemeinde A: vielfältige Landbewirtschaftung mit höchster Artenvielfalt; Szenario Gemeinde B: Augenblickliche Situation mit leicht reduzierter Artenzahl ohne Ackernutzung. Szenario Gemeinde C: Kompletter Wegfall von Landwirtschaft nur mit Wald und Siedlungen mit geringster Artenvielfalt. Bürger der Gemeinde A wurden befragt, was sie bereit sind zu zahlen, um den Rückgang der Artenzahlen in Szenarien B und C zu verhindern. Bürger der Gemeinde B wurden gefragt, was sie bereit sind zu zahlen um den Rückgang von Artenzahl in Szenario C zu verhindern sowie was sie bereit sind für ein Artenschutzprogramm zu zahlen, welches als Ziel Szenario A mit entsprechend höherer Artenzahl hat.  </t>
  </si>
  <si>
    <t xml:space="preserve">Veränderung hin zu einer Landnutzung mit weniger Nitrateintrag in Trinkwasser: Ausgang: niedriger Nitratgehalt im Trinkwasser (&lt; 25 mg/l). Szenario: Verschlechterung des Nitratgehalts im Trinkwasser auf &gt; 50 mg/l. Zahlungsbereitschaft für die Einhaltung des Grenzwertes von &gt; 50 mg/l sowie eine weiter Reduzierung deutlich unter den Richtwert von &lt; 25 mg/l wurde ermittelt. </t>
  </si>
  <si>
    <t>Restoration with build up land as tarting biotope: Build up land to organic orchards</t>
  </si>
  <si>
    <t>Restoration with build up land: unsealing of build up land in Germany</t>
  </si>
  <si>
    <t>Different studies have estimated unsealing costs (Schemel et al. (1993), Froelich &amp; Sporbeck
(1995), Gühnemann et al. (1999) and Infras &amp; IWW (2000)). The most recent data stem from
Gühnemann et al. (1999) and Infras &amp; IWW (2000). Resulting unsealing costs for
Germany are 25.2 €/ m2 for 2004 (with the exchange rate from 1998: 1 € = 1.956 DM and
taking into account the German inflation rate from 1998 to 2004).</t>
  </si>
  <si>
    <t xml:space="preserve">Potentially Disappeared Fractions (PDF) are used as the characterisation factor and measure for the number of species missing relative to a reference (see Ecoindicator 1999 and Koellner 2001, latter denotes PDF as EDP).
The PDF of vascular plant species is expressed as the relative difference between the number of species S on the reference conditions and the conditions created by the conversion, or maintained by the occupation. PDF is included as an indicator for the cost of biodiversity loss due to land conversion. </t>
  </si>
  <si>
    <t>€/PDF/m2 Average Restoration Costs per PDF and per m2 [€/(m2*PDF)] for restoring biodiversity of integrated arable land, with build up land as starting biotope (Germany 2004)</t>
  </si>
  <si>
    <t>€/PDF/m2 Average Restoration Costs per PDF and per m2 [€/(m2*PDF)] for restoring biodiversity of organic arable, with build up land as starting biotope (Germany 2004)</t>
  </si>
  <si>
    <t>€/PDF/m2 Average Restoration Costs per PDF and per m2 [€/(m2*PDF)] for restoring biodiversity of organic orchards, with build up land as starting biotope (Germany 2004)</t>
  </si>
  <si>
    <t>€/PDF/m2 Average Restoration Costs per PDF and per m2 [€/(m2*PDF)] for restoring biodiversity of intensive pasture and meadows, with build up land as starting biotope (Germany 2004)</t>
  </si>
  <si>
    <t>€/PDF/m2 Average Restoration Costs per PDF and per m2 [€/(m2*PDF)] for restoring biodiversity of less intensive pasture and meadows, with build up land as starting biotope (Germany 2004)</t>
  </si>
  <si>
    <t>€/PDF/m2 Average Restoration Costs per PDF and per m2 [€/(m2*PDF)] for restoring biodiversity of organic pasture and meadows, with build up land as starting biotope (Germany 2004)</t>
  </si>
  <si>
    <t>€/PDF/m2 Average Restoration Costs per PDF and per m2 [€/(m2*PDF)] for restoring biodiversity of broad-leafed forest, with build up land as starting biotope (Germany 2004)</t>
  </si>
  <si>
    <t>€/PDF/m2 Average Restoration Costs per PDF and per m2 [€/(m2*PDF)] for restoring biodiversity of plantation forest, with build up land as starting biotope (Germany 2004)</t>
  </si>
  <si>
    <t>€/PDF/m2 Average Restoration Costs per PDF and per m2 [€/(m2*PDF)] for restoring biodiversity of forest edge, with build up land as starting biotope (Germany 2004)</t>
  </si>
  <si>
    <t>€/PDF/m2 Average Restoration Costs per PDF and per m2 [€/(m2*PDF)] for restoring biodiversity of country average, with build up land as starting biotope (Germany 2004)</t>
  </si>
  <si>
    <t>€/m2 costs for unsealing build up land</t>
  </si>
  <si>
    <t>Build up land  to integrated arable (6 -&gt; 2)</t>
  </si>
  <si>
    <t>Build up land to organic arable (6 -&gt; 2)</t>
  </si>
  <si>
    <t>Build up land to organic orchards (6 -&gt; orchards)</t>
  </si>
  <si>
    <t>Build up land to intensive pasture and meadows (6 -&gt; 1)</t>
  </si>
  <si>
    <t>Build up land to less intensive pasture and meadows (6 -&gt; 1)</t>
  </si>
  <si>
    <t>Build up land to organic pasture and meadows (6 -&gt; 2)</t>
  </si>
  <si>
    <t>Build up land to broad-leafed forest (6 -&gt; 5)</t>
  </si>
  <si>
    <t>Build up land to plantation forest, coniferous forest or mixed forest (6 -&gt; 5)</t>
  </si>
  <si>
    <t>Build up land to plantation forest (6 -&gt; 5)</t>
  </si>
  <si>
    <t xml:space="preserve">Build up land to forest edge (6 -&gt; 5) </t>
  </si>
  <si>
    <t>Build up land to country average</t>
  </si>
  <si>
    <t xml:space="preserve">Restoration with build up land as tarting biotope: Restoring build up land to country average </t>
  </si>
  <si>
    <t>Nation wide</t>
  </si>
  <si>
    <t>Build up land to unsealed land</t>
  </si>
  <si>
    <t>detailed analysis</t>
  </si>
  <si>
    <t>detailed analysis; some assumptions of calculations not always clear</t>
  </si>
  <si>
    <t>The study followed the idea of cognitive hierarchies. Both, stated and actual willingness-to-pay (WTP) was elicited. The payment vehicle for the provision of 100 km of riparian strips was one-off payment into a specifically designed fund. Bids ranged from EUR 5 to EUR 200.  Eighty-nine respondents (29% of total sample) were willing to support the provision of 100 km of riparian buffer strips in Northeim through a one-off payment as specified in the valuation scenario (Table 1). Bids ranged from €5 to €200. Nine individuals (3%) refused a response to this question, and the remaining 68% were not willing to contribute financially.
Of those 89 respondents stating a positive WTP, only eight individuals (2.6% of the total sample, or 9% of those willing to pay) did actually transfer the money. Five of them transferred exactly the amount they had mentioned during the interview, three respondents paid €5, 30 and 40 less than they had originally stated, respectively. The project thus received €190 in total, which will now be used to fund the maintenance of 150 m of buffer strips on arable land over 5 years.</t>
  </si>
  <si>
    <t>Natural and semi-natural dry grasslands (of entire Germany)</t>
  </si>
  <si>
    <t>Spanne: 2,0 - 255,00 t CO2/ha/10 a Kapazität unterschiedlicher Grünlandstandorte (über 10 Jahre)</t>
  </si>
  <si>
    <t>Spanne: 88,0 - 187 t CO2/ha/10 a Flächengewichtete, mittlere Kapazität des Grünlandes standortökologischer Raumeinheiten (über 10 Jahre)</t>
  </si>
  <si>
    <t>Am Beispiel des Flusseinzugsgebiets der Jahna in Sachsen wurde eine Zustands- und Defizitanalyse im Vergleich zu Umweltzielen der Wasserrahmenrichtlinie durchgeführt. Kein Gewässer im Untersuchungsgebiet weist aktuell den guten ökologischen Zustand auf. Als Zielvariablen wurden auf Grund der Ergebnisse im Bereich Landwirtschaft die Nährstoffe Stickstoff und Phosphor sowie zusätzlich die Akzeptanz und Kosten festgelegt. Signifikante Gewässerbelastungen wurden ermittelt sowie Gefährdungs- und Reduzierungspotenziale räumlich differenziert aufgezeigt. Zur Unterstützung des objektiven Entscheidungsprozesses bei der Auswahl und Priorisierung von Maßnahmen zur Reduzierung der Erosion und Nährstoffeinträge in Gewässer kam die multikriterielle Bewertung in Form der Nutzwertanalyse zur Anwendung. Bei einer gleichen Gewichtung der Zielvariablen stellen die konservierende Bodenbearbeitung auf den Sedimenthauptlieferflächen und Zwischenfruchtanbau die Maßnahmen mit dem höchsten Gesamtnutzen im Einzugsgebiet Jahna dar. Es wurde ein Nutzen-Kosten-Verhältnis von 2 : 1 abgeschätzt.</t>
  </si>
  <si>
    <t>Wasserqualität, Nährstoffretention</t>
  </si>
  <si>
    <t>Flusseinzugsgebiet Jahna</t>
  </si>
  <si>
    <t>20000 ha landwirtschaftliche Fläche</t>
  </si>
  <si>
    <t>Nährstoffeintrag in Fließgewässer: 1-3 kg Phosphor bzw. 1-6 kg Stickstoff pro Tonne erodierten fruchtbaren Ackerboden</t>
  </si>
  <si>
    <t>Wechselkurs in 2011 von 1 Euro = 1,35 USD</t>
  </si>
  <si>
    <t xml:space="preserve">Pimentel et al. 1995 bewerteten die on-site und off-site Kosten für Bodenersosion mit 100 USD pro Hektar pro Jahr. </t>
  </si>
  <si>
    <t>keinen Zugang zur Primärstudie</t>
  </si>
  <si>
    <t>Biotopwertpunkte: Wert von Biotopen für Artenschutz</t>
  </si>
  <si>
    <t>Biotopwertpunkte</t>
  </si>
  <si>
    <t>2%; 4%; 6%</t>
  </si>
  <si>
    <t>detailierte Darstellung</t>
  </si>
  <si>
    <t>1 ha</t>
  </si>
  <si>
    <t>1 m2</t>
  </si>
  <si>
    <t>naturferne Fließgewässer</t>
  </si>
  <si>
    <t>wichtigste Biotoptypen in Deutschland</t>
  </si>
  <si>
    <t>Totalverlust des Ökosystems</t>
  </si>
  <si>
    <t>Biotopwert transformiert: 13</t>
  </si>
  <si>
    <t>unregulierte, kaum belastete Fließgewässer</t>
  </si>
  <si>
    <t>naturferne Stillgewässer</t>
  </si>
  <si>
    <t>mesotrophe naturnahe Stillgewässer</t>
  </si>
  <si>
    <t>Biotopwert transformiert: 66</t>
  </si>
  <si>
    <t>Biotopwert transformiert: 14</t>
  </si>
  <si>
    <t>Biotopwert transformiert: 64</t>
  </si>
  <si>
    <t>Biotopwert transformiert: 100</t>
  </si>
  <si>
    <t>Übergangs- und degradierte Hochmoore</t>
  </si>
  <si>
    <t>Biotopwert transformiert: 69</t>
  </si>
  <si>
    <t>Salzwiesen der Küsten</t>
  </si>
  <si>
    <t>Biotopwert transformiert: 40</t>
  </si>
  <si>
    <t>Salzwiesen des Binnenlandes</t>
  </si>
  <si>
    <t>Biotopwert transformiert: 58</t>
  </si>
  <si>
    <t>Röhricht</t>
  </si>
  <si>
    <t>Biotopwert transformiert: 39</t>
  </si>
  <si>
    <t>Großseggenried, Niedermoor, Sümpfe</t>
  </si>
  <si>
    <t>Biotopwert transformiert: 43</t>
  </si>
  <si>
    <t>Streuwiesen</t>
  </si>
  <si>
    <t>Biotopwert transformiert: 50</t>
  </si>
  <si>
    <t>Sumpfdotterblumen, Kohldistelwiesen</t>
  </si>
  <si>
    <t>Biotopwert transformiert: 29</t>
  </si>
  <si>
    <t>relativ extensives Feuchtgrünland</t>
  </si>
  <si>
    <t>Biotopwert transformiert: 25</t>
  </si>
  <si>
    <t>extensives frisches Grünland</t>
  </si>
  <si>
    <t>Mager- und Halbtrockenrasen</t>
  </si>
  <si>
    <t>Intensivgrünland</t>
  </si>
  <si>
    <t>Biotopwert transformiert: 8</t>
  </si>
  <si>
    <t>Acker- und Grünlandbrache</t>
  </si>
  <si>
    <t>Acker</t>
  </si>
  <si>
    <t>Biotopwert transformiert: 5</t>
  </si>
  <si>
    <t>Felsen, Block- und Geröllhalden</t>
  </si>
  <si>
    <t>Biotopwert transformiert: 35</t>
  </si>
  <si>
    <t>Zwergstrauchheiden</t>
  </si>
  <si>
    <t>Biotopwert transformiert: 45</t>
  </si>
  <si>
    <t>Ginster- und Wacholderheide</t>
  </si>
  <si>
    <t>Biotopwert transformiert: 32</t>
  </si>
  <si>
    <t xml:space="preserve">natürliche/naturnahe alpine Biotope </t>
  </si>
  <si>
    <t>Biotopwert transformiert: 76</t>
  </si>
  <si>
    <t>Naturnaher Wald, inkl. Buchenwald</t>
  </si>
  <si>
    <t>Auewälder</t>
  </si>
  <si>
    <t>Biotopwert transformiert: 74</t>
  </si>
  <si>
    <t>Laubholzforste 1-40 Jahre</t>
  </si>
  <si>
    <t>Laubholzforste 41-100 Jahre</t>
  </si>
  <si>
    <t>Biotopwert transformiert: 17</t>
  </si>
  <si>
    <t>Laubholzforste 101-140 Jahre</t>
  </si>
  <si>
    <t>Biotopwert transformiert: 24</t>
  </si>
  <si>
    <t>Fichtenforste 1-20 Jahre</t>
  </si>
  <si>
    <t>Fichtenforste 21-80 Jahre</t>
  </si>
  <si>
    <t>Biotopwert transformiert: 10</t>
  </si>
  <si>
    <t>Biotopwert transformiert: 11</t>
  </si>
  <si>
    <t>Fichtenforste 81-140 Jahre</t>
  </si>
  <si>
    <t>Kiefernforste 1-20 Jahre</t>
  </si>
  <si>
    <t>Kiefernforste 21-80 Jahre</t>
  </si>
  <si>
    <t>Biotopwert transformiert: 12</t>
  </si>
  <si>
    <t>Kiefernforste 81-140 Jahre</t>
  </si>
  <si>
    <t>Lärchenforste 81-140 Jahre</t>
  </si>
  <si>
    <t>Lärchenforste 1-20 Jahre</t>
  </si>
  <si>
    <t>Lärchenforste 21-80 Jahre</t>
  </si>
  <si>
    <t>Biotopwert transformiert: 15</t>
  </si>
  <si>
    <t>sonstige Nadelforste 81-140 Jahre</t>
  </si>
  <si>
    <t>sonstige Nadelforste 1-20 Jahre</t>
  </si>
  <si>
    <t>sonstige Nadelforste 21-80 Jahre</t>
  </si>
  <si>
    <t>Waldweide, Hutewälder</t>
  </si>
  <si>
    <t>Nieder- und Mittelwälder</t>
  </si>
  <si>
    <t>Waldränder, nicht naturnah</t>
  </si>
  <si>
    <t>Biotopwert transformiert: 18</t>
  </si>
  <si>
    <t>Waldränder, naturnah</t>
  </si>
  <si>
    <t>Biotopwert transformiert: 42</t>
  </si>
  <si>
    <t>Waldsäume bis mäßig naturnah</t>
  </si>
  <si>
    <t>Waldsäume naturnah</t>
  </si>
  <si>
    <t>Biotopwert transformiert: 22</t>
  </si>
  <si>
    <t>Hecken, Feldgehölze</t>
  </si>
  <si>
    <t>Biotopwert transformiert: 21</t>
  </si>
  <si>
    <t>Reife Streuobstbestände</t>
  </si>
  <si>
    <t>Obstanlagen</t>
  </si>
  <si>
    <t>Biotopwert transformiert: 7</t>
  </si>
  <si>
    <t>Baumschulen</t>
  </si>
  <si>
    <t>Biotopwert transformiert: 6</t>
  </si>
  <si>
    <t>Rebkultur (intensiv)</t>
  </si>
  <si>
    <t>Grünflächen im Siedlungsbereich</t>
  </si>
  <si>
    <t>mit dem Flächenanteil gewichteter Durchschnitt aller Biotoptypen Deutschlands</t>
  </si>
  <si>
    <t>durchschnittlicher Biotopwert transformiert für alle Biotoptypen Deutschlands: 12</t>
  </si>
  <si>
    <t>Landschaftsbild (Abwechslungsreichtum)</t>
  </si>
  <si>
    <t>€/HH/a im Winter</t>
  </si>
  <si>
    <t>Molinea meadows (Streuwiesen)</t>
  </si>
  <si>
    <t>Natural and semi-natural dry grasslands (Mager- und Halbtrockenrasen)</t>
  </si>
  <si>
    <t>Dwarf shrub heathlands (Zwergstrauchheiden)</t>
  </si>
  <si>
    <t>Low intensively used meadows (relativ extensives Feuchtgrünland)</t>
  </si>
  <si>
    <t>Fens and swamps free of woodland (Großseggenried, Niedermoor, Sümpfe)</t>
  </si>
  <si>
    <t>Traditionally managed orchards (of entire Germany) (Reife Streuobstbestände)</t>
  </si>
  <si>
    <t>Copses, thickets, scrub, hedgerows and tree
rows in agricultural used areas (of entire Germany) (Hecken, Feldgehölze)</t>
  </si>
  <si>
    <t>Pasture woodland (of entire Germany) (Waldweide, Hutewälder)</t>
  </si>
  <si>
    <t>Nature-like woodland edge communities (of entire Germany) (Waldränder, naturnah)</t>
  </si>
  <si>
    <t>Species-rich herbaceous forest fringe communities (of entire Germany) (Waldsäume naturnah)</t>
  </si>
  <si>
    <t>Hochmoor naturnah-natürlich</t>
  </si>
  <si>
    <t>Raised bogs including less degraded restoreable forms (of entire Germany) (Hochmoor naturnah-natürlich)</t>
  </si>
  <si>
    <t>Transition mires and strongly degraded raised bogs (of entire Germany) (Übergangs- und degradierte Hochmoore)</t>
  </si>
  <si>
    <t>Other types of agricultural grasslands with a high species diversity (of entire Germany)</t>
  </si>
  <si>
    <t>Arable land with threatened herbaceous vegetation communities (of entire Germany) (Acker- und Grünlandbrache)</t>
  </si>
  <si>
    <t>Low intensively managed vineyards (of entire Germany) (Rebkultur)</t>
  </si>
  <si>
    <t>Natural woods and low intensively used species-rich forests (of entire Germany) (Naturnaher Wald, inkl. Buchenwald)</t>
  </si>
  <si>
    <t>Nature-like running and standing surface waters (of entire Germany)</t>
  </si>
  <si>
    <t>20 Jahre (1999, 2000, 2002, 2005, 2007)</t>
  </si>
  <si>
    <t xml:space="preserve">The assumed marginal costs are 7,7 €/kg N for sewage treatment plants and 2,5 €/kg N for agricultural measures (see BRÄUER
2005, MEYERHOFF &amp; DEHNHARDT 2007) and Grünebaum, T. (1993): Stoffbezogene Kosten der kommunalen Abwasserreinigung.  Gewässerschutz Wasser Abwasser  139, 23/1-23/15 </t>
  </si>
  <si>
    <t>525,31 ha</t>
  </si>
  <si>
    <t>Größe je Ökosystem unklar</t>
  </si>
  <si>
    <t>€/ha Regionale Wertansätze (RWA) für Ackerland mit niedriger Ackerzahl (AZ) 25 in Mecklenburg-Vorpommern im Jahr 2004 (Beispiel)</t>
  </si>
  <si>
    <t>€/ha Regionale Wertansätze (RWA) für Ackerland mit mittlerer Ackerzahl (AZ) 46 in Thüringen im Jahr 2004 (Beispiel)</t>
  </si>
  <si>
    <t>€/ha Regionale Wertansätze (RWA) für Ackerland mit hoher Ackerzahl (AZ) 90 in Sachsen-Anhalt im Jahr 2004 (Beispiel)</t>
  </si>
  <si>
    <t>je ha</t>
  </si>
  <si>
    <t>1m2</t>
  </si>
  <si>
    <t>€ per year of value of harvested game (2010€)</t>
  </si>
  <si>
    <t>Wassereinzugsgebiet</t>
  </si>
  <si>
    <t>DM Eintrittsgeld je einmaliger Nutzung</t>
  </si>
  <si>
    <t>DM/a (basierend auf 94708 Besucher pro Jahr mit einer Zahlungsbereitschaft von 1,78 DM auf einer Fläche von 28 ha)</t>
  </si>
  <si>
    <t>DM/Person/a WTP für Artenschutz in Berlin</t>
  </si>
  <si>
    <t>DM/a WTP der Berliner Bevölkerung für Artenschutz auf der Ackerfläche mit einer Größe von 16 ha pro Jahr</t>
  </si>
  <si>
    <t>DM/a WTP der Berliner Bevölkerung für Artenschutz auf städtischen Grünfläche/Baumschulfläche mit einer Größe von 4 ha pro Jahr</t>
  </si>
  <si>
    <t>DM/Haushalt/Monat für den Kauf von Naturschutzflächen (Biotopnetz), welches 15% der Landesfläche Schleßwig-Holsteins entspricht</t>
  </si>
  <si>
    <t xml:space="preserve">€/a Schadenskosten pro Jahr durch Erosion und durch N und P-Eintrag in Wasser. Kosten-Nutzen-Verhältnis zwischen bodenkonservierenden Maßnahmen und Schäden durch Erosion: 2:1  </t>
  </si>
  <si>
    <t>DM (Barwert für Ertragsausfälle für Diskontsätze 0%)</t>
  </si>
  <si>
    <t xml:space="preserve">Barwertes der Schäden von 1984 für Realdiskontsätze von 0%.
</t>
  </si>
  <si>
    <t>DM (Barwert für Ertragsausfälle für Diskontsätze 1%)</t>
  </si>
  <si>
    <t xml:space="preserve">Barwertes der Schäden von 1984 für Realdiskontsätze von 1%.
</t>
  </si>
  <si>
    <t>DM (Barwert für Ertragsausfälle für Diskontsätze 2%)</t>
  </si>
  <si>
    <t xml:space="preserve">Barwertes der Schäden von 1984 für Realdiskontsätze von 2%.
</t>
  </si>
  <si>
    <t>DM (Barwert für Ertragsausfälle für Diskontsätze 3%)</t>
  </si>
  <si>
    <t xml:space="preserve">Barwertes der Schäden von 1984 für Realdiskontsätze von 3%.
</t>
  </si>
  <si>
    <t>seemingly pretest to Best et al. 1999. 
fehlende Studie (Werte aus Elsasser Datenbank)</t>
  </si>
  <si>
    <t>not much information available; fehlende Studie (Werte aus Elsasser Datenbank)</t>
  </si>
  <si>
    <t>fehlende Studie (Werte aus Elsasser Datenbank)</t>
  </si>
  <si>
    <t>fehlende Studie (Werte aus Elsasser Datenbank</t>
  </si>
  <si>
    <t>Weighted variation coefficients may be flawed (see Bernath/Elsasser/Roschewitz 2007 for correct estimation procedure). Many bias experiments. 
fehlende Studie (Werte aus Elsasser Datenbank)</t>
  </si>
  <si>
    <t>Benefit transfer
CVM data from studies by Klein (1994) and Elsasser (1996) 
fehlende Studie (Werte aus Elsasser Datenbank)</t>
  </si>
  <si>
    <t xml:space="preserve">Waldbildveränderungen beeinflussen die Präferenzen der Freizeit- und Erholungssuchenden für Waldbesuche stark, Reduktion von Besucherzahlen von 11% gegenüber dem Niveau von 1984. 
Simulationsmodell für zukünftige Entwicklung (1984 bis 2060) der Baumart Fichte verwendet und unter Berücksichtigung von Expertenurteilen (Delphi-Verfahren) auf andere Baumarten übertragen. Szenario: Emission und Immission von Schadstoffen unter verbessernden Emissions- und Immissionsauflagen (Trend-Szenario), Rückgang von Schwefeldioxid um ca. 40% / 25% und Stickoxiden um ca. 30% / 35% bis 1990 / 2060. Veränderung Waldfläche nach Szenario: regelmäßig bewirtschaftete Waldfläche reduziert um 800.000 ha (bis 2060). </t>
  </si>
  <si>
    <t>Barwertes der Schäden von 1984 für Realdiskontsätze von 0%.
Ertragsausfälle ist die Differenz zwischen den erntekostenfreien Holzerlösen und den sonstigen betrieblichen Kosten</t>
  </si>
  <si>
    <t>Barwertes der Schäden von 1984 für Realdiskontsätze von 1%.
Ertragsausfälle ist die Differenz zwischen den erntekostenfreien Holzerlösen und den sonstigen betrieblichen Kosten</t>
  </si>
  <si>
    <t>Barwertes der Schäden von 1984 für Realdiskontsätze von 2%.
Ertragsausfälle ist die Differenz zwischen den erntekostenfreien Holzerlösen und den sonstigen betrieblichen Kosten</t>
  </si>
  <si>
    <t>Barwertes der Schäden von 1984 für Realdiskontsätze von 3%.
Ertragsausfälle ist die Differenz zwischen den erntekostenfreien Holzerlösen und den sonstigen betrieblichen Kosten</t>
  </si>
  <si>
    <t>€ (total abatement costs)</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</si>
  <si>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(5%) and differ according to the combination of the targeted nutrients and locality of the abatement requirement. This range encompasses the current policy target of a simultaneous 24% reduction of the load of both nutrients by 2027.</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</si>
  <si>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(15%) and differ according to the combination of the targeted nutrients and locality of the abatement requirement. This range encompasses the current policy target of a simultaneous 24% reduction of the load of both nutrients by 2027.</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</si>
  <si>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(25%) and differ according to the combination of the targeted nutrients and locality of the abatement requirement. This range encompasses the current policy target of a simultaneous 24% reduction of the load of both nutrients by 2027.</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</si>
  <si>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(35%) and differ according to the combination of the targeted nutrients and locality of the abatement requirement. This range encompasses the current policy target of a simultaneous 24% reduction of the load of both nutrients by 2027.</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</si>
  <si>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(5%) and differ according to the combination of the targeted nutrients and locality of the abatement requirement. This range encompasses the current policy target of a simultaneous 24% reduction of the load of both nutrients by 2027.</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</si>
  <si>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(15%) and differ according to the combination of the targeted nutrients and locality of the abatement requirement. This range encompasses the current policy target of a simultaneous 24% reduction of the load of both nutrients by 2027.</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</si>
  <si>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(25%) and differ according to the combination of the targeted nutrients and locality of the abatement requirement. This range encompasses the current policy target of a simultaneous 24% reduction of the load of both nutrients by 2027.</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</si>
  <si>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(35%) and differ according to the combination of the targeted nutrients and locality of the abatement requirement. This range encompasses the current policy target of a simultaneous 24% reduction of the load of both nutrients by 2027.</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</si>
  <si>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</si>
  <si>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(15%)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</si>
  <si>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(25%)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</si>
  <si>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(35%)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</si>
  <si>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</si>
  <si>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(15%)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</si>
  <si>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(25%)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</si>
  <si>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(35%)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</si>
  <si>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removed.</t>
  </si>
  <si>
    <t>very long questionnaires. Explicitly intended to be a sound CVM. Addition to a CBA. 
fehlende Studie (Werte aus Elsasser Datenbank)</t>
  </si>
  <si>
    <t>propably upwards biased due to self-selection. No statistical representativity intended (bias experiment)
fehlende Studie (Werte aus Elsasser Datenbank)</t>
  </si>
  <si>
    <t>pretest to Küpker 2007
fehlende Studie (Werte aus Elsasser Datenbank)</t>
  </si>
  <si>
    <t>€/ha (Opportunity costs, max. and min. of mean over time)</t>
  </si>
  <si>
    <t>The here shown values are the min. and max. of the opportunity costs mean over varying timing of grassland use for 1-cut mowing measures of grassland with no N-fertiliser.
Assumptions economic valuation:
• Opportunity costs are calculated relative to, and farmers are compensated on the basis of, a specific reference situation, which in grassland is the farmer`s profit maximising.
• Farmer will take part in an agri-environment scheme if he receives a compensation payment that covers his opportunity costs for realising the measure  and his transaction costs for implementing it. 
• Transaction costs not fully included (e.g. acquiring information about the agri-environmental scheme, administrative work to fill out forms, etc.).
Assumption ecological valuation:
general assumptions for the calculation of yield:
• To assess the effect of a complete N-fertilisation ban, we used data on energy yields without N-fertilisation from SMUL (2007). With the help of this information yields of a 2-cut mowing scheme with reduced N-fertilisation can be compared with those of a cultivation without N-fertilisation. It can roughly be deduced that cultivation without fertilisation causes a yield loss of 20% compared to cultivation with reduced N-fertilisation. A more detailed differentiation cannot be made since the data available is insufficient.
• The database for Saxony does not contain yields for 1-cut mowing schemes. We therefore take the first cut of the reference yield of the 2-cut mowing scheme with half N-fertilisation which is used as hay as a basis. The reference quality is adapted to hay corresponding to DLG (1997) (see Table 1).
• In contrast to meadow use, there is no data for rotational grazing indicating which percentage of the grassland yield is obtained by which use. We assume for two uses that each single use comprises approximately 50% of the total yield.
• For grassland production methods the database for Saxony specifies, among others, the gross yield of fresh matter (dt/ha), the net yield of dry matter (dt/ha) and the net energy yield in MJ ME/ha. MJ ME is converted to MJ NEL (cf. section 2.1). The benchmark of LfULG is a fixed conversion factor of 1.65 for fodder energy (MJ ME/1.65 = MJ NEL) (written communication LfULG 2010).
• One must also consider that a higher location above sea level leads to a shorter vegetation period and thus affects the vegetation growth (e.g. Buchgraber 2000). For Saxony, we differentiate between elevations below and above 500 m above sea level. For areas situated higher than 500 m above sea level the growing season and thus the growing of the grass starts two weeks later and ends two weeks earlier than on areas located on a lower level. This also impacts the timing of grassland use which starts later in the year at higher altitudes.
• Last, the gross yields per production method in the database for Saxony are divided into four yield levels (very high, high, medium and low). For a spatial differentiation of costs, we use GIS-data on the local soil productivity given by grassland values (ranging from 8-88, 8= low productivity, 88= very high productivity) on municipality level. We attribute the reference grassland yields for the four yield levels given in the Saxony database to the grassland values in the following way: yield level low=grassland value 34, yield level medium=grassland value 39, yield level high=grassland value 49, yield level very high=grassland value 59. The software interpolates the corresponding yields for all other grassland values.</t>
  </si>
  <si>
    <t>The here shown values are the min. and max. of the opportunity costs mean over varying timing of grassland use forSeasonal grazing without N-fertilizer.
Assumptions economic valuation:
• Opportunity costs are calculated relative to, and farmers are compensated on the basis of, a specific reference situation, which in grassland is the farmer`s profit maximising.
• Farmer will take part in an agri-environment scheme if he receives a compensation payment that covers his opportunity costs for realising the measure  and his transaction costs for implementing it. 
• Transaction costs not fully included (e.g. acquiring information about the agri-environmental scheme, administrative work to fill out forms, etc.).
Assumption ecological valuation:
general assumptions for the calculation of yield:
• To assess the effect of a complete N-fertilisation ban, we used data on energy yields without N-fertilisation from SMUL (2007). With the help of this information yields of a 2-cut mowing scheme with reduced N-fertilisation can be compared with those of a cultivation without N-fertilisation. It can roughly be deduced that cultivation without fertilisation causes a yield loss of 20% compared to cultivation with reduced N-fertilisation. A more detailed differentiation cannot be made since the data available is insufficient.
• The database for Saxony does not contain yields for 1-cut mowing schemes. We therefore take the first cut of the reference yield of the 2-cut mowing scheme with half N-fertilisation which is used as hay as a basis. The reference quality is adapted to hay corresponding to DLG (1997) (see Table 1).
• In contrast to meadow use, there is no data for rotational grazing indicating which percentage of the grassland yield is obtained by which use. We assume for two uses that each single use comprises approximately 50% of the total yield.
• For grassland production methods the database for Saxony specifies, among others, the gross yield of fresh matter (dt/ha), the net yield of dry matter (dt/ha) and the net energy yield in MJ ME/ha. MJ ME is converted to MJ NEL (cf. section 2.1). The benchmark of LfULG is a fixed conversion factor of 1.65 for fodder energy (MJ ME/1.65 = MJ NEL) (written communication LfULG 2010).
• One must also consider that a higher location above sea level leads to a shorter vegetation period and thus affects the vegetation growth (e.g. Buchgraber 2000). For Saxony, we differentiate between elevations below and above 500 m above sea level. For areas situated higher than 500 m above sea level the growing season and thus the growing of the grass starts two weeks later and ends two weeks earlier than on areas located on a lower level. This also impacts the timing of grassland use which starts later in the year at higher altitudes.
• Last, the gross yields per production method in the database for Saxony are divided into four yield levels (very high, high, medium and low). For a spatial differentiation of costs, we use GIS-data on the local soil productivity given by grassland values (ranging from 8-88, 8= low productivity, 88= very high productivity) on municipality level. We attribute the reference grassland yields for the four yield levels given in the Saxony database to the grassland values in the following way: yield level low=grassland value 34, yield level medium=grassland value 39, yield level high=grassland value 49, yield level very high=grassland value 59. The software interpolates the corresponding yields for all other grassland values.</t>
  </si>
  <si>
    <t>The here shown values are the min. and max. of the opportunity costs mean over varying timing of grassland use for 1-cut mowing measures of grassland with reduced N-fertiliser.
• Opportunity costs are calculated relative to, and farmers are compensated on the basis of, a specific reference situation, which in grassland is the farmer`s profit maximising.
• Farmer will take part in an agri-environment scheme if he receives a compensation payment that covers his opportunity costs for realising the measure  and his transaction costs for implementing it. 
• Transaction costs not fully included (e.g. acquiring information about the agri-environmental scheme, administrative work to fill out forms, etc.).
Assumption ecological valuation:
general assumptions for the calculation of yield:
• To assess the effect of a complete N-fertilisation ban, we used data on energy yields without N-fertilisation from SMUL (2007). With the help of this information yields of a 2-cut mowing scheme with reduced N-fertilisation can be compared with those of a cultivation without N-fertilisation. It can roughly be deduced that cultivation without fertilisation causes a yield loss of 20% compared to cultivation with reduced N-fertilisation. A more detailed differentiation cannot be made since the data available is insufficient.
• The database for Saxony does not contain yields for 1-cut mowing schemes. We therefore take the first cut of the reference yield of the 2-cut mowing scheme with half N-fertilisation which is used as hay as a basis. The reference quality is adapted to hay corresponding to DLG (1997) (see Table 1).
• In contrast to meadow use, there is no data for rotational grazing indicating which percentage of the grassland yield is obtained by which use. We assume for two uses that each single use comprises approximately 50% of the total yield.
• For grassland production methods the database for Saxony specifies, among others, the gross yield of fresh matter (dt/ha), the net yield of dry matter (dt/ha) and the net energy yield in MJ ME/ha. MJ ME is converted to MJ NEL (cf. section 2.1). The benchmark of LfULG is a fixed conversion factor of 1.65 for fodder energy (MJ ME/1.65 = MJ NEL) (written communication LfULG 2010).
• One must also consider that a higher location above sea level leads to a shorter vegetation period and thus affects the vegetation growth (e.g. Buchgraber 2000). For Saxony, we differentiate between elevations below and above 500 m above sea level. For areas situated higher than 500 m above sea level the growing season and thus the growing of the grass starts two weeks later and ends two weeks earlier than on areas located on a lower level. This also impacts the timing of grassland use which starts later in the year at higher altitudes.
• Last, the gross yields per production method in the database for Saxony are divided into four yield levels (very high, high, medium and low). For a spatial differentiation of costs, we use GIS-data on the local soil productivity given by grassland values (ranging from 8-88, 8= low productivity, 88= very high productivity) on municipality level. We attribute the reference grassland yields for the four yield levels given in the Saxony database to the grassland values in the following way: yield level low=grassland value 34, yield level medium=grassland value 39, yield level high=grassland value 49, yield level very high=grassland value 59. The software interpolates the corresponding yields for all other grassland values.</t>
  </si>
  <si>
    <t xml:space="preserve">objective was not to estimate WTP values but to explain protest motivation and its influence on WTP
Abhängigkeit der Zahlungsbereitschaften nach verschiedenen sozio-ökonomischen Gegebenheiten  analysiert
</t>
  </si>
  <si>
    <t xml:space="preserve">part of a CBA. whole market description in the questionnaire is rather unclear (e.g. who is committed to pay, who gets paid, description/quantity of the good to be valued)
</t>
  </si>
  <si>
    <t>probably upwards biased due to self-selection. TCM part is rather unclear. 
fehlende Studie (Werte aus Elsasser Datenbank)</t>
  </si>
  <si>
    <t>quoted from Schröder 1997. Probably upwards biased due to self-selection
fehlende Studie (Werte aus Elsasser Datenbank)</t>
  </si>
  <si>
    <t/>
  </si>
  <si>
    <t>Jahr</t>
  </si>
  <si>
    <t>Germany_PPP</t>
  </si>
  <si>
    <t>USA_PPP</t>
  </si>
  <si>
    <t>Sweden_PPP</t>
  </si>
  <si>
    <t>Hartje, Volkmar; Malte Grossmann (2013) Ökonomische Bewertung von ÖSD am Beispiel eines Deichrückverlegungsprogramms an der Elbe. In: K. Grunewald und O. Bastian (eds). Ökosystemdienstleistungen : Konzept, Methoden und Fallbeispiele , S. 281-290</t>
  </si>
  <si>
    <t>34658 ha</t>
  </si>
  <si>
    <t>Deichrückverlegung groß (DeichR groß): Deichrückverlegung aller 60 potenziellen Standorte zwischen Elb-Kilometer 117-536 mit einer Fläche von 34658 ha und einem Speichervolumen von 738 Millionen m3. Umwandlung von land- und forstwirtschaftlichen Flächen in Auen (permanente Landnutzungsänderung mit Revitalisierung der Auenfunktionen)</t>
  </si>
  <si>
    <t>€/ha/a Vermiedene durchschnittliche Schäden</t>
  </si>
  <si>
    <t>Business as usual (BAU) - Zustand vor Maßnahme: 50-90% der Elbauen sind eingedeicht (Brunotte et al. 2009).
Deichrückverlegung groß (DeichR groß): Deichrückverlegung aller 60 potenziellen Standorte zwischen Elb-Kilometer 117-536 mit einer Fläche von 34658 ha und einem Speichervolumen von 738 Millionen m3. Umwandlung von land- und forstwirtschaftlichen Flächen in Auen (permanente Landnutzungsänderung mit Revitalisierung der Auenfunktionen/Restauration) 
Polder: kontrollierte Überflutung landwirtschaftlich genutzer Flächen bei extremen Hochwasser. Wechsel von Ackerbau zu Grünland notwendig.</t>
  </si>
  <si>
    <t>Vermiedene Schadenskosten durch reduziertes Hochwasser: Nettonutzen der Maßnahme im Vergleich zur Baseline (Business as usual)</t>
  </si>
  <si>
    <t>Nettonutzen = Nettogegenwartswert (Summe des einzelnen Nettonutzen im Vergleich zu BAU) Diskontsatz 3%; Lebensdauer 100 Jahre. (Sensitivitätsanalyse: 1% und 30 Jahre). 
Kosten der Maßnahme beinhalten: Investitionen, Betrieb, Unterhalt von Deichen; Opportunitätskosten von landwirtschaftlicher und forstwirtschaftlicher Nutzung, welche nurch Deichrückverlegung nicht mehr möglich ist.
Nutzen: Eingesparte Rehabilitierungs- und Unterhaltskosten durch die Aufgabe von Deichen; Minderung des Hochwassers, Nährstoffretention; Wert der Biodiversität der Auen.</t>
  </si>
  <si>
    <t xml:space="preserve">Minderung Hochwasserrisiko: Hochwasserrisiko = Extremeereigniss / Eintrittswahrscheinlichkeit / Schäden (Verwendung von eindimensionales hydraulisches Modell). Hochwasserereignisse mit einem Wiederkehrintervall von 2, 10, 20, 50, 100, 200, 500, und 1000 Jahren. Vermiedener Schaden = Differenz zwischen Schaden bei Maßnahme und Schaden bei BAU. </t>
  </si>
  <si>
    <t>Bevölkerung im Überflutungsbereich</t>
  </si>
  <si>
    <t>9432 ha</t>
  </si>
  <si>
    <t>Auen, renaturiert</t>
  </si>
  <si>
    <t>Deichrückverlegung klein (DeichR klein) (unter gegebenen Umständen eine realistische Option): Deichrückverlegung von 33 potenziellen Standorte zwischen Elb-Kilometer 120,5-536 mit einer Fläche von 9432 ha und einem Speichervolumen von 251 Millionen m3. Umwandlung von land- und forstwirtschaftlichen Flächen in Auen (permanente Landnutzungsänderung mit Revitalisierung der Auenfunktionen)</t>
  </si>
  <si>
    <t>Business as usual (BAU) - Zustand vor Maßnahme: 50-90% der Elbauen sind eingedeicht (Brunotte et al. 2009).
Deichrückverlegung klein (DeichR klein) (unter gegebenen Umständen eine realistische Option): Deichrückverlegung von 33 potenziellen Standorte zwischen Elb-Kilometer 120,5-536 mit einer Fläche von 9432 ha und einem Speichervolumen von 251 Millionen m3. Umwandlung von land- und forstwirtschaftlichen Flächen in Auen (permanente Landnutzungsänderung mit Revitalisierung der Auenfunktionen/Restauration)</t>
  </si>
  <si>
    <t>Vermiedene Schäden durch Polder: Grünland mit gesteuerte Flutung bei Hochwasserereignissen</t>
  </si>
  <si>
    <t>25576 ha</t>
  </si>
  <si>
    <t>Polder groß: Nutzung landwirtschaftlicher Flächen nur noch als Grünland (kein Acker) mit gesteuerter Betrieb von 31 potenziellen Standorten für Rückhalte-Polder. Elb-Kilometer 117-427 mit einer Gesamtfläche von 25576 Hektar und einem Gesamtspeichervolumen von 494 Millionen m3. (Acker zu Grünland)</t>
  </si>
  <si>
    <t>Business as usual (BAU) - Zustand vor Maßnahme: 50-90% der Elbauen sind eingedeicht (Brunotte et al. 2009).
Polder groß: Nutzung landwirtschaftlicher Flächen nur noch als Grünland (kein Acker) mit gesteuerter Betrieb von 31 potenziellen Standorten für Rückhalte-Polder. Elb-Kilometer 117-427 mit einer Gesamtfläche von 25576 Hektar und einem Gesamtspeichervolumen von 494 Millionen m3.</t>
  </si>
  <si>
    <t>3248 ha</t>
  </si>
  <si>
    <t>Polder klein: Nutzung landwirtschaftlicher Flächen nur noch als Grünland (kein Acker) mit gesteuerter Betrieb der 5 größten potenziellen Standorten für Rückhalte-Polder. Elb-Kilometer 180 mit einer Gesamtfläche von 3248 Hektar und einem Gesamtspeichervolumen von 138 Millionen m3. (Acker zu Grünland)</t>
  </si>
  <si>
    <t>Business as usual (BAU) - Zustand vor Maßnahme: 50-90% der Elbauen sind eingedeicht (Brunotte et al. 2009).
Polder klein: Nutzung landwirtschaftlicher Flächen nur noch als Grünland (kein Acker) mit gesteuerter Betrieb der 5 größten potenziellen Standorten für Rückhalte-Polder. Elb-Kilometer 180 mit einer Gesamtfläche von 3248 Hektar und einem Gesamtspeichervolumen von 138 Millionen m3.</t>
  </si>
  <si>
    <t>Polder (ökol) (groß): Nutzung landwirtschaftlicher Flächen nur noch als Grünland (kein Acker) mit gesteuerter Betrieb (orientiert nach dem natürlichen/ökologischen Überflutungsregime) von 31 potenziellen Standorten für Rückhalte-Polder. Elb-Kilometer 117-427 mit einer Gesamtfläche von 25576 Hektar und einem Gesamtspeichervolumen von 494 Millionen m3. (Acker zu Grünland)</t>
  </si>
  <si>
    <t>Business as usual (BAU) - Zustand vor Maßnahme: 50-90% der Elbauen sind eingedeicht (Brunotte et al. 2009).
Polder (ökol) (groß): Nutzung landwirtschaftlicher Flächen nur noch als Grünland (kein Acker) mit gesteuerter Betrieb (orientiert nach dem natürlichen/ökologischen Überflutungsregime) von 31 potenziellen Standorten für Rückhalte-Polder. Elb-Kilometer 117-427 mit einer Gesamtfläche von 25576 Hektar und einem Gesamtspeichervolumen von 494 Millionen m3.</t>
  </si>
  <si>
    <t>7545 ha (4143 + 3402 ha)</t>
  </si>
  <si>
    <t xml:space="preserve">Vermiedene Schäden durch Polder (Acker zu Grünland) und Deichrückverlegung: Polder (Grünland mit gesteuerte Flutung bei Hochwasserereignissen): 6 Polder bei Elb-Kilometer 117-180 mit Gesamtfläche von 4143 ha und Speicher von 92 Millionen m3. Deichrückverlegung: 11 Deichrückverlegungen (Auenreaktivierung) mit einer Fläche von 3402 ha. </t>
  </si>
  <si>
    <t xml:space="preserve">Business as usual (BAU) - Zustand vor Maßnahme: 50-90% der Elbauen sind eingedeicht (Brunotte et al. 2009).
Vermiedene Schäden durch Polder und Deichrückverlegung: Polder (Grünland mit gesteuerte Flutung bei Hochwasserereignissen): 6 Polder bei Elb-Kilometer 117-180 mit Gesamtfläche von 4143 ha und Speicher von 92 Millionen m3. Deichrückverlegung: 11 Deichrückverlegungen (Auenreaktivierung) mit einer Fläche von 3402 ha. </t>
  </si>
  <si>
    <t xml:space="preserve">Vermiedene Schäden durch ökologische Polder (Acker zu Grünland) und Deichrückverlegung:  (ökologische) Polder: Grünland mit gesteuerte Flutung bei Hochwasserereignissen nach dem natürlichen/ökologischen Überflutungsregime: 6 Polder bei Elb-Kilometer 117-180 mit Gesamtfläche von 4143 ha und Speicher von 92 Millionen m3. Deichrückverlegung: 11 Deichrückverlegungen (Auenreaktivierung) mit einer Fläche von 3402 ha. </t>
  </si>
  <si>
    <t xml:space="preserve">Business as usual (BAU) - Zustand vor Maßnahme: 50-90% der Elbauen sind eingedeicht (Brunotte et al. 2009).
Vermiedene Schäden durch ökologische Polder und Deichrückverlegung:  (ökologische) Polder: Grünland mit gesteuerte Flutung bei Hochwasserereignissen nach dem natürlichen/ökologischen Überflutungsregime: 6 Polder bei Elb-Kilometer 117-180 mit Gesamtfläche von 4143 ha und Speicher von 92 Millionen m3. Deichrückverlegung: 11 Deichrückverlegungen (Auenreaktivierung) mit einer Fläche von 3402 ha. </t>
  </si>
  <si>
    <t>Nährstoffretention (Rückhalt von Nährstoffen)</t>
  </si>
  <si>
    <t>reaktivierte Flussaue</t>
  </si>
  <si>
    <t>Reaktivierung/Renaturierung von Flussaue</t>
  </si>
  <si>
    <t>€/ha Schattenpreis (Grenzwert) der Nährstoffretention von jedem zuätzlichen Hektar reaktivierter Flussaue (marginale Veränderung der Gesamtkosten, wenn eine zusätzliche Einheit der durchschnittlichen jahrlichen überfluteten Flussaue zur Verfügung steht oder fehlt)</t>
  </si>
  <si>
    <t xml:space="preserve">Szenario 1: 5% Reduktionsziel für Gesamtfracht Stickstoff (N) und Phosphor (P). (EU-Vorgabe ist es, die Phosphor- und Stickstofffracht in der Elbe bis 2027 um 24% zu verringern.)
Durchschnittlich jährlich überflutete Flussaue: ab 1 Hektar (große marginale Änderung je zusätzlichen Hektar Überflutungsfläche).
Annahme für Retentionsrate: 0,8 kg P/ha/Tag und 1,5 kg N/ha/Tag überfluteter Flussaue.
</t>
  </si>
  <si>
    <t>marginale Änderung: Veränderung der Gesamtkosten, wenn eine zusätzliche Einheit der durchschnittlichen jahrlichen überfluteten Flussaue zur Verfügung steht oder fehlt. Wert steigt mit zunehmender Reinigungsanforderung von 5%, 15%, 25% und 35%. Wert fällt mit wachsender reaktivierter Flussauenfläche.</t>
  </si>
  <si>
    <t>Ersatzkostenmethode</t>
  </si>
  <si>
    <t>Ersatzkosten werden als Schattenpreis der Nährstoffretention geschätzt (Grossmann et al. 2012). EU-Vorgabe ist es, die Phosphor- und Stickstofffracht in der Elbe bis 2027 um 24% zu verringern.</t>
  </si>
  <si>
    <t>Details zur Durchführung der Berechnung mittels Minimierungsmodell s. Grossmann (2012). 
Szenarien für 5%, 15%, 25% und 35% Reduktion von Gesamtfracht (N und P) berechnet für jeweils durchschnittlich überflutete Flussaue ab 1 Hektar (große marginale Änderung) bzw. ab 1500 Hektar (kleinere marginale Änderung)</t>
  </si>
  <si>
    <t xml:space="preserve">Details zur Durchführung der Berechnung der Nährstoffreduzierung s. Grossmann (2012) The economic value of nutrient retention potential of riverine floodplains in the Elbe Basin. Ecological Economics. </t>
  </si>
  <si>
    <t>€/ha Schattenpreis (Grenzwert) der Nährstoffretention von jedem zuätzlichen Hektar reaktivierter Flussaue für 5% Reduktion der N+P Gesamtfracht (marginale Veränderung der Gesamtkosten, wenn eine zusätzliche Einheit der durchschnittlichen jahrlichen überfluteten Flussaue zur Verfügung steht oder fehlt)</t>
  </si>
  <si>
    <t xml:space="preserve">Szenario 2: 15% Reduktionsziel für Gesamtfracht Stickstoff (N) und Phosphor (P). (EU-Vorgabe ist es, die Phosphor- und Stickstofffracht in der Elbe bis 2027 um 24% zu verringern.)
Durchschnittlich jährlich überflutete Flussaue: ab 1 Hektar (große marginale Änderung je zusätzlichen Hektar Überflutungsfläche).
Annahme für Retentionsrate: 0,8 kg P/ha/Tag und 1,5 kg N/ha/Tag überfluteter Flussaue.
</t>
  </si>
  <si>
    <t>€/ha Schattenpreis (Grenzwert) der Nährstoffretention von jedem zuätzlichen Hektar reaktivierter Flussaue für 25% Reduktion der N+P Gesamtfracht (marginale Veränderung der Gesamtkosten, wenn eine zusätzliche Einheit der durchschnittlichen jahrlichen überfluteten Flussaue zur Verfügung steht oder fehlt)</t>
  </si>
  <si>
    <t xml:space="preserve">Szenario 2: 25% Reduktionsziel für Gesamtfracht Stickstoff (N) und Phosphor (P). (EU-Vorgabe ist es, die Phosphor- und Stickstofffracht in der Elbe bis 2027 um 24% zu verringern.)
Durchschnittlich jährlich überflutete Flussaue: ab 1 Hektar (große marginale Änderung je zusätzlichen Hektar Überflutungsfläche).
Annahme für Retentionsrate: 0,8 kg P/ha/Tag und 1,5 kg N/ha/Tag überfluteter Flussaue.
</t>
  </si>
  <si>
    <t>€/ha Schattenpreis (Grenzwert) der Nährstoffretention von jedem zuätzlichen Hektar reaktivierter Flussaue für 35% Reduktion der N+P Gesamtfracht (marginale Veränderung der Gesamtkosten, wenn eine zusätzliche Einheit der durchschnittlichen jahrlichen überfluteten Flussaue zur Verfügung steht oder fehlt)</t>
  </si>
  <si>
    <t xml:space="preserve">Szenario 3: 35% Reduktionsziel für Gesamtfracht Stickstoff (N) und Phosphor (P). (EU-Vorgabe ist es, die Phosphor- und Stickstofffracht in der Elbe bis 2027 um 24% zu verringern.)
Durchschnittlich jährlich überflutete Flussaue: ab 1 Hektar (große marginale Änderung je zusätzlichen Hektar Überflutungsfläche).
Annahme für Retentionsrate: 0,8 kg P/ha/Tag und 1,5 kg N/ha/Tag überfluteter Flussaue.
</t>
  </si>
  <si>
    <t xml:space="preserve">Szenario 4: 5% Reduktionsziel für Gesamtfracht Stickstoff (N) und Phosphor (P). (EU-Vorgabe ist es, die Phosphor- und Stickstofffracht in der Elbe bis 2027 um 24% zu verringern.)
Durchschnittlich jährlich überflutete Flussaue: ab 1500 Hektar (kleinere marginale Änderung je zusätzlichen Hektar Überflutungsfläche).
Annahme für Retentionsrate: 0,8 kg P/ha/Tag und 1,5 kg N/ha/Tag überfluteter Flussaue.
</t>
  </si>
  <si>
    <t xml:space="preserve">Szenario 5: 15% Reduktionsziel für Gesamtfracht Stickstoff (N) und Phosphor (P). (EU-Vorgabe ist es, die Phosphor- und Stickstofffracht in der Elbe bis 2027 um 24% zu verringern.)
Durchschnittlich jährlich überflutete Flussaue: ab 1500 Hektar (kleinere marginale Änderung je zusätzlichen Hektar Überflutungsfläche).
Annahme für Retentionsrate: 0,8 kg P/ha/Tag und 1,5 kg N/ha/Tag überfluteter Flussaue.
</t>
  </si>
  <si>
    <t xml:space="preserve">Szenario 6: 25% Reduktionsziel für Gesamtfracht Stickstoff (N) und Phosphor (P). (EU-Vorgabe ist es, die Phosphor- und Stickstofffracht in der Elbe bis 2027 um 24% zu verringern.)
Durchschnittlich jährlich überflutete Flussaue: ab 1500 Hektar (kleinere marginale Änderung je zusätzlichen Hektar Überflutungsfläche).
Annahme für Retentionsrate: 0,8 kg P/ha/Tag und 1,5 kg N/ha/Tag überfluteter Flussaue.
</t>
  </si>
  <si>
    <t xml:space="preserve">Szenario 7: 35% Reduktionsziel für Gesamtfracht Stickstoff (N) und Phosphor (P). (EU-Vorgabe ist es, die Phosphor- und Stickstofffracht in der Elbe bis 2027 um 24% zu verringern.)
Durchschnittlich jährlich überflutete Flussaue: ab 1500 Hektar (kleinere marginale Änderung je zusätzlichen Hektar Überflutungsfläche).
Annahme für Retentionsrate: 0,8 kg P/ha/Tag und 1,5 kg N/ha/Tag überfluteter Flussaue.
</t>
  </si>
  <si>
    <t>55000 ha</t>
  </si>
  <si>
    <t>€/Haushalt/a durchschnittliche Zahlungsbereitschaft für Programm für Flussauenrenaturierung</t>
  </si>
  <si>
    <t xml:space="preserve">Szenario 1: gesamtes Auenschutzprogramm beinhaltet 55000 Hektar renaturierte Fläche (Reaktivierung von 40000 ha bestehender Flussauen und Schaffung zusätzlicher 15000 ha Flussauen durch Deichrückverlegung) </t>
  </si>
  <si>
    <t xml:space="preserve">Der Wert beinhlatet Protestantworten (echte Nullantworten) und ist für Außreißer und Embedding-Effekt angepasst. Preiselastizität von 0,3. 
Bevölkerung von 18,5 Millionen im Elbe-Einzugsgebiet und Durchschnittlich 2,2 Personen pro Haushalt. </t>
  </si>
  <si>
    <t>Zahlungsbereitschaft (WTP)</t>
  </si>
  <si>
    <t>Zahlung für Programm einer Flussauenrenaturierung</t>
  </si>
  <si>
    <t>basierend auf Meyerhoff 2003, 2006</t>
  </si>
  <si>
    <t>Deutsche Bevölkerung</t>
  </si>
  <si>
    <t>Details zur Durchführung der Berechnung s. Grossmann (2012) Accounting for scope and distance decay in meta-analysis: an application to the valuation of biodiversity conservation in European wetlands. Environmental and Resource Economics.</t>
  </si>
  <si>
    <t>5000 ha</t>
  </si>
  <si>
    <t>Szenario 2: gesamtes Auenschutzprogramm beinhaltet 5000 Hektar renaturierte Fläche</t>
  </si>
  <si>
    <t>15000 ha</t>
  </si>
  <si>
    <t>Szenario 3: gesamtes Auenschutzprogramm beinhaltet 15000 Hektar renaturierte Fläche</t>
  </si>
  <si>
    <t>25000 ha</t>
  </si>
  <si>
    <t>Szenario 4: gesamtes Auenschutzprogramm beinhaltet 25000 Hektar renaturierte Fläche</t>
  </si>
  <si>
    <t>35000 ha</t>
  </si>
  <si>
    <t>Szenario 5: gesamtes Auenschutzprogramm beinhaltet 35000 Hektar renaturierte Fläche</t>
  </si>
  <si>
    <t>45000 ha</t>
  </si>
  <si>
    <t>Szenario 6: Auenschutzprogramm beinhaltet 45000 Hektar renaturierte Fläche</t>
  </si>
  <si>
    <t>€/ha/a aggregierte Zahlungsbereitschaft für Programm für Flussauenrenaturierung mit 5000 ha (auf Grundlage einer Bevölkerung von 18,5 Millionen im Elbe-Einzugsgebiet und durchschnittlich 2,2 Personen pro Haushalt und einer WTP von 3,1 €/HH)</t>
  </si>
  <si>
    <t>Szenario 7: Auenschutzprogramm beinhaltet 5000 Hektar renaturierte Fläche</t>
  </si>
  <si>
    <t>Der Wert beinhlatet Protestantworten (echte Nullantworten) und ist für Außreißer und Embedding-Effekt angepasst. Preiselastizität von 0,3. 
Bevölkerung von 18,5 Millionen im Elbe-Einzugsgebiet und Durchschnittlich 2,2 Personen pro Haushalt. 
Zahlungsbereitschaft (ZB): 3,1 €/Haushalt/a</t>
  </si>
  <si>
    <t>€/ha/a aggregierte Zahlungsbereitschaft für Programm für Flussauenrenaturierung mit 15000 ha (auf Grundlage einer Bevölkerung von 18,5 Millionen im Elbe-Einzugsgebiet und durchschnittlich 2,2 Personen pro Haushalt und einer WTP von 3,8 €/HH)</t>
  </si>
  <si>
    <t>Szenario 7: Auenschutzprogramm beinhaltet 15000 Hektar renaturierte Fläche</t>
  </si>
  <si>
    <t>Der Wert beinhlatet Protestantworten (echte Nullantworten) und ist für Außreißer und Embedding-Effekt angepasst. Preiselastizität von 0,3. 
Bevölkerung von 18,5 Millionen im Elbe-Einzugsgebiet und Durchschnittlich 2,2 Personen pro Haushalt. 
Zahlungsbereitschaft (ZB): 3,8 €/Haushalt/a</t>
  </si>
  <si>
    <t>€/ha/a aggregierte Zahlungsbereitschaft für Programm für Flussauenrenaturierung mit 25000 ha (auf Grundlage einer Bevölkerung von 18,5 Millionen im Elbe-Einzugsgebiet und durchschnittlich 2,2 Personen pro Haushalt und einer WTP von 4,1 €/HH)</t>
  </si>
  <si>
    <t>Szenario 7: Auenschutzprogramm beinhaltet 25000 Hektar renaturierte Fläche</t>
  </si>
  <si>
    <t>Der Wert beinhlatet Protestantworten (echte Nullantworten) und ist für Außreißer und Embedding-Effekt angepasst. Preiselastizität von 0,3. 
Bevölkerung von 18,5 Millionen im Elbe-Einzugsgebiet und Durchschnittlich 2,2 Personen pro Haushalt. 
Zahlungsbereitschaft (ZB): 4,1 €/Haushalt/a</t>
  </si>
  <si>
    <t>€/ha/a aggregierte Zahlungsbereitschaft für Programm für Flussauenrenaturierung mit 35000 ha (auf Grundlage einer Bevölkerung von 18,5 Millionen im Elbe-Einzugsgebiet und durchschnittlich 2,2 Personen pro Haushalt und einer WTP von 4,7 €/HH)</t>
  </si>
  <si>
    <t>Szenario 7: Auenschutzprogramm beinhaltet 35000 Hektar renaturierte Fläche</t>
  </si>
  <si>
    <t>Der Wert beinhlatet Protestantworten (echte Nullantworten) und ist für Außreißer und Embedding-Effekt angepasst. Preiselastizität von 0,3. 
Bevölkerung von 18,5 Millionen im Elbe-Einzugsgebiet und Durchschnittlich 2,2 Personen pro Haushalt. 
Zahlungsbereitschaft (ZB): 4,7 €/Haushalt/a</t>
  </si>
  <si>
    <t>€/ha/a aggregierte Zahlungsbereitschaft für Programm für Flussauenrenaturierung mit 45000 ha (auf Grundlage einer Bevölkerung von 18,5 Millionen im Elbe-Einzugsgebiet und durchschnittlich 2,2 Personen pro Haushalt und einer WTP von 5,0 €/HH)</t>
  </si>
  <si>
    <t>Szenario 7: Auenschutzprogramm beinhaltet 45000 Hektar renaturierte Fläche</t>
  </si>
  <si>
    <t>Der Wert beinhlatet Protestantworten (echte Nullantworten) und ist für Außreißer und Embedding-Effekt angepasst. Preiselastizität von 0,3. 
Bevölkerung von 18,5 Millionen im Elbe-Einzugsgebiet und Durchschnittlich 2,2 Personen pro Haushalt. 
Zahlungsbereitschaft (ZB): 5,0 €/Haushalt/a</t>
  </si>
  <si>
    <t>€/ha/a aggregierte Zahlungsbereitschaft für Programm für Flussauenrenaturierung mit 55000 ha (auf Grundlage einer Bevölkerung von 18,5 Millionen im Elbe-Einzugsgebiet und durchschnittlich 2,2 Personen pro Haushalt und einer WTP von 5,3 €/HH)</t>
  </si>
  <si>
    <t>Szenario 7: Auenschutzprogramm beinhaltet 55000 Hektar renaturierte Fläche</t>
  </si>
  <si>
    <t>€ Nettogegenwartswert Hochwasserschutz Nutzen allein</t>
  </si>
  <si>
    <t>vermiedene Hochwasserschäden (s. Werte gleiche Studie)</t>
  </si>
  <si>
    <t xml:space="preserve">Nettonutzen = Nettogegenwartswert (Summe des einzelnen Nettonutzen im Vergleich zu BAU) Diskontsatz 3%; Lebensdauer 100 Jahre. (Sensitivitätsanalyse: 1% und 30 Jahre). 
Kosten der Maßnahme beinhalten: Investitionen, Betrieb, Unterhalt von Deichen; Opportunitätskosten von landwirtschaftlicher und forstwirtschaftlicher Nutzung, welche nurch Deichrückverlegung nicht mehr möglich ist.
Nutzen: Eingesparte Rehabilitierungs- und Unterhaltskosten durch die Aufgabe von Deichen; </t>
  </si>
  <si>
    <t>Polder (ökologisch) klein: Nutzung landwirtschaftlicher Flächen nur noch als Grünland (kein Acker) mit  (ökologische) Polder: Grünland mit gesteuerte Flutung bei Hochwasserereignissen nach dem natürlichen/ökologischen Überflutungsregime:
 5 größten potenziellen Standorten für Rückhalte-Polder. Elb-Kilometer 180 mit einer Gesamtfläche von 3248 Hektar und einem Gesamtspeichervolumen von 138 Millionen m3. (Acker zu Grünland)</t>
  </si>
  <si>
    <t>Biodiversität + Nährstoffretention (Rückhalt von Nährstoffen)</t>
  </si>
  <si>
    <t>€ Nettogegenwartswert Nutzen durch Biodiversität + Nährstoffretention</t>
  </si>
  <si>
    <t>Zahlungsbereitschaft für Biodiversitätsschutz (s. Werte gleiche Studie)
Wert Nährstoffretention (s. Werte gleiche Studie)</t>
  </si>
  <si>
    <t>Nettonutzen = Nettogegenwartswert (Summe des einzelnen Nettonutzen im Vergleich zu BAU) Diskontsatz 3%; Lebensdauer 100 Jahre. (Sensitivitätsanalyse: 1% und 30 Jahre). 
Nutzen: Nährstoffretention; Wert der Biodiversität der Auen.</t>
  </si>
  <si>
    <t>Nettogegenwartswert von Biodiversität und Nährstoffretention (s. Werte gleiche Studie)</t>
  </si>
  <si>
    <t>€/a Zahlungsbereitschaft für das Teilprogramm Grünland für Biodiversitätsschutz in Deutschland</t>
  </si>
  <si>
    <t>DM/Person/Monat mittlere Zahlungsbereitschaft über 330 befragte Personen mit einer ZB</t>
  </si>
  <si>
    <t>Wert wurde aus der durchschnittlichen ZB der 330 befragten Personen mit ZB berechnet</t>
  </si>
  <si>
    <t>Protestwähler nicht berücksichtigt (WTP = 0 nicht berücksichtigt)
Zahlung für Landschaftspflegeprogramm das ein Drittel der Kulturlandschaft erhält (bewirtschaftet)</t>
  </si>
  <si>
    <t>Protestwähler nicht berücksichtigt (WTP = 0 nicht berücksichtigt)
Zahlung für Landschaftspflegeprogramm das zwei Drittel der Kulturlandschaft erhält (bewirtschaftet)</t>
  </si>
  <si>
    <t>Protestwähler nicht berücksichtigt (WTP = 0 nicht berücksichtigt)
Zahlung für Landschaftspflegeprogramm das die gesamte Kulturlandschaft erhält (bewirtschaftet)</t>
  </si>
  <si>
    <t>DM/HH/a Zahlung für Landschaftspflegeprogramm das die gesamte Kulturlandschaft erhält (bewirtschaftet)</t>
  </si>
  <si>
    <t>DM/HH/a Zahlung für Landschaftspflegeprogramm das zwei Drittel der Kulturlandschaft erhält (bewirtschaftet)</t>
  </si>
  <si>
    <t>DM/HH/a Zahlung für Landschaftspflegeprogramm das ein Drittel der Kulturlandschaft erhält (bewirtschaftet)</t>
  </si>
  <si>
    <t xml:space="preserve">Kulturlandschaft mit extensiv genutzen Flächen, welche drohen brach zu fallen </t>
  </si>
  <si>
    <t>DM/ha/a für Aufnahme der landwirtschaftlich genutzen Fläche in Baden-Württemberg in ein Kulturlandschaftsprogramm (Berechnung basierend auf Zahlungsbereitschaft der Bevölkerung)</t>
  </si>
  <si>
    <t>DM/ha/a für Aufnahme der landwirtschaftlich genutzen Fläche in Deutschland in ein Kulturlandschaftsprogramm (Berechnung basierend auf Zahlungsbereitschaft der Bevölkerung)</t>
  </si>
  <si>
    <t>DM/Einheimischer//Monat Zahlungsbereitschaft für Naturschutzprogramm  (Durschnitt für alle Befragte inkl. Zahlungsunwillige) 
geringer Wert = kleines Naturschutzprogramm; höherer Wert = großes Naturschutzprogramm</t>
  </si>
  <si>
    <t xml:space="preserve">DM/Einheimischer/Monat Zahlungsbereitschaft für Naturschutzprogramm (Durschnitt für alle Befragte inkl. Zahlungsunwillige) </t>
  </si>
  <si>
    <t>DM/person/overnight WTP</t>
  </si>
  <si>
    <t>Naturschutzprogramm mit verschiedene Anteile von Wald und Ackerland (nicht genau definiert)</t>
  </si>
  <si>
    <t>DM/Person/Besuchstag (Besuch des Waldes im Südharz)
DM/person/day</t>
  </si>
  <si>
    <t>Grünland, gesteuerte Flutung bei Hochwasser und Auen, renaturiert</t>
  </si>
  <si>
    <t>Grünland, gesteuerte Flutung bei Hochwasser</t>
  </si>
  <si>
    <t>DM/Erwerbsfähigen/a</t>
  </si>
  <si>
    <t>DM/m2/Biotopwertpunkt WTP Zahlungsbereitschaft pro Biotopwertpunkt pro Hektar (gemittelt über verschiedene Szenarien)</t>
  </si>
  <si>
    <t>DM/ha/Biotopwertpunkt WTP Zahlungsbereitschaft pro Biotopwertpunkt pro Hektar (gemittelt über verschiedene Szenarien)</t>
  </si>
  <si>
    <t>€/ha (for an additional ha of inundated area) (Shadow price)</t>
  </si>
  <si>
    <t>2016-04</t>
  </si>
  <si>
    <t>2016-03</t>
  </si>
  <si>
    <t>2016-02</t>
  </si>
  <si>
    <t>2016-01</t>
  </si>
  <si>
    <t>2015-12</t>
  </si>
  <si>
    <t>2015-11</t>
  </si>
  <si>
    <t>2015-10</t>
  </si>
  <si>
    <t>2015-09</t>
  </si>
  <si>
    <t>2015-08</t>
  </si>
  <si>
    <t>2015-07</t>
  </si>
  <si>
    <t>2015-06</t>
  </si>
  <si>
    <t>2015-05</t>
  </si>
  <si>
    <t>2015-04</t>
  </si>
  <si>
    <t>2015-03</t>
  </si>
  <si>
    <t>2015-02</t>
  </si>
  <si>
    <t>2015-01</t>
  </si>
  <si>
    <t>2014-12</t>
  </si>
  <si>
    <t>2014-11</t>
  </si>
  <si>
    <t>2014-10</t>
  </si>
  <si>
    <t>2014-09</t>
  </si>
  <si>
    <t>2014-08</t>
  </si>
  <si>
    <t>2014-07</t>
  </si>
  <si>
    <t>2014-06</t>
  </si>
  <si>
    <t>2014-05</t>
  </si>
  <si>
    <t>2014-04</t>
  </si>
  <si>
    <t>2014-03</t>
  </si>
  <si>
    <t>2014-02</t>
  </si>
  <si>
    <t>2014-01</t>
  </si>
  <si>
    <t>2013-12</t>
  </si>
  <si>
    <t>2013-11</t>
  </si>
  <si>
    <t>2013-10</t>
  </si>
  <si>
    <t>2013-09</t>
  </si>
  <si>
    <t>2013-08</t>
  </si>
  <si>
    <t>2013-07</t>
  </si>
  <si>
    <t>2013-06</t>
  </si>
  <si>
    <t>2013-05</t>
  </si>
  <si>
    <t>2013-04</t>
  </si>
  <si>
    <t>2013-03</t>
  </si>
  <si>
    <t>2013-02</t>
  </si>
  <si>
    <t>2013-01</t>
  </si>
  <si>
    <t>2012-12</t>
  </si>
  <si>
    <t>2012-11</t>
  </si>
  <si>
    <t>2012-10</t>
  </si>
  <si>
    <t>2012-09</t>
  </si>
  <si>
    <t>2012-08</t>
  </si>
  <si>
    <t>2012-07</t>
  </si>
  <si>
    <t>2012-06</t>
  </si>
  <si>
    <t>2012-05</t>
  </si>
  <si>
    <t>2012-04</t>
  </si>
  <si>
    <t>2012-03</t>
  </si>
  <si>
    <t>2012-02</t>
  </si>
  <si>
    <t>2012-01</t>
  </si>
  <si>
    <t>2011-12</t>
  </si>
  <si>
    <t>2011-11</t>
  </si>
  <si>
    <t>2011-10</t>
  </si>
  <si>
    <t>2011-09</t>
  </si>
  <si>
    <t>2011-08</t>
  </si>
  <si>
    <t>2011-07</t>
  </si>
  <si>
    <t>2011-06</t>
  </si>
  <si>
    <t>2011-05</t>
  </si>
  <si>
    <t>2011-04</t>
  </si>
  <si>
    <t>2011-03</t>
  </si>
  <si>
    <t>2011-02</t>
  </si>
  <si>
    <t>2011-01</t>
  </si>
  <si>
    <t>2010-12</t>
  </si>
  <si>
    <t>2010-11</t>
  </si>
  <si>
    <t>2010-10</t>
  </si>
  <si>
    <t>2010-09</t>
  </si>
  <si>
    <t>2010-08</t>
  </si>
  <si>
    <t>2010-07</t>
  </si>
  <si>
    <t>2010-06</t>
  </si>
  <si>
    <t>2010-05</t>
  </si>
  <si>
    <t>2010-04</t>
  </si>
  <si>
    <t>2010-03</t>
  </si>
  <si>
    <t>2010-02</t>
  </si>
  <si>
    <t>2010-01</t>
  </si>
  <si>
    <t>2009-12</t>
  </si>
  <si>
    <t>2009-11</t>
  </si>
  <si>
    <t>2009-10</t>
  </si>
  <si>
    <t>2009-09</t>
  </si>
  <si>
    <t>2009-08</t>
  </si>
  <si>
    <t>2009-07</t>
  </si>
  <si>
    <t>2009-06</t>
  </si>
  <si>
    <t>2009-05</t>
  </si>
  <si>
    <t>2009-04</t>
  </si>
  <si>
    <t>2009-03</t>
  </si>
  <si>
    <t>2009-02</t>
  </si>
  <si>
    <t>2009-01</t>
  </si>
  <si>
    <t>2008-12</t>
  </si>
  <si>
    <t>2008-11</t>
  </si>
  <si>
    <t>2008-10</t>
  </si>
  <si>
    <t>2008-09</t>
  </si>
  <si>
    <t>2008-08</t>
  </si>
  <si>
    <t>2008-07</t>
  </si>
  <si>
    <t>2008-06</t>
  </si>
  <si>
    <t>2008-05</t>
  </si>
  <si>
    <t>2008-04</t>
  </si>
  <si>
    <t>2008-03</t>
  </si>
  <si>
    <t>2008-02</t>
  </si>
  <si>
    <t>2008-01</t>
  </si>
  <si>
    <t>2007-12</t>
  </si>
  <si>
    <t>2007-11</t>
  </si>
  <si>
    <t>2007-10</t>
  </si>
  <si>
    <t>2007-09</t>
  </si>
  <si>
    <t>2007-08</t>
  </si>
  <si>
    <t>2007-07</t>
  </si>
  <si>
    <t>2007-06</t>
  </si>
  <si>
    <t>2007-05</t>
  </si>
  <si>
    <t>2007-04</t>
  </si>
  <si>
    <t>2007-03</t>
  </si>
  <si>
    <t>2007-02</t>
  </si>
  <si>
    <t>2007-01</t>
  </si>
  <si>
    <t>2006-12</t>
  </si>
  <si>
    <t>2006-11</t>
  </si>
  <si>
    <t>2006-10</t>
  </si>
  <si>
    <t>2006-09</t>
  </si>
  <si>
    <t>2006-08</t>
  </si>
  <si>
    <t>2006-07</t>
  </si>
  <si>
    <t>2006-06</t>
  </si>
  <si>
    <t>2006-05</t>
  </si>
  <si>
    <t>2006-04</t>
  </si>
  <si>
    <t>2006-03</t>
  </si>
  <si>
    <t>2006-02</t>
  </si>
  <si>
    <t>2006-01</t>
  </si>
  <si>
    <t>2005-12</t>
  </si>
  <si>
    <t>2005-11</t>
  </si>
  <si>
    <t>2005-10</t>
  </si>
  <si>
    <t>2005-09</t>
  </si>
  <si>
    <t>2005-08</t>
  </si>
  <si>
    <t>2005-07</t>
  </si>
  <si>
    <t>2005-06</t>
  </si>
  <si>
    <t>2005-05</t>
  </si>
  <si>
    <t>2005-04</t>
  </si>
  <si>
    <t>2005-03</t>
  </si>
  <si>
    <t>2005-02</t>
  </si>
  <si>
    <t>2005-01</t>
  </si>
  <si>
    <t>2004-12</t>
  </si>
  <si>
    <t>2004-11</t>
  </si>
  <si>
    <t>2004-10</t>
  </si>
  <si>
    <t>2004-09</t>
  </si>
  <si>
    <t>2004-08</t>
  </si>
  <si>
    <t>2004-07</t>
  </si>
  <si>
    <t>2004-06</t>
  </si>
  <si>
    <t>2004-05</t>
  </si>
  <si>
    <t>2004-04</t>
  </si>
  <si>
    <t>2004-03</t>
  </si>
  <si>
    <t>2004-02</t>
  </si>
  <si>
    <t>2004-01</t>
  </si>
  <si>
    <t>2003-12</t>
  </si>
  <si>
    <t>2003-11</t>
  </si>
  <si>
    <t>2003-10</t>
  </si>
  <si>
    <t>2003-09</t>
  </si>
  <si>
    <t>2003-08</t>
  </si>
  <si>
    <t>2003-07</t>
  </si>
  <si>
    <t>2003-06</t>
  </si>
  <si>
    <t>2003-05</t>
  </si>
  <si>
    <t>2003-04</t>
  </si>
  <si>
    <t>2003-03</t>
  </si>
  <si>
    <t>2003-02</t>
  </si>
  <si>
    <t>2003-01</t>
  </si>
  <si>
    <t>2002-12</t>
  </si>
  <si>
    <t>2002-11</t>
  </si>
  <si>
    <t>2002-10</t>
  </si>
  <si>
    <t>2002-09</t>
  </si>
  <si>
    <t>2002-08</t>
  </si>
  <si>
    <t>2002-07</t>
  </si>
  <si>
    <t>2002-06</t>
  </si>
  <si>
    <t>2002-05</t>
  </si>
  <si>
    <t>2002-04</t>
  </si>
  <si>
    <t>2002-03</t>
  </si>
  <si>
    <t>2002-02</t>
  </si>
  <si>
    <t>2002-01</t>
  </si>
  <si>
    <t>2001-12</t>
  </si>
  <si>
    <t>2001-11</t>
  </si>
  <si>
    <t>2001-10</t>
  </si>
  <si>
    <t>2001-09</t>
  </si>
  <si>
    <t>2001-08</t>
  </si>
  <si>
    <t>2001-07</t>
  </si>
  <si>
    <t>2001-06</t>
  </si>
  <si>
    <t>2001-05</t>
  </si>
  <si>
    <t>2001-04</t>
  </si>
  <si>
    <t>2001-03</t>
  </si>
  <si>
    <t>2001-02</t>
  </si>
  <si>
    <t>2001-01</t>
  </si>
  <si>
    <t>2000-12</t>
  </si>
  <si>
    <t>2000-11</t>
  </si>
  <si>
    <t>2000-10</t>
  </si>
  <si>
    <t>2000-09</t>
  </si>
  <si>
    <t>2000-08</t>
  </si>
  <si>
    <t>2000-07</t>
  </si>
  <si>
    <t>2000-06</t>
  </si>
  <si>
    <t>2000-05</t>
  </si>
  <si>
    <t>2000-04</t>
  </si>
  <si>
    <t>2000-03</t>
  </si>
  <si>
    <t>2000-02</t>
  </si>
  <si>
    <t>2000-01</t>
  </si>
  <si>
    <t>1999-12</t>
  </si>
  <si>
    <t>1999-11</t>
  </si>
  <si>
    <t>1999-10</t>
  </si>
  <si>
    <t>1999-09</t>
  </si>
  <si>
    <t>1999-08</t>
  </si>
  <si>
    <t>1999-07</t>
  </si>
  <si>
    <t>1999-06</t>
  </si>
  <si>
    <t>1999-05</t>
  </si>
  <si>
    <t>1999-04</t>
  </si>
  <si>
    <t>1999-03</t>
  </si>
  <si>
    <t>1999-02</t>
  </si>
  <si>
    <t>1999-01</t>
  </si>
  <si>
    <t>1998-12</t>
  </si>
  <si>
    <t>1998-11</t>
  </si>
  <si>
    <t>1998-10</t>
  </si>
  <si>
    <t>1998-09</t>
  </si>
  <si>
    <t>1998-08</t>
  </si>
  <si>
    <t>1998-07</t>
  </si>
  <si>
    <t>1998-06</t>
  </si>
  <si>
    <t>1998-05</t>
  </si>
  <si>
    <t>1998-04</t>
  </si>
  <si>
    <t>1998-03</t>
  </si>
  <si>
    <t>1998-02</t>
  </si>
  <si>
    <t>1998-01</t>
  </si>
  <si>
    <t>1997-12</t>
  </si>
  <si>
    <t>1997-11</t>
  </si>
  <si>
    <t>1997-10</t>
  </si>
  <si>
    <t>1997-09</t>
  </si>
  <si>
    <t>1997-08</t>
  </si>
  <si>
    <t>1997-07</t>
  </si>
  <si>
    <t>1997-06</t>
  </si>
  <si>
    <t>1997-05</t>
  </si>
  <si>
    <t>1997-04</t>
  </si>
  <si>
    <t>1997-03</t>
  </si>
  <si>
    <t>1997-02</t>
  </si>
  <si>
    <t>1997-01</t>
  </si>
  <si>
    <t>1996-12</t>
  </si>
  <si>
    <t>1996-11</t>
  </si>
  <si>
    <t>1996-10</t>
  </si>
  <si>
    <t>1996-09</t>
  </si>
  <si>
    <t>1996-08</t>
  </si>
  <si>
    <t>1996-07</t>
  </si>
  <si>
    <t>1996-06</t>
  </si>
  <si>
    <t>1996-05</t>
  </si>
  <si>
    <t>1996-04</t>
  </si>
  <si>
    <t>1996-03</t>
  </si>
  <si>
    <t>1996-02</t>
  </si>
  <si>
    <t>1996-01</t>
  </si>
  <si>
    <t>1995-12</t>
  </si>
  <si>
    <t>1995-11</t>
  </si>
  <si>
    <t>1995-10</t>
  </si>
  <si>
    <t>1995-09</t>
  </si>
  <si>
    <t>1995-08</t>
  </si>
  <si>
    <t>1995-07</t>
  </si>
  <si>
    <t>1995-06</t>
  </si>
  <si>
    <t>1995-05</t>
  </si>
  <si>
    <t>1995-04</t>
  </si>
  <si>
    <t>1995-03</t>
  </si>
  <si>
    <t>1995-02</t>
  </si>
  <si>
    <t>1995-01</t>
  </si>
  <si>
    <t>1994-12</t>
  </si>
  <si>
    <t>1994-11</t>
  </si>
  <si>
    <t>1994-10</t>
  </si>
  <si>
    <t>1994-09</t>
  </si>
  <si>
    <t>1994-08</t>
  </si>
  <si>
    <t>1994-07</t>
  </si>
  <si>
    <t>1994-06</t>
  </si>
  <si>
    <t>1994-05</t>
  </si>
  <si>
    <t>1994-04</t>
  </si>
  <si>
    <t>1994-03</t>
  </si>
  <si>
    <t>1994-02</t>
  </si>
  <si>
    <t>1994-01</t>
  </si>
  <si>
    <t>1993-12</t>
  </si>
  <si>
    <t>1993-11</t>
  </si>
  <si>
    <t>1993-10</t>
  </si>
  <si>
    <t>1993-09</t>
  </si>
  <si>
    <t>1993-08</t>
  </si>
  <si>
    <t>1993-07</t>
  </si>
  <si>
    <t>1993-06</t>
  </si>
  <si>
    <t>1993-05</t>
  </si>
  <si>
    <t>1993-04</t>
  </si>
  <si>
    <t>1993-03</t>
  </si>
  <si>
    <t>1993-02</t>
  </si>
  <si>
    <t>1993-01</t>
  </si>
  <si>
    <t>1992-12</t>
  </si>
  <si>
    <t>1992-11</t>
  </si>
  <si>
    <t>1992-10</t>
  </si>
  <si>
    <t>1992-09</t>
  </si>
  <si>
    <t>1992-08</t>
  </si>
  <si>
    <t>1992-07</t>
  </si>
  <si>
    <t>1992-06</t>
  </si>
  <si>
    <t>1992-05</t>
  </si>
  <si>
    <t>1992-04</t>
  </si>
  <si>
    <t>1992-03</t>
  </si>
  <si>
    <t>1992-02</t>
  </si>
  <si>
    <t>1992-01</t>
  </si>
  <si>
    <t>1991-12</t>
  </si>
  <si>
    <t>1991-11</t>
  </si>
  <si>
    <t>1991-10</t>
  </si>
  <si>
    <t>1991-09</t>
  </si>
  <si>
    <t>1991-08</t>
  </si>
  <si>
    <t>1991-07</t>
  </si>
  <si>
    <t>1991-06</t>
  </si>
  <si>
    <t>1991-05</t>
  </si>
  <si>
    <t>1991-04</t>
  </si>
  <si>
    <t>1991-03</t>
  </si>
  <si>
    <t>1991-02</t>
  </si>
  <si>
    <t>1991-01</t>
  </si>
  <si>
    <t>1990-12</t>
  </si>
  <si>
    <t>1990-11</t>
  </si>
  <si>
    <t>1990-10</t>
  </si>
  <si>
    <t>1990-09</t>
  </si>
  <si>
    <t>1990-08</t>
  </si>
  <si>
    <t>1990-07</t>
  </si>
  <si>
    <t>1990-06</t>
  </si>
  <si>
    <t>1990-05</t>
  </si>
  <si>
    <t>1990-04</t>
  </si>
  <si>
    <t>1990-03</t>
  </si>
  <si>
    <t>1990-02</t>
  </si>
  <si>
    <t>1990-01</t>
  </si>
  <si>
    <t>1989-12</t>
  </si>
  <si>
    <t>1989-11</t>
  </si>
  <si>
    <t>1989-10</t>
  </si>
  <si>
    <t>1989-09</t>
  </si>
  <si>
    <t>1989-08</t>
  </si>
  <si>
    <t>1989-07</t>
  </si>
  <si>
    <t>1989-06</t>
  </si>
  <si>
    <t>1989-05</t>
  </si>
  <si>
    <t>1989-04</t>
  </si>
  <si>
    <t>1989-03</t>
  </si>
  <si>
    <t>1989-02</t>
  </si>
  <si>
    <t>1989-01</t>
  </si>
  <si>
    <t>1988-12</t>
  </si>
  <si>
    <t>1988-11</t>
  </si>
  <si>
    <t>1988-10</t>
  </si>
  <si>
    <t>1988-09</t>
  </si>
  <si>
    <t>1988-08</t>
  </si>
  <si>
    <t>1988-07</t>
  </si>
  <si>
    <t>1988-06</t>
  </si>
  <si>
    <t>1988-05</t>
  </si>
  <si>
    <t>1988-04</t>
  </si>
  <si>
    <t>1988-03</t>
  </si>
  <si>
    <t>1988-02</t>
  </si>
  <si>
    <t>1988-01</t>
  </si>
  <si>
    <t>1987-12</t>
  </si>
  <si>
    <t>1987-11</t>
  </si>
  <si>
    <t>1987-10</t>
  </si>
  <si>
    <t>1987-09</t>
  </si>
  <si>
    <t>1987-08</t>
  </si>
  <si>
    <t>1987-07</t>
  </si>
  <si>
    <t>1987-06</t>
  </si>
  <si>
    <t>1987-05</t>
  </si>
  <si>
    <t>1987-04</t>
  </si>
  <si>
    <t>1987-03</t>
  </si>
  <si>
    <t>1987-02</t>
  </si>
  <si>
    <t>1987-01</t>
  </si>
  <si>
    <t>1986-12</t>
  </si>
  <si>
    <t>1986-11</t>
  </si>
  <si>
    <t>1986-10</t>
  </si>
  <si>
    <t>1986-09</t>
  </si>
  <si>
    <t>1986-08</t>
  </si>
  <si>
    <t>1986-07</t>
  </si>
  <si>
    <t>1986-06</t>
  </si>
  <si>
    <t>1986-05</t>
  </si>
  <si>
    <t>1986-04</t>
  </si>
  <si>
    <t>1986-03</t>
  </si>
  <si>
    <t>1986-02</t>
  </si>
  <si>
    <t>1986-01</t>
  </si>
  <si>
    <t>1985-12</t>
  </si>
  <si>
    <t>1985-11</t>
  </si>
  <si>
    <t>1985-10</t>
  </si>
  <si>
    <t>1985-09</t>
  </si>
  <si>
    <t>1985-08</t>
  </si>
  <si>
    <t>1985-07</t>
  </si>
  <si>
    <t>1985-06</t>
  </si>
  <si>
    <t>1985-05</t>
  </si>
  <si>
    <t>1985-04</t>
  </si>
  <si>
    <t>1985-03</t>
  </si>
  <si>
    <t>1985-02</t>
  </si>
  <si>
    <t>1985-01</t>
  </si>
  <si>
    <t>1984-12</t>
  </si>
  <si>
    <t>1984-11</t>
  </si>
  <si>
    <t>1984-10</t>
  </si>
  <si>
    <t>1984-09</t>
  </si>
  <si>
    <t>1984-08</t>
  </si>
  <si>
    <t>1984-07</t>
  </si>
  <si>
    <t>1984-06</t>
  </si>
  <si>
    <t>1984-05</t>
  </si>
  <si>
    <t>1984-04</t>
  </si>
  <si>
    <t>1984-03</t>
  </si>
  <si>
    <t>1984-02</t>
  </si>
  <si>
    <t>1984-01</t>
  </si>
  <si>
    <t>1983-12</t>
  </si>
  <si>
    <t>1983-11</t>
  </si>
  <si>
    <t>1983-10</t>
  </si>
  <si>
    <t>1983-09</t>
  </si>
  <si>
    <t>1983-08</t>
  </si>
  <si>
    <t>1983-07</t>
  </si>
  <si>
    <t>1983-06</t>
  </si>
  <si>
    <t>1983-05</t>
  </si>
  <si>
    <t>1983-04</t>
  </si>
  <si>
    <t>1983-03</t>
  </si>
  <si>
    <t>1983-02</t>
  </si>
  <si>
    <t>1983-01</t>
  </si>
  <si>
    <t>1982-12</t>
  </si>
  <si>
    <t>1982-11</t>
  </si>
  <si>
    <t>1982-10</t>
  </si>
  <si>
    <t>1982-09</t>
  </si>
  <si>
    <t>1982-08</t>
  </si>
  <si>
    <t>1982-07</t>
  </si>
  <si>
    <t>1982-06</t>
  </si>
  <si>
    <t>1982-05</t>
  </si>
  <si>
    <t>1982-04</t>
  </si>
  <si>
    <t>1982-03</t>
  </si>
  <si>
    <t>1982-02</t>
  </si>
  <si>
    <t>1982-01</t>
  </si>
  <si>
    <t>1981-12</t>
  </si>
  <si>
    <t>1981-11</t>
  </si>
  <si>
    <t>1981-10</t>
  </si>
  <si>
    <t>1981-09</t>
  </si>
  <si>
    <t>1981-08</t>
  </si>
  <si>
    <t>1981-07</t>
  </si>
  <si>
    <t>1981-06</t>
  </si>
  <si>
    <t>1981-05</t>
  </si>
  <si>
    <t>1981-04</t>
  </si>
  <si>
    <t>1981-03</t>
  </si>
  <si>
    <t>1981-02</t>
  </si>
  <si>
    <t>1981-01</t>
  </si>
  <si>
    <t>1980-12</t>
  </si>
  <si>
    <t>1980-11</t>
  </si>
  <si>
    <t>1980-10</t>
  </si>
  <si>
    <t>1980-09</t>
  </si>
  <si>
    <t>1980-08</t>
  </si>
  <si>
    <t>1980-07</t>
  </si>
  <si>
    <t>1980-06</t>
  </si>
  <si>
    <t>1980-05</t>
  </si>
  <si>
    <t>1980-04</t>
  </si>
  <si>
    <t>1980-03</t>
  </si>
  <si>
    <t>1980-02</t>
  </si>
  <si>
    <t>1980-01</t>
  </si>
  <si>
    <t>1979-12</t>
  </si>
  <si>
    <t>1979-11</t>
  </si>
  <si>
    <t>1979-10</t>
  </si>
  <si>
    <t>1979-09</t>
  </si>
  <si>
    <t>1979-08</t>
  </si>
  <si>
    <t>1979-07</t>
  </si>
  <si>
    <t>1979-06</t>
  </si>
  <si>
    <t>1979-05</t>
  </si>
  <si>
    <t>1979-04</t>
  </si>
  <si>
    <t>1979-03</t>
  </si>
  <si>
    <t>1979-02</t>
  </si>
  <si>
    <t>1979-01</t>
  </si>
  <si>
    <t>1978-12</t>
  </si>
  <si>
    <t>1978-11</t>
  </si>
  <si>
    <t>1978-10</t>
  </si>
  <si>
    <t>1978-09</t>
  </si>
  <si>
    <t>1978-08</t>
  </si>
  <si>
    <t>1978-07</t>
  </si>
  <si>
    <t>1978-06</t>
  </si>
  <si>
    <t>1978-05</t>
  </si>
  <si>
    <t>1978-04</t>
  </si>
  <si>
    <t>1978-03</t>
  </si>
  <si>
    <t>1978-02</t>
  </si>
  <si>
    <t>1978-01</t>
  </si>
  <si>
    <t>1977-12</t>
  </si>
  <si>
    <t>1977-11</t>
  </si>
  <si>
    <t>1977-10</t>
  </si>
  <si>
    <t>1977-09</t>
  </si>
  <si>
    <t>1977-08</t>
  </si>
  <si>
    <t>1977-07</t>
  </si>
  <si>
    <t>1977-06</t>
  </si>
  <si>
    <t>1977-05</t>
  </si>
  <si>
    <t>1977-04</t>
  </si>
  <si>
    <t>1977-03</t>
  </si>
  <si>
    <t>1977-02</t>
  </si>
  <si>
    <t>1977-01</t>
  </si>
  <si>
    <t>1976-12</t>
  </si>
  <si>
    <t>1976-11</t>
  </si>
  <si>
    <t>1976-10</t>
  </si>
  <si>
    <t>1976-09</t>
  </si>
  <si>
    <t>1976-08</t>
  </si>
  <si>
    <t>1976-07</t>
  </si>
  <si>
    <t>1976-06</t>
  </si>
  <si>
    <t>1976-05</t>
  </si>
  <si>
    <t>1976-04</t>
  </si>
  <si>
    <t>1976-03</t>
  </si>
  <si>
    <t>1976-02</t>
  </si>
  <si>
    <t>1976-01</t>
  </si>
  <si>
    <t>1975-12</t>
  </si>
  <si>
    <t>1975-11</t>
  </si>
  <si>
    <t>1975-10</t>
  </si>
  <si>
    <t>1975-09</t>
  </si>
  <si>
    <t>1975-08</t>
  </si>
  <si>
    <t>1975-07</t>
  </si>
  <si>
    <t>1975-06</t>
  </si>
  <si>
    <t>1975-05</t>
  </si>
  <si>
    <t>1975-04</t>
  </si>
  <si>
    <t>1975-03</t>
  </si>
  <si>
    <t>1975-02</t>
  </si>
  <si>
    <t>1975-01</t>
  </si>
  <si>
    <t>1974-12</t>
  </si>
  <si>
    <t>1974-11</t>
  </si>
  <si>
    <t>1974-10</t>
  </si>
  <si>
    <t>1974-09</t>
  </si>
  <si>
    <t>1974-08</t>
  </si>
  <si>
    <t>1974-07</t>
  </si>
  <si>
    <t>1974-06</t>
  </si>
  <si>
    <t>1974-05</t>
  </si>
  <si>
    <t>1974-04</t>
  </si>
  <si>
    <t>1974-03</t>
  </si>
  <si>
    <t>1974-02</t>
  </si>
  <si>
    <t>1974-01</t>
  </si>
  <si>
    <t>1973-12</t>
  </si>
  <si>
    <t>1973-11</t>
  </si>
  <si>
    <t>1973-10</t>
  </si>
  <si>
    <t>1973-09</t>
  </si>
  <si>
    <t>1973-08</t>
  </si>
  <si>
    <t>1973-07</t>
  </si>
  <si>
    <t>1973-06</t>
  </si>
  <si>
    <t>1973-05</t>
  </si>
  <si>
    <t>1973-04</t>
  </si>
  <si>
    <t>1973-03</t>
  </si>
  <si>
    <t>1973-02</t>
  </si>
  <si>
    <t>1973-01</t>
  </si>
  <si>
    <t>1972-12</t>
  </si>
  <si>
    <t>1972-11</t>
  </si>
  <si>
    <t>1972-10</t>
  </si>
  <si>
    <t>1972-09</t>
  </si>
  <si>
    <t>1972-08</t>
  </si>
  <si>
    <t>1972-07</t>
  </si>
  <si>
    <t>1972-06</t>
  </si>
  <si>
    <t>1972-05</t>
  </si>
  <si>
    <t>1972-04</t>
  </si>
  <si>
    <t>1972-03</t>
  </si>
  <si>
    <t>1972-02</t>
  </si>
  <si>
    <t>1972-01</t>
  </si>
  <si>
    <t>1971-12</t>
  </si>
  <si>
    <t>1971-11</t>
  </si>
  <si>
    <t>1971-10</t>
  </si>
  <si>
    <t>1971-09</t>
  </si>
  <si>
    <t>1971-08</t>
  </si>
  <si>
    <t>1971-07</t>
  </si>
  <si>
    <t>1971-06</t>
  </si>
  <si>
    <t>1971-05</t>
  </si>
  <si>
    <t>1971-04</t>
  </si>
  <si>
    <t>1971-03</t>
  </si>
  <si>
    <t>1971-02</t>
  </si>
  <si>
    <t>1971-01</t>
  </si>
  <si>
    <t>1970-12</t>
  </si>
  <si>
    <t>1970-11</t>
  </si>
  <si>
    <t>1970-10</t>
  </si>
  <si>
    <t>1970-09</t>
  </si>
  <si>
    <t>1970-08</t>
  </si>
  <si>
    <t>1970-07</t>
  </si>
  <si>
    <t>1970-06</t>
  </si>
  <si>
    <t>1970-05</t>
  </si>
  <si>
    <t>1970-04</t>
  </si>
  <si>
    <t>1970-03</t>
  </si>
  <si>
    <t>1970-02</t>
  </si>
  <si>
    <t>1970-01</t>
  </si>
  <si>
    <t>1969-12</t>
  </si>
  <si>
    <t>1969-11</t>
  </si>
  <si>
    <t>1969-10</t>
  </si>
  <si>
    <t>1969-09</t>
  </si>
  <si>
    <t>1969-08</t>
  </si>
  <si>
    <t>1969-07</t>
  </si>
  <si>
    <t>1969-06</t>
  </si>
  <si>
    <t>1969-05</t>
  </si>
  <si>
    <t>1969-04</t>
  </si>
  <si>
    <t>1969-03</t>
  </si>
  <si>
    <t>1969-02</t>
  </si>
  <si>
    <t>1969-01</t>
  </si>
  <si>
    <t>1968-12</t>
  </si>
  <si>
    <t>1968-11</t>
  </si>
  <si>
    <t>1968-10</t>
  </si>
  <si>
    <t>1968-09</t>
  </si>
  <si>
    <t>1968-08</t>
  </si>
  <si>
    <t>1968-07</t>
  </si>
  <si>
    <t>1968-06</t>
  </si>
  <si>
    <t>1968-05</t>
  </si>
  <si>
    <t>1968-04</t>
  </si>
  <si>
    <t>1968-03</t>
  </si>
  <si>
    <t>1968-02</t>
  </si>
  <si>
    <t>1968-01</t>
  </si>
  <si>
    <t>1967-12</t>
  </si>
  <si>
    <t>1967-11</t>
  </si>
  <si>
    <t>1967-10</t>
  </si>
  <si>
    <t>1967-09</t>
  </si>
  <si>
    <t>1967-08</t>
  </si>
  <si>
    <t>1967-07</t>
  </si>
  <si>
    <t>1967-06</t>
  </si>
  <si>
    <t>1967-05</t>
  </si>
  <si>
    <t>1967-04</t>
  </si>
  <si>
    <t>1967-03</t>
  </si>
  <si>
    <t>1967-02</t>
  </si>
  <si>
    <t>1967-01</t>
  </si>
  <si>
    <t>1966-12</t>
  </si>
  <si>
    <t>1966-11</t>
  </si>
  <si>
    <t>1966-10</t>
  </si>
  <si>
    <t>1966-09</t>
  </si>
  <si>
    <t>1966-08</t>
  </si>
  <si>
    <t>1966-07</t>
  </si>
  <si>
    <t>1966-06</t>
  </si>
  <si>
    <t>1966-05</t>
  </si>
  <si>
    <t>1966-04</t>
  </si>
  <si>
    <t>1966-03</t>
  </si>
  <si>
    <t>1966-02</t>
  </si>
  <si>
    <t>1966-01</t>
  </si>
  <si>
    <t>1965-12</t>
  </si>
  <si>
    <t>1965-11</t>
  </si>
  <si>
    <t>1965-10</t>
  </si>
  <si>
    <t>1965-09</t>
  </si>
  <si>
    <t>1965-08</t>
  </si>
  <si>
    <t>1965-07</t>
  </si>
  <si>
    <t>1965-06</t>
  </si>
  <si>
    <t>1965-05</t>
  </si>
  <si>
    <t>1965-04</t>
  </si>
  <si>
    <t>1965-03</t>
  </si>
  <si>
    <t>1965-02</t>
  </si>
  <si>
    <t>1965-01</t>
  </si>
  <si>
    <t>1964-12</t>
  </si>
  <si>
    <t>1964-11</t>
  </si>
  <si>
    <t>1964-10</t>
  </si>
  <si>
    <t>1964-09</t>
  </si>
  <si>
    <t>1964-08</t>
  </si>
  <si>
    <t>1964-07</t>
  </si>
  <si>
    <t>1964-06</t>
  </si>
  <si>
    <t>1964-05</t>
  </si>
  <si>
    <t>1964-04</t>
  </si>
  <si>
    <t>1964-03</t>
  </si>
  <si>
    <t>1964-02</t>
  </si>
  <si>
    <t>1964-01</t>
  </si>
  <si>
    <t>1963-12</t>
  </si>
  <si>
    <t>1963-11</t>
  </si>
  <si>
    <t>1963-10</t>
  </si>
  <si>
    <t>1963-09</t>
  </si>
  <si>
    <t>1963-08</t>
  </si>
  <si>
    <t>1963-07</t>
  </si>
  <si>
    <t>1963-06</t>
  </si>
  <si>
    <t>1963-05</t>
  </si>
  <si>
    <t>1963-04</t>
  </si>
  <si>
    <t>1963-03</t>
  </si>
  <si>
    <t>1963-02</t>
  </si>
  <si>
    <t>1963-01</t>
  </si>
  <si>
    <t>1962-12</t>
  </si>
  <si>
    <t>1962-11</t>
  </si>
  <si>
    <t>1962-10</t>
  </si>
  <si>
    <t>1962-09</t>
  </si>
  <si>
    <t>1962-08</t>
  </si>
  <si>
    <t>1962-07</t>
  </si>
  <si>
    <t>1962-06</t>
  </si>
  <si>
    <t>1962-05</t>
  </si>
  <si>
    <t>1962-04</t>
  </si>
  <si>
    <t>1962-03</t>
  </si>
  <si>
    <t>1962-02</t>
  </si>
  <si>
    <t>1962-01</t>
  </si>
  <si>
    <t>1961-12</t>
  </si>
  <si>
    <t>1961-11</t>
  </si>
  <si>
    <t>1961-10</t>
  </si>
  <si>
    <t>1961-09</t>
  </si>
  <si>
    <t>1961-08</t>
  </si>
  <si>
    <t>1961-07</t>
  </si>
  <si>
    <t>1961-06</t>
  </si>
  <si>
    <t>1961-05</t>
  </si>
  <si>
    <t>1961-04</t>
  </si>
  <si>
    <t>1961-03</t>
  </si>
  <si>
    <t>1961-02</t>
  </si>
  <si>
    <t>1961-01</t>
  </si>
  <si>
    <t>1960-12</t>
  </si>
  <si>
    <t>1960-11</t>
  </si>
  <si>
    <t>1960-10</t>
  </si>
  <si>
    <t>1960-09</t>
  </si>
  <si>
    <t>1960-08</t>
  </si>
  <si>
    <t>1960-07</t>
  </si>
  <si>
    <t>1960-06</t>
  </si>
  <si>
    <t>1960-05</t>
  </si>
  <si>
    <t>1960-04</t>
  </si>
  <si>
    <t>1960-03</t>
  </si>
  <si>
    <t>1960-02</t>
  </si>
  <si>
    <t>1960-01</t>
  </si>
  <si>
    <t>1959-12</t>
  </si>
  <si>
    <t>1959-11</t>
  </si>
  <si>
    <t>1959-10</t>
  </si>
  <si>
    <t>1959-09</t>
  </si>
  <si>
    <t>1959-08</t>
  </si>
  <si>
    <t>1959-07</t>
  </si>
  <si>
    <t>1959-06</t>
  </si>
  <si>
    <t>1959-05</t>
  </si>
  <si>
    <t>1959-04</t>
  </si>
  <si>
    <t>1959-03</t>
  </si>
  <si>
    <t>1959-02</t>
  </si>
  <si>
    <t>1959-01</t>
  </si>
  <si>
    <t>1958-12</t>
  </si>
  <si>
    <t>1958-11</t>
  </si>
  <si>
    <t>1958-10</t>
  </si>
  <si>
    <t>1958-09</t>
  </si>
  <si>
    <t>1958-08</t>
  </si>
  <si>
    <t>1958-07</t>
  </si>
  <si>
    <t>1958-06</t>
  </si>
  <si>
    <t>1958-05</t>
  </si>
  <si>
    <t>1958-04</t>
  </si>
  <si>
    <t>1958-03</t>
  </si>
  <si>
    <t>1958-02</t>
  </si>
  <si>
    <t>1958-01</t>
  </si>
  <si>
    <t>1957-12</t>
  </si>
  <si>
    <t>1957-11</t>
  </si>
  <si>
    <t>1957-10</t>
  </si>
  <si>
    <t>1957-09</t>
  </si>
  <si>
    <t>1957-08</t>
  </si>
  <si>
    <t>1957-07</t>
  </si>
  <si>
    <t>1957-06</t>
  </si>
  <si>
    <t>1957-05</t>
  </si>
  <si>
    <t>1957-04</t>
  </si>
  <si>
    <t>1957-03</t>
  </si>
  <si>
    <t>1957-02</t>
  </si>
  <si>
    <t>1957-01</t>
  </si>
  <si>
    <t>1956-12</t>
  </si>
  <si>
    <t>1956-11</t>
  </si>
  <si>
    <t>1956-10</t>
  </si>
  <si>
    <t>1956-09</t>
  </si>
  <si>
    <t>1956-08</t>
  </si>
  <si>
    <t>1956-07</t>
  </si>
  <si>
    <t>1956-06</t>
  </si>
  <si>
    <t>1956-05</t>
  </si>
  <si>
    <t>1956-04</t>
  </si>
  <si>
    <t>1956-03</t>
  </si>
  <si>
    <t>1956-02</t>
  </si>
  <si>
    <t>1956-01</t>
  </si>
  <si>
    <t>1955-12</t>
  </si>
  <si>
    <t>1955-11</t>
  </si>
  <si>
    <t>1955-10</t>
  </si>
  <si>
    <t>1955-09</t>
  </si>
  <si>
    <t>1955-08</t>
  </si>
  <si>
    <t>1955-07</t>
  </si>
  <si>
    <t>1955-06</t>
  </si>
  <si>
    <t>1955-05</t>
  </si>
  <si>
    <t>1955-04</t>
  </si>
  <si>
    <t>1955-03</t>
  </si>
  <si>
    <t>1955-02</t>
  </si>
  <si>
    <t>1955-01</t>
  </si>
  <si>
    <t>1954-12</t>
  </si>
  <si>
    <t>1954-11</t>
  </si>
  <si>
    <t>1954-10</t>
  </si>
  <si>
    <t>1954-09</t>
  </si>
  <si>
    <t>1954-08</t>
  </si>
  <si>
    <t>1954-07</t>
  </si>
  <si>
    <t>1954-06</t>
  </si>
  <si>
    <t>1954-05</t>
  </si>
  <si>
    <t>1954-04</t>
  </si>
  <si>
    <t>1954-03</t>
  </si>
  <si>
    <t>1954-02</t>
  </si>
  <si>
    <t>1954-01</t>
  </si>
  <si>
    <t>1953-12</t>
  </si>
  <si>
    <t>1953-11</t>
  </si>
  <si>
    <t>1953-10</t>
  </si>
  <si>
    <t>1953-09</t>
  </si>
  <si>
    <t>1953-08</t>
  </si>
  <si>
    <t>1953-07</t>
  </si>
  <si>
    <t>1953-06</t>
  </si>
  <si>
    <t>1953-05</t>
  </si>
  <si>
    <t>1953-04</t>
  </si>
  <si>
    <t>1953-03</t>
  </si>
  <si>
    <t>1953-02</t>
  </si>
  <si>
    <t>1953-01</t>
  </si>
  <si>
    <t>1952-12</t>
  </si>
  <si>
    <t>1952-11</t>
  </si>
  <si>
    <t>1952-10</t>
  </si>
  <si>
    <t>1952-09</t>
  </si>
  <si>
    <t>1952-08</t>
  </si>
  <si>
    <t>1952-07</t>
  </si>
  <si>
    <t>1952-06</t>
  </si>
  <si>
    <t>1952-05</t>
  </si>
  <si>
    <t>1952-04</t>
  </si>
  <si>
    <t>1952-03</t>
  </si>
  <si>
    <t>1952-02</t>
  </si>
  <si>
    <t>1952-01</t>
  </si>
  <si>
    <t>1951-12</t>
  </si>
  <si>
    <t>1951-11</t>
  </si>
  <si>
    <t>1951-10</t>
  </si>
  <si>
    <t>1951-09</t>
  </si>
  <si>
    <t>1951-08</t>
  </si>
  <si>
    <t>1951-07</t>
  </si>
  <si>
    <t>1951-06</t>
  </si>
  <si>
    <t>1951-05</t>
  </si>
  <si>
    <t>1951-04</t>
  </si>
  <si>
    <t>1951-03</t>
  </si>
  <si>
    <t>1951-02</t>
  </si>
  <si>
    <t>1951-01</t>
  </si>
  <si>
    <t>1950-12</t>
  </si>
  <si>
    <t>1950-11</t>
  </si>
  <si>
    <t>1950-10</t>
  </si>
  <si>
    <t>1950-09</t>
  </si>
  <si>
    <t>1950-08</t>
  </si>
  <si>
    <t>1950-07</t>
  </si>
  <si>
    <t>1950-06</t>
  </si>
  <si>
    <t>1950-05</t>
  </si>
  <si>
    <t>1950-04</t>
  </si>
  <si>
    <t>1950-03</t>
  </si>
  <si>
    <t>1950-02</t>
  </si>
  <si>
    <t>1950-01</t>
  </si>
  <si>
    <t>1949-12</t>
  </si>
  <si>
    <t>1949-11</t>
  </si>
  <si>
    <t>1949-10</t>
  </si>
  <si>
    <t>1949-09</t>
  </si>
  <si>
    <t>1949-08</t>
  </si>
  <si>
    <t>1949-07</t>
  </si>
  <si>
    <t>1949-06</t>
  </si>
  <si>
    <t>1949-05</t>
  </si>
  <si>
    <t>1949-04</t>
  </si>
  <si>
    <t>1949-03</t>
  </si>
  <si>
    <t>1949-02</t>
  </si>
  <si>
    <t>1949-01</t>
  </si>
  <si>
    <t>1948-12</t>
  </si>
  <si>
    <t>1948-11</t>
  </si>
  <si>
    <t>1948-10</t>
  </si>
  <si>
    <t>1948-09</t>
  </si>
  <si>
    <t>1948-08</t>
  </si>
  <si>
    <t>1948-07</t>
  </si>
  <si>
    <t>1948-06</t>
  </si>
  <si>
    <t>Nr</t>
  </si>
  <si>
    <t>2010=100</t>
  </si>
  <si>
    <t>TEEB</t>
  </si>
  <si>
    <t xml:space="preserve">1. Food Presence of edible plants
and animals
</t>
  </si>
  <si>
    <t xml:space="preserve">3. Fibre and fuel and other
raw material
</t>
  </si>
  <si>
    <t>1.1.2.</t>
  </si>
  <si>
    <t>2, 11</t>
  </si>
  <si>
    <t>1.2.1.</t>
  </si>
  <si>
    <t xml:space="preserve">6. Ornamental species
and/or resources
</t>
  </si>
  <si>
    <t>1.3.2.</t>
  </si>
  <si>
    <t xml:space="preserve">Role of forests in water
infiltration and gradual
release of water
</t>
  </si>
  <si>
    <t>Role of biota and abiotic
processes in removal or
breakdown of organic
matter, xenic nutrients
and compounds</t>
  </si>
  <si>
    <t>2.1.1.</t>
  </si>
  <si>
    <t xml:space="preserve">Role of vegetation and
biota in soil retention
</t>
  </si>
  <si>
    <t xml:space="preserve">Role of natural processes
in soil formation and
regeneration
</t>
  </si>
  <si>
    <t>2.2.1.</t>
  </si>
  <si>
    <t>12, 9</t>
  </si>
  <si>
    <t>2.2.2.</t>
  </si>
  <si>
    <t>10, 9</t>
  </si>
  <si>
    <t>2.2.3.</t>
  </si>
  <si>
    <t>2.3.1.</t>
  </si>
  <si>
    <t>2.3.2.</t>
  </si>
  <si>
    <t>2.3.3.</t>
  </si>
  <si>
    <t>2.3.4.</t>
  </si>
  <si>
    <t>Features with special educational and scientific value/interest</t>
  </si>
  <si>
    <t>3.1.1.</t>
  </si>
  <si>
    <t xml:space="preserve">The meta-analysis used 264 observations from studies conducted between 1972 and 2007. The primary valuation methods included in the analysis were: market-based methods (174 observations), revealed preference methods (47), and stated preference methods (70). A total of 11 different wetland services were included in this meta-analysis. </t>
  </si>
  <si>
    <t>Based on the observations collected by Woodward and Wui (2001), Brander et al. (2006) and above all Ghermandi et al. (2007). Methodology for scaling up ecosystem service values to a European level, assesses the availability of data for conducting this method, and illustrates the procedure with a case study on wetland values.</t>
  </si>
  <si>
    <t>ÖSL Bündel</t>
  </si>
  <si>
    <t>ÖSL Bündel : Ecological footprint of land use</t>
  </si>
  <si>
    <t>3.1.</t>
  </si>
  <si>
    <t>1.2.1.3.</t>
  </si>
  <si>
    <t>Vermiedene Hochwasserschäden durch Auenreaktivierung (durch Deichrückverlegung)</t>
  </si>
  <si>
    <t>2.2.2.1.</t>
  </si>
  <si>
    <t>Vermiedene Hochwasserschäden durch Polder: Grünland mit gesteuerte Flutung bei Hochwasserereignissen</t>
  </si>
  <si>
    <t>Vermiedene Hochwasserschäden durch (ökologische) Polder: Grünland mit gesteuerte Flutung bei Hochwasserereignissen - nach dem natürlichen/ökologischen Überflutungsregime</t>
  </si>
  <si>
    <t>Vermiedene Hochwasserschäden durch Polder und Deichrückverlegung: Polder (Grünland mit gesteuerte Flutung bei Hochwasserereignissen) und Deichrückverlegung (Auenreaktivierung)</t>
  </si>
  <si>
    <t>Vermiedene Hochwasserschäden durch ökologische Polder und Deichrückverlegung:  (ökologische) Polder: Grünland mit gesteuerte Flutung bei Hochwasserereignissen nach dem natürlichen/ökologischen Überflutungsregime und Deichrückverlegung (Auenreaktivierung)</t>
  </si>
  <si>
    <t>2.2.2.2.</t>
  </si>
  <si>
    <t>1.1.1.4.</t>
  </si>
  <si>
    <t xml:space="preserve">18. Aesthetic: appreciation of natural scenery (other than through deliberate recreational activities)
</t>
  </si>
  <si>
    <t>19, 20</t>
  </si>
  <si>
    <t>3.1.2.5.</t>
  </si>
  <si>
    <t>2.1.2.3.</t>
  </si>
  <si>
    <t>1.2.1.1.</t>
  </si>
  <si>
    <t>2.3.4.1.</t>
  </si>
  <si>
    <t>2.3.5.1.</t>
  </si>
  <si>
    <t>2.3.5.2.</t>
  </si>
  <si>
    <t>2.2.1.1.</t>
  </si>
  <si>
    <t>€/HH/a (laut Schweppe-Kraft 2009) ZB für Arten- und Biotopschutz in Deutschland</t>
  </si>
  <si>
    <t>€/HH/a ZB für Kulturlandschaftsprogramm</t>
  </si>
  <si>
    <t>World Bank 2016: http://data.worldbank.org/indicator/PA.NUS.PRVT.PP</t>
  </si>
  <si>
    <t>Adams, C. et al. (2008): The use of contingent valuation for evaluating protected areas in the developing world: Economic valuation of Morro do Diabo State Park, Atlantic Rainforest, São Paulo State (Brazil). Ecological Economics 66, 359-377.</t>
  </si>
  <si>
    <t>The Brazilian Atlantic Rainforest is internationally recognised as one of the most biodiverse and threatened tropical forests in the world [Myers, N., Mittermeier, R.A., Mittermeier, C.G., da Fonseca, G.A.B., Kent, J., 2000. Biodiversity hotspots for conservation priorities. Nature 403, 853–858]. The Seasonal Semi-Deciduous Forest is among the most fragmented and threatened biomes of the Atlantic Rainforest Domain. The largest remnant of this biome (35,000 ha) is protected by the Morro do Diabo State Park (MDSP), situated in the area known as the Pontal do Paranapanema, in São Paulo State, Brazil. Despite its environmental importance, the park is under political, economic and demographic pressure. The main aim of our research was to estimate the population's willingness to pay (WTP) for the conservation of MDSP and for the Atlantic Rainforest's remnants in São Paulo State as a whole, by means of the contingent valuation method (CVM). The results featured a high incidence of null WTP and of protest votes. Nevertheless, the population is willing to pay US$ 2,113,548.00/year (R$ 7,080,385.00/year) for the conservation of the MDSP (use and existence values), or US$ 60.39 ha/year (R$ 202.30/ha/year). The results indicate that the preservation value is strongly associated to the population's ability to pay, increasing with incomelevels. Qualitative research questions showed that the population considers protected areas to be very important. Still, the valuation of MDSP revealed a gap between the government budget allotted to the park and the value assigned to the area by the public.</t>
  </si>
  <si>
    <t>Regenwald</t>
  </si>
  <si>
    <t>existence value</t>
  </si>
  <si>
    <t>Brasilien</t>
  </si>
  <si>
    <t>state of Sao Paulo (Befragung)/Morro do Diabo State Park (zu bewertendes Ökosystem)</t>
  </si>
  <si>
    <t>$/ha/a</t>
  </si>
  <si>
    <t>face-to-face; payment vehicle: monthly tax charged on water bill; open ended WTP question</t>
  </si>
  <si>
    <t>Bewohner von Sao Paulo</t>
  </si>
  <si>
    <t>$/Kopf/a</t>
  </si>
  <si>
    <t>state of Sao Paulo (Befragung)/Atlantic Rainforest (zu bewertendes Ökosystem)</t>
  </si>
  <si>
    <t>Adger, N. et al. (1995): Total economic value of forests in Mexico. Ambio 24(5), 286-296</t>
  </si>
  <si>
    <t>Failure to account for the numerous functions and econo- mic uses of forests have led to patterns of global forest use with many detrimental environmental consequences. This study demonstrates the economic techniques for estimating the Total Economic Value (TEV) of forests. For the Mexican forest estate, the results show an annual lower bound value of the services of the total forest area to be in the order of USD 4 billion. This aggregate value stems from the nonmarketed services provided by noncon- sumptive use; from future potential uses of the genetic resources and from pure existence values; and the largest proportion of economic value coming from the functional values of hydrological and carbon cycling. However, only a proportion of this value can feasibly be 'captured' within Mexico: much of the benefit of Mexico's forests falls outside the country's borders, and is therefore not considered by forest users or national policy makers.</t>
  </si>
  <si>
    <t>keine Unterscheidung zwischen verschiedenen Waldtypen möglich</t>
  </si>
  <si>
    <t>Ba, C. O. et al. (2006): The Economic Value of Wild Resources in Senegal: A preliminary evaluation of non-timber forest products, game and freshwater fisheries. IUCN, Gland, Switzerland and Cambridge, UK.</t>
  </si>
  <si>
    <t>Senegal</t>
  </si>
  <si>
    <t>Tambacounda, Kolda</t>
  </si>
  <si>
    <t>Berechnung des Außermarktwerts auf Basis von Interviews</t>
  </si>
  <si>
    <t>In addition to the household (producer) surveys, ISRA/BAME conducted surveys in several markets where wild
products are. These included permanent markets in large cities as well as periodic (weekly) markets in selected RCs in
Kolda, Tambacounda and the ZSP. Market surveys gathered information from both buyers and sellers, including
itinerant traders as well as local retailers. Data was collected on the volume, quality and prices of wild products on
display. These visits enabled ISRA/BAME to identify the role of different actors in the supply chain, to evaluate their
costs and to estimate value added in the distribution of wild products.</t>
  </si>
  <si>
    <t>1206 households, 1165 NTFP collectors, 272 bushmeat hunters, 57 hunters</t>
  </si>
  <si>
    <t>tropischer Wald</t>
  </si>
  <si>
    <t>Chase, L. et al (1997): ECOTOURISM DEMAND AND DIFFERENTIAL PRICING OF NATIONAL PARK ENTRANCE FEES IN COSTA RICA. Working Paper Cornell University</t>
  </si>
  <si>
    <t>Ecotourism presents developing countries with growing opportunities for attracting foreign exchange and enhancing economic growth, but also raises some pressing management challenges for national parks and other protected areas. This paper presents a framework for analyzing the impacts of increasing user fees on visitation at national parks in Costa Rica. Data are collected at three national parks using a contingent behavior methodology designed to elicit information on foreign tourists' park visitation behavior at alternative entrance fee levels. This methodology employs surveys of subjects responding to hypothetical scenarios involving various pricing and visitation options. Park visitation demand functions and own-price, cross-price, and income elasticities are estimated. Based on these estimates, revenue-maximizing fee levels are calculated and the implications of applying differential pricing principles to park management are discussed. The results suggest important conclusions for national park user fee policies, particularly in developing countries.</t>
  </si>
  <si>
    <t>ecotourism</t>
  </si>
  <si>
    <t>Costa Rica</t>
  </si>
  <si>
    <t>contingent behaviour; face-to-face</t>
  </si>
  <si>
    <t>$/Kopf</t>
  </si>
  <si>
    <t>Manuel Antonio</t>
  </si>
  <si>
    <t>Volcan Poas</t>
  </si>
  <si>
    <t>Volcan Irazu</t>
  </si>
  <si>
    <t>Holmes, T. et al (1998): THE EFFECT OF RESPONSE TIME ON CONJOINT ANALYSIS ESTIMATES OF RAINFOREST PROTECTION VALUES. Journal of Forest Economics 4(1), 7-28.</t>
  </si>
  <si>
    <t>This paper reports the first estimutes of willingness to pay (WTP) for rain forest protection in the threatened Atlantic Coastal Forest ecosystem in northeastern Brazil. Conjoint analysis data were collected from Brazilian tourists for recreation bundles with complex prices. An ordered probit model with timevarying parameters and heteroskedastic errors was estimated. The main empirical results showed that: (I) utility parameters vary systematically with response time, (2) respondents use different anchors and scafes in rating atfribute differences, (3) mean WTP estimates for nature park attributes converge to stable values as response time increases, and (4) privateforests provide public benefits to Brazilians.</t>
  </si>
  <si>
    <t>sozio-ökonomisch nicht repräsentativ</t>
  </si>
  <si>
    <t>Ökotourismus</t>
  </si>
  <si>
    <t>Vergleich von je zwei Szenarien mit touristischen Attributen</t>
  </si>
  <si>
    <t>Una Natural Reserve</t>
  </si>
  <si>
    <t>Mata Atlantica</t>
  </si>
  <si>
    <t>conjoint analysis; face-to-face; Probit-Auswertung; WTP für "Forest reserve with many large trees; view birds and lion tamarins; biologist leads short nature walks; guides lead longer walks"</t>
  </si>
  <si>
    <t>conjoint analysis; face-to-face; Probit-Auswertung; WTP für Schutz von Hälfte des Waldes (7000 qkm)</t>
  </si>
  <si>
    <t>Horne, P. et al. (2005): Multiple-use management of forest recreation sites: a spatially explicit choice experiment. Forest Ecology and Management 207: 189-199.</t>
  </si>
  <si>
    <t>This study examined visitors’ preferences for forest management at five adjacent municipal recreation sites in Finland, using a spatially explicit choice experiment. The study design accounted for changes in scenery and biodiversity indices in the forest environment resulting from forest management practices. Respondents were asked to choose their preferred management option from alternative management regimes for the sites. The options were characterized by different levels of attributes, which included site-specific species richness levels and forest scenery, costs of management, and indicators of species richness levels over the system of recreation sites. Results show that visitors have a strong preference for the preservation of species richness and for scenic beauty. However, when there is a trade-off between these benefits, visitors chose their favourite scenery at their favourite recreation site and prefer management options, which preserve biodiversity at the other sites in the recreation system. The study shows how modelling the sites as independent units of the forest management regime permit policy-relevant conclusions to be drawn regarding the specialisation and zoning of multiple-use objectives. The approach also allows for the development of hypothetical management scenarios and estimation of respective economic welfare changes for visitors from these scenarios.</t>
  </si>
  <si>
    <t>Finnland, kein Regenwald</t>
  </si>
  <si>
    <t>Kramer, R. et al (1995): Valuing Tropical Forests: Methodology and Case Study of Madagaskar. World Bank Environment Paper Number 13.</t>
  </si>
  <si>
    <t>Madagaskar</t>
  </si>
  <si>
    <t>Mantadia National Park</t>
  </si>
  <si>
    <t>referendum format; WTA lost access to the forest</t>
  </si>
  <si>
    <t>reduction of flooding</t>
  </si>
  <si>
    <t>351 Haushalte</t>
  </si>
  <si>
    <t>opportunity cost method; Verluste für die Lokalbevölkerung durch den Nationalpark</t>
  </si>
  <si>
    <t>$/HH/a</t>
  </si>
  <si>
    <t>$/Kopf/trip</t>
  </si>
  <si>
    <t>referendum format; WTP for trips to the park (consumer surplus)</t>
  </si>
  <si>
    <t>typical trip consumer surplus</t>
  </si>
  <si>
    <t>random utility model consumer surplus (according to authors, more reliable than typical trip)</t>
  </si>
  <si>
    <t>Waldprodukte aller Art</t>
  </si>
  <si>
    <t>productivity analysis; Unterschied zwischen Flutschäden mit und ohne Wald</t>
  </si>
  <si>
    <t>ja, 20 Jahre</t>
  </si>
  <si>
    <t>veraltet, ansonsten OK</t>
  </si>
  <si>
    <t>Simpson, R.D. et al (1996): Valuing biodiversity for use in pharmaceutical research. The Journal of Political Economy 104(1): 163-185.</t>
  </si>
  <si>
    <t>Contingent Valuation and Benefit transfer applied
Interviews for WTP for 50% reduction of N in Baltic Sea were conducted in Sweden and Poland. The value was extrapolated to number of people living in catchment area of the Baltic Sea. For Germany wetlands as nitrogen sink were valued based on WTP of SEK 62/kg N reduction.</t>
  </si>
  <si>
    <t>Contingent Valuation (WTP) und Benefit transfer angewendet
basierend auf Meyerhoff, J., Angeli, D. &amp; Hartje, V., 2012. Valuing the benefits of implementing a national strategy on biological diversity-The case of Germany. ENVIRONMENTAL SCIENCE &amp; POLICY, 23, pp.109–119. (single-bounded dichotomous choice)</t>
  </si>
  <si>
    <t>Contingent Valuation and Benefit transfer applied
review: no | sampling type: benefit function transfer | survey method: metaanalysis | data collection mode: household | value specification: regression weighted mean | regression:  logit/OLS(slog.dlog) validity experiments: none | sensitivity analysis: different functional forms (5 models) | dispersion measure and value: n.a.; n.a.</t>
  </si>
  <si>
    <t>Avoided Cost, Mitigation &amp; Restoration Cost und 
Es werden zum einen die vom Umweltbundesamt ermittelten Schadenskosten von durchschnittlich 70 €/t CO2Äq. (Unsicherheitsspanne 20 bis 280 €/t CO2) angesetzt. Daneben wird der Wert bei Vermeidungskosten von 40 €/t CO2 bei Biomassekraftwerken und Windenergieanlagen oder von 20 €/t CO2 bei Wasserkraftwerken (Herminghaus 2012) berechnet. Als Marktwert wird ein Wert von 7 €/t CO2 aus der Versteigerung von Emissionsberechtigungen in Deutsch-land berücksichtigt (DEHSt 2012).</t>
  </si>
  <si>
    <t>Replacement Cost und Contingent Valuation (WTP)
Zahlungsbereitschaft für Biodiversitätsschutz; Ersatzkosten für Nährstoffretention</t>
  </si>
  <si>
    <t>value added analysis
Analyse des Beitrags des NP-spezifischen Tourismus zur Gesamtwertschöpfung in der Region</t>
  </si>
  <si>
    <t>keine Werte angegeben</t>
  </si>
  <si>
    <t>Marktpreis</t>
  </si>
  <si>
    <t>ökonometrische Schätzung von Zahlungsbereitschaftsfunktion: Abhängigkeit der Zahlungsbereitschaften durch ökonometrischer Analyse (Regressionsanalyse) modelliert; Zeitbezug des Wertes ist unklar (pro Jahr?)</t>
  </si>
  <si>
    <t>Hearne, R., Salinas, Z. (2002): The use of choice experiments in the analysis of tourist preferences for ecotourism development in Costa Rica. Journal of Environmental Management 65: 153-163.</t>
  </si>
  <si>
    <t>Many nations promote nature-based tourism in order to promote the dual goals of nature conservation and income generation. To be most effective in providing services that facilitate achievement of these goals, decision makers will need to understand and incorporate tourist preferences for nature appreciation, infrastructure, use restrictions, and other attributes of national parks and protected areas. This paper presents the use of choice experiments as a mechanism to analyze preferences of national and international tourists in relation to the development of Barva Volcano Area in Costa Rica. In this section of the Braulio Carrillo National Park, managers are faced with an immediate need to plan for greatly increased visitation rates due to a new road, which will greatly improve access. Choice sets were developed in collaboration with park managers. A survey was conducted of 171 Costa Rican and 271 foreign tourists who visited PoaÂ s Volcano, a well-visited alternative site to Barva Volcano. Survey data was analyzed using conditional multinomial logit models. Results of the study demonstrate, that both sets of tourists preferred: (i) improved infrastructure; (ii) aerial trams with observation towers and picnic areas; (iii) more information; and (iv) low entrance fees. Foreign tourists demonstrated strong preferences for the inclusion of restrictions in the access to some trails, whereas Costa Ricans did not show any signi®cant preference for restrictions. Marginal willingness-to-pay for greater information was estimated to be $1_x0001_54 for foreign tourists and $1_x0001_01 for Costa Rican visitors. The study concludes that choice experiments are a useful tool in the analyses of tourist preferences for the development of protected areas in developing countries.</t>
  </si>
  <si>
    <t>Barva Volcano</t>
  </si>
  <si>
    <t>271 Ausländer, 161 Costa Ricaner; Befragung durchgeführt in Poas Volcano, aber bezogen auf Barva Volcano</t>
  </si>
  <si>
    <t>Attribute: Information, Infrastruktur, Landschaftsbild, Nutzungsbeschränkungen</t>
  </si>
  <si>
    <t>face-to-face; angegebene MWTP für Attribut "Landschaftsbild" bei Costa Ricanern (bei Ausländern insignifikant)</t>
  </si>
  <si>
    <t>OK, die meisten Attribute insignifikant, daher beschränkte Aussagekraft; Fokus auf nicht-ÖSL-Attribute</t>
  </si>
  <si>
    <t>Murthy, I.K. et al (2005): Financial valuation of non-timber forest product flows in Uttara Kannada district, Western Ghats, Karnataka. Current Science 88(10): 1573-1579.</t>
  </si>
  <si>
    <t>A study was undertaken to evaluate the flow of nontimber forest products (NTFPs) in Uttara Kannada district, Western Ghats. NTFPs are being collected in different forest zones of the district. The diversity, however, varies with availability and local knowledge, with communities gathering about 50% of the species available in the evergreen zone to about 40% in the semi evergreen and dry deciduous zones and only 13% in the moist deciduous zone. Significant quantities of NTFPs are gathered in all the four zones and the estimated value of NTFPs realized per household varies between Rs 3445/household in the evergreen zone and Rs 1233/household in the dry deciduous zone. Similarly, the financial value realized per hectare also varies across the four forest zones studied and it ranged from Rs 634 in the dry deciduous zone to Rs 1801 in the evergreen zone, with a mean of Rs 1159/ha/yr.</t>
  </si>
  <si>
    <t>non-timber forest products (NTFP)</t>
  </si>
  <si>
    <t>Indien</t>
  </si>
  <si>
    <t>Uttata Kannada</t>
  </si>
  <si>
    <t>evergreen forest</t>
  </si>
  <si>
    <t>Rs/ha/a</t>
  </si>
  <si>
    <t>Befragung von Haushalten in der Region bez der dem Wald entnommenen NTFPs</t>
  </si>
  <si>
    <t>lokale Bevölkerung</t>
  </si>
  <si>
    <t>Bewertung anhand der Marktpreise der betreffenden NTFPs</t>
  </si>
  <si>
    <t xml:space="preserve">• Steuersatz 50-200 €/t CO2
• vermiedenen Emissionen: 24,1-61,7 t CO2/ha/a 
• CO2-Festlegung 7.2 t /ha /a </t>
  </si>
  <si>
    <t xml:space="preserve">• vermiedenen Emissionen:  24,1-61,7 t CO2/ha/a 
• CO2-Festlegung 7.2 t /ha /a </t>
  </si>
  <si>
    <t>1.2.1.2.</t>
  </si>
  <si>
    <t>Vermiedene Schäden durch Deichrückverlegung groß (DeichR groß): Deichrückverlegung aller 60 potenziellen Standorte zwischen Elb-Kilometer 117-536 mit einer Fläche von 34658 ha und einem Speichervolumen von 738 Millionen m3. Umwandlung von land- und forstwirtschaftlichen Flächen in Auen (permanente Landnutzungsänderung mit Revitalisierung der Auenfunktionen)</t>
  </si>
  <si>
    <t>Vermiedene Schäden durch Deichrückverlegung klein (DeichR klein) (unter gegebenen Umständen eine realistische Option): Deichrückverlegung von 33 potenziellen Standorte zwischen Elb-Kilometer 120,5-536 mit einer Fläche von 9432 ha und einem Speichervolumen von 251 Millionen m3. Umwandlung von land- und forstwirtschaftlichen Flächen in Auen (permanente Landnutzungsänderung mit Revitalisierung der Auenfunktionen)</t>
  </si>
  <si>
    <t>Vermiedene Schäden durch Polder groß: Nutzung landwirtschaftlicher Flächen nur noch als Grünland (kein Acker) mit gesteuerter Betrieb von 31 potenziellen Standorten für Rückhalte-Polder. Elb-Kilometer 117-427 mit einer Gesamtfläche von 25576 Hektar und einem Gesamtspeichervolumen von 494 Millionen m3. (Acker zu Grünland)</t>
  </si>
  <si>
    <t>Vermiedene Schäden durch Polder klein: Nutzung landwirtschaftlicher Flächen nur noch als Grünland (kein Acker) mit gesteuerter Betrieb der 5 größten potenziellen Standorten für Rückhalte-Polder. Elb-Kilometer 180 mit einer Gesamtfläche von 3248 Hektar und einem Gesamtspeichervolumen von 138 Millionen m3. (Acker zu Grünland)</t>
  </si>
  <si>
    <t xml:space="preserve">Polder (Acker zu Grünland) und Deichrückverlegung: Polder (Grünland mit gesteuerte Flutung bei Hochwasserereignissen): 6 Polder bei Elb-Kilometer 117-180 mit Gesamtfläche von 4143 ha und Speicher von 92 Millionen m3. Deichrückverlegung: 11 Deichrückverlegungen (Auenreaktivierung) mit einer Fläche von 3402 ha. </t>
  </si>
  <si>
    <t xml:space="preserve">Polder (ökologisch) (Acker zu Grünland) und Deichrückverlegung:  (ökologische) Polder: Grünland mit gesteuerte Flutung bei Hochwasserereignissen nach dem natürlichen/ökologischen Überflutungsregime: 6 Polder bei Elb-Kilometer 117-180 mit Gesamtfläche von 4143 ha und Speicher von 92 Millionen m3. Deichrückverlegung: 11 Deichrückverlegungen (Auenreaktivierung) mit einer Fläche von 3402 ha. </t>
  </si>
  <si>
    <t>durchschnittliche Ausgaben pro Besucher/Tag mal durchschnittlicher Aufenthalt mal Besucherzahl</t>
  </si>
  <si>
    <t>Restoration with build up land as tarting biotope: Restoring build up land (country average) (including cost of biodiversity loss in form of PDF)</t>
  </si>
  <si>
    <t>Restoration with build up land as tarting biotope: Build up land to organic orchards (including cost of biodiversity loss in form of PDF)</t>
  </si>
  <si>
    <t>Restoration with build up land as starting biotope: Build up land to integrated arable (including cost of biodiversity loss in form of PDF)</t>
  </si>
  <si>
    <t>Ricketts et al., 2004 T.H. Ricketts, G.C. Daily, P.R. Ehrlich, C.D. Michener Economic value of tropical forest to coffee production Proc. Natl. Acad. Sci., 101 (304) (2004), pp. 12579–12582</t>
  </si>
  <si>
    <t>http://www.pnas.org/content/101/34/12579.full</t>
  </si>
  <si>
    <t xml:space="preserve">Can economic forces be harnessed for biodiversity conservation? The answer hinges on characterizing the value of nature, a tricky business from biophysical, socioeconomic, and ethical perspectives. Although the societal benefits of native ecosystems are clearly immense, they remain largely unquantified for all but a few services. Here, we estimate the value of tropical forest in supplying pollination services to agriculture. We focus on coffee because it is one of the world's most valuable export commodities and is grown in many of the world's most biodiverse regions. Using pollination experiments along replicated distance gradients, we found that forest-based pollinators increased coffee yields by 20% within ≈1 km of forest. Pollination also improved coffee quality near forest by reducing the frequency of “peaberries” (i.e., small misshapen seeds) by 27%. During 2000–2003, pollination services from two forest fragments (46 and 111 hectares) translated into ≈$60,000 (U.S.) per year for one Costa Rican farm. This value is commensurate with expected revenues from competing land uses and far exceeds current conservation incentive payments. Conservation investments in human-dominated landscapes can therefore yield double benefits: for biodiversity and agriculture. </t>
  </si>
  <si>
    <t>2.3.1.1.</t>
  </si>
  <si>
    <t>Pollination</t>
  </si>
  <si>
    <t>Finca Santa coffee farm in Valle General, Costa Rica and the adjacent tropical forest fragments</t>
  </si>
  <si>
    <t>537 ha (46 ha and 111 ha forest patches; 480 ha in calculation considered coffee plantation)</t>
  </si>
  <si>
    <t>tropical/premontane moist forest patches, Coffea arabica plants</t>
  </si>
  <si>
    <t>value of forest patches for coffee production</t>
  </si>
  <si>
    <t>• distance gradient used for pollination estimation, i.e. 3 points of measure (far, intermediary, near) from 3 forest patches adjacent to coffee farm, for each site 5 healthy coffee plants and 4 branches differently treated by hand-pollination (3750 pollen grains per stigma) and ambient pollination (by honey bees: Apis mellifera)
• treatments for compared  in terms of three response variables: seed mass, fruit set, and peaberry frequency
• Multiplying to calculate the combined effect of seed mass and fruit set (1.083 * 1.115 = 1.208), pollination in far sites would increase coffee yields by 20.8%</t>
  </si>
  <si>
    <t>• effect of peaberry frequency is ignored, because positive or negative value is context dependent 
• Income = [area within 1 km of forest patch A and forest patch B and &gt;1 km from other patches] * [net increase in yield within 1 km of forest] * [net income per unit of coffee]
• Income = (480 ha) * (3.7 fa/ha) * (34.75 $/fa) = $61,716 : 
In Finca Santa Fe, 480 ha are within 1 km of patches A and
B and beyond 1 km from any other patch of significant size (i.e.,
 20 ha; see Methods). Mean reported yield for the entire farm
in 2000–2003 was 20.0 fanegas (fa) per ha (M. Jimenez, farm
manager, personal communication; 1 fa   200 liters of berries).
This farm-wide yield translates to 21.5 fa ha within 1 kmof forest
and 17.8 fa ha beyond 1 km of forest (i.e., an area-weighted
difference of 20.8%, or 3.7 fa ha). Net income per fa averaged
$34.75 (range $25–43) for 2000–2003 (market price minus $22
harvest costs; M. Jimenez, personal communication).</t>
  </si>
  <si>
    <t>combination of farm yield and market prices to estimate the income contribution</t>
  </si>
  <si>
    <t xml:space="preserve">• see "biophysikalische Faktoren" and "ökonomische Faktoren"
• values are underestimations: estimated benefits only to a single farm and fragments of forest considered may be larger than necessary to sustain pollinator communities, resulting in lower resulting in lower per-hectare estimates of value
</t>
  </si>
  <si>
    <t>1)  biophysical field mesurement based on distance gradients
2) economic estimation by using farm yield and market prices to estimate the income contribution</t>
  </si>
  <si>
    <t>farmer of coffee farm</t>
  </si>
  <si>
    <t>2000-2003</t>
  </si>
  <si>
    <t>http://www.sciencedirect.com/science/article/pii/092180099500054D</t>
  </si>
  <si>
    <t>To quantify the economic benefits of the Monteverde Cloud Forest Preserve and to test the contingent valuation
method in a third world setting, a contingent valuation survey was designed with five experimental treatments. These
determined an overall expected value per visitor; determined and compared two ways of eliciting value, single versus
annual lump-sum payments; and compared average values of Costa Rican versus non-Costa Rican visitors.
Visitors were willing to pay to prevent the Preserve's conversion to agricultural uses. Monteverde's value as a
cloud forest preserve appears much higher than any value it might have in agricultural use. Despite lower incomes,
Costa Rican visitors valued the Preserve more highly than non-Costa Rican visitors. Visitors may have differentiated
only weakly between greatly differing bid amounts. Expected values derived from econometric analysis of the
differing experimental treatments suggest that further methodological adaptation of the contingent valuation method
may be required (1) when it is applied in third world settings, and (2) when precision is critical in estimating WTPs.</t>
  </si>
  <si>
    <t>Prevention of conversion of tropical forest to cattle pasture or other agriculture uses (amenity of tropical forest)</t>
  </si>
  <si>
    <t>Monteverde Cloud Forest Preserve</t>
  </si>
  <si>
    <t>tropical forest</t>
  </si>
  <si>
    <t xml:space="preserve">WTP to prevent the forest from being converted to cattle pasture or other agriculture uses </t>
  </si>
  <si>
    <t>351 (from 575 responses used, rest incomplete)</t>
  </si>
  <si>
    <t>$/visitor Costa Ricans (both lump sum and recurring annual payments considered)</t>
  </si>
  <si>
    <t>• estimate of the true Hicksian equivalent surplus is obtained from the expected value of the equivalent surplus:
E(ES) = fG(dV(A))dA , true equivalent consumer surplus (ES) = the probability function for the random component of utility (G) and the utility difference (dV); where dV = B t + B210g A + B310gM + B4E (A is the take-it-or-leave-it bid amount in dollars, M is annual income in dollars, and E the education level in years)
• A logit dichotomous choice model was used for the econometric estimation. The logistic distribution function, (1 + exp(-XiB)) -t (6) was used for G</t>
  </si>
  <si>
    <t>closed-end dichotomous choice contingent valuation method</t>
  </si>
  <si>
    <t xml:space="preserve">• all visitors had finished their visit of the Preserve
• most visitors had visited the Preserve only once, or at most twice, in a lifetime
• 12% or respondents are from Costa Rica and 309 non-Costa Ricans
• utility function known by respondents: if the individual makes the payment the resource will be preserved for sure, and if he or she does not make it the resource will be lost for sure
• equivalent surplus value of zero for the 224 respondents who incompletely answered the survey
• dichotomous-choice bidding (entrance fee offered to the respondents) was limited to $10 to $200
</t>
  </si>
  <si>
    <t>1) Survey of Preserve visitors 
2) estimate of the true Hicksian equivalent surplus and calculation of logit dichotomous choice model</t>
  </si>
  <si>
    <t>1991-1992</t>
  </si>
  <si>
    <t>$/visitor non-Costa Ricans (both lump sum and recurring annual payments considered)</t>
  </si>
  <si>
    <t>185 (351 from 575 responses used, rest incomplete)</t>
  </si>
  <si>
    <t>$/visitor/lump-sum (both Costa Ricans and non-Costa Ricans considered)</t>
  </si>
  <si>
    <t>166 (351 from 575 responses used, rest incomplete)</t>
  </si>
  <si>
    <t>$/visitor/yr (both Costa Ricans and non-Costa Ricans considered)</t>
  </si>
  <si>
    <t xml:space="preserve">Shultz, S.D.; Pinazzo-Salinas, Jorge A.; Cifuentes-Arias, Miguel. Opportunities and limitations of contingent valuation surveys to determine national park entrance fees: evidence from Costa Rica. Environment and Development Economics. v. 3, no. 1 p. 131-149. 1998. </t>
  </si>
  <si>
    <t>http://journals.cambridge.org/action/displayAbstract?fromPage=online&amp;aid=49769&amp;fileId=S1355770X98000072</t>
  </si>
  <si>
    <t>A contingent valuation method (CVM) survey to determine foreign and resident willingness to pay (WTP) for return visits to two different Costa Rican national parks was administered in 1995. WTP values were estimated for future entrance fees associated with proposed improvements to infrastructure and services in the Poas Volcano and the Manuel Antonio parks. Resulting logistic CVM models were statistically robust and mean WTP for entrance fees differed among the parks and were considerably higher than current fees. Results indicate that even in a developing country setting, the CVM is a useful tool to help determine park entrance fees in spite of the following methodological limitations which are recommended for further study: the need to include potential park visitors in survey samples; the lack of detailed information framing and contingent scenarios for park related WTP questions; and the threat of cultural-strategic biases when surveying residents of a developing country.</t>
  </si>
  <si>
    <t>improvements to infrastructure and services of park (not specified)</t>
  </si>
  <si>
    <t>Poas Volcano National Park</t>
  </si>
  <si>
    <t>5600 ha</t>
  </si>
  <si>
    <t>tropical highland forest</t>
  </si>
  <si>
    <t>WTP for future or repeat visits, contingent upon their infrastructure and services being improved</t>
  </si>
  <si>
    <t>$/visit (resident)</t>
  </si>
  <si>
    <t>• estimate of the true Hicksian equivalent surplus is obtained from the expected value of the equivalent surplus
• A logit dichotomous choice model was used for the econometric estimation</t>
  </si>
  <si>
    <t>• all visitors had finished their visit of the Preserve
• dichotomous-choice bidding (entrance fee offered to the respondents) was ranging from $1 to $50 for foreigners and $0.5 to $29 to for residents
• respondents of survey almost evenly splited between residents and foreigners
• utility function known by respondents: if the individual makes the payment the resource will be preserved for sure, and if he or she does not make it the resource will be lost for sure</t>
  </si>
  <si>
    <t>1) Survey of National Parks visitors 
2) Eestimate of the true Hicksian equivalent surplus and calculation of logit dichotomous choice model</t>
  </si>
  <si>
    <t>$/visit (foreigner)</t>
  </si>
  <si>
    <t>Manuel Antonio National Park</t>
  </si>
  <si>
    <t>737 ha (682 ha jungle, 55 ha beach)</t>
  </si>
  <si>
    <t>tropical jungle and pristine beaches</t>
  </si>
  <si>
    <t>Echeverrı́a, J., Hanrahan, M., Solorzano, R., 1995. Valuation of non-priced amenities provided by the biological resources within the Monteverde Cloud Forest Preserve, Costa Rica. Ecol. Econ. 13, 43 – 52Y</t>
  </si>
  <si>
    <t>valuation of improvements of infrastructure and services, e.g. service facilities (visitor centre, museum) --&gt; not direct ES valued!!!
ökonometrische Schätzung von Zahlungsbereitschaftsfunktion</t>
  </si>
  <si>
    <t>Emerton, L. (1999). Mount Kenya: The Economics of Community Conservation. Evaluating Eden Series Discussion Paper No 4. Evaluating Eden Project and Community Conservation Research Project (Universities of Manchester, Zimbabwe and Cambridge and the African Wildlife Foundation).</t>
  </si>
  <si>
    <t xml:space="preserve">http://pubs.iied.org/pdfs/7797IIED.pdf </t>
  </si>
  <si>
    <t>This paper will investigate the economic rationale for setting in place a system of
community-based conservation in a protected area. Using as an example Mount Kenya it
will illustrate how traditional exclusionist approaches to wildlife protection can, by
economically marginalising local communities, fail to lead to a situation where wildlife
resources are conserved. By demonstrating the distribution of economic costs and benefits
associated with Mount Kenya Forest Reserve under different conservation scenarios, and
focusing on the economic impacts of conservation on forest-adjacent populations, the
paper will demonstrate how a range of economic conditions and incentives can be set in
place to achieve a situation where forest resources are conserved at the same time as
community economic welfare increases.</t>
  </si>
  <si>
    <t>keine eigenen Werte</t>
  </si>
  <si>
    <t>Laos</t>
  </si>
  <si>
    <t>Forest for timber extraction of Sekong</t>
  </si>
  <si>
    <t>58749 ha (12% of total forest cover of Sekong)</t>
  </si>
  <si>
    <t>zahlreiche Bewertungsstudien genannt in: Emerton, L., 1997, An Economic Assessment of Mount Kenya Forest, report prepared for EU by African Wildlife Foundation, Nairobi 
https://www.researchgate.net/publication/269099416_An_Economic_Assessment_of_Mount_Kenya_Forest</t>
  </si>
  <si>
    <t>R. Rosales, M. Kallesoe, P. Gerrard, P. Muangchanh, S. Phomtavong and S. Khamsomphou, 2005, Balancing the Returns to Catchment Management: The Economic Value of Conserving Natural Forests in Sekong, Lao PDR. IUCN Water, Nature and Economics Technical
Paper No. 5, IUCN — The World Conservation Union, Ecosystems and Livelihoods Group Asia.</t>
  </si>
  <si>
    <t>https://www.cbd.int/financial/values/lao-economicreturn-iucn.pdf</t>
  </si>
  <si>
    <t>Under the initiative “Communicating the Economic Value of Biodiversity in Lao PDR”,
IUCN and WWF jointly undertook a valuation study looking at the economic value of
maintaining natural regeneration forests.
The valuation assessed the direct and indirect use values derived by various users and
beneficiaries of the forest, and included: NTFP harvesting; the financial returns to the
provincial government from timber harvesting; watershed protection; biodiversity
conservation; and carbon sequestration.
Two methods were used to compute for NTFP values. The first method consisted of
the use of market prices of goods, where available, together with estimated quantities
of harvest. The second method applied was the Participatory Environmental Valuation
(PEV) technique, whereby local villagers expressed the value of NTFPs within the
context of their own perceptions, needs and priorities rather than through conventional
cash-based techniques. Estimating timber values was based on provincial revenues
from exports and timber tax earnings.
The production value of fisheries, agriculture, and hydropower, both existing and
potential were used to estimate the value of watershed protection, and the forest’s
contribution towards reducing floods and erosion was calculated as the damage costs
avoided. Biodiversity conservation services of the forest were estimated using the
“revealed willingness to pay” of the government as expressed by its expenditures for
forest conservation, and the value of carbon sequestration was based on results from
other studies.
Judging from the results, where the estimated annual value of NTFPs is well above the
provincial annual average income of US$ 120, conserving natural forests in Sekong
has significantly positive economic values, and is thus a worthwhile undertaking.
Therefore, it becomes imperative that goals, which the provincial government set out to
pursue, such as improved livelihoods and sustainable development and utilization of
natural resources, should translate into the promotion and conservation of natural
forests in order for them to succeed in the long run.</t>
  </si>
  <si>
    <t xml:space="preserve">timber harvesting </t>
  </si>
  <si>
    <t>Ban Tiew in Thateng district, and Ban Nong Lau and Ban Kor Houa Phou in Lamam district</t>
  </si>
  <si>
    <t>671,06 ha (8,06 ha Ban Tiew, 213 ha Ban Nong Lau, 450 ha Ban Kor Houa Phou)</t>
  </si>
  <si>
    <t>production forest</t>
  </si>
  <si>
    <t>timber extraction</t>
  </si>
  <si>
    <t>US-$/m3 timber revenue</t>
  </si>
  <si>
    <t>timber logged per m3 in 2003</t>
  </si>
  <si>
    <t>timber export revenues from 1996 to 2000 as basis for the average timber price of US-$ 13 per m3
By using this price and multiplying it with the projected log quota of 40,000 m3 of
timber, timber export revenues in 2003 are estimated to be US$ 520,000. Adding the tax
earnings of US$ 85,000 results in a direst use value from timber extraction in the order of US$
605,000/year.</t>
  </si>
  <si>
    <t>averaged market prices from 1996 - 2000</t>
  </si>
  <si>
    <t>see "biophys. und ökonomische Faktoren"</t>
  </si>
  <si>
    <t>By using this price (US-$ 13 per m3) and multiplying it with the projected log quota of 40,000 m3 of
timber, timber export revenues in 2003 are estimated to be US$ 520,000. Adding the tax
earnings of US$ 85,000 results in a direst use value from timber extraction in the order of US$
605,000/year.</t>
  </si>
  <si>
    <t>38 housholds</t>
  </si>
  <si>
    <t>individual housholds in survey area</t>
  </si>
  <si>
    <t>1996-2000</t>
  </si>
  <si>
    <t>actual benefits from forests in provinces and watershed of Sekong estimated, and theoretical linked as avoided costs (in case natural regeneration of forest is not undertaken, but no explicitly assumptions taken or scenarios calculated)</t>
  </si>
  <si>
    <t>Bamboo</t>
  </si>
  <si>
    <t>5874 ha (1712 ha Ban Tiew, 1132 ha Ban Nong Lau, 3030 ha Ban Kor Houa Phou)</t>
  </si>
  <si>
    <t>different forest types and agricultural areas (Conservation Forest, Protected Forest , Restoration Forest, Production Forest , Sacred Forest , Village Area , Rice Field (paddy land) , Coffee , Cardamom , Upland Rice , Agricultural Land , Track, Roads and Ponds, Reserve Land , Bush Forest)</t>
  </si>
  <si>
    <t xml:space="preserve">collection of NTFP from forests </t>
  </si>
  <si>
    <t>Lao Kip/houshold/a</t>
  </si>
  <si>
    <t>965,3 Meters (average quantity collected per houshold)</t>
  </si>
  <si>
    <t>278 (Average price per unit (Lao Kip))</t>
  </si>
  <si>
    <t>market prices from 2003</t>
  </si>
  <si>
    <t>Bong bark</t>
  </si>
  <si>
    <t>172,5 Kilos (average quantity collected per houshold)</t>
  </si>
  <si>
    <t>333 (Average price per unit (Lao Kip))</t>
  </si>
  <si>
    <t>1.1.1.3.</t>
  </si>
  <si>
    <t>Birds</t>
  </si>
  <si>
    <t>16 Pieces (average quantity collected per houshold)</t>
  </si>
  <si>
    <t>4000 (Average price per unit (Lao Kip))</t>
  </si>
  <si>
    <t>Bamboo shoots</t>
  </si>
  <si>
    <t>118,6 Kilos (average quantity collected per houshold)</t>
  </si>
  <si>
    <t>1250 (Average price per unit (Lao Kip))</t>
  </si>
  <si>
    <t>Cardamom</t>
  </si>
  <si>
    <t>6,3 Kilos (average quantity collected per houshold)</t>
  </si>
  <si>
    <t>14000 (Average price per unit (Lao Kip))</t>
  </si>
  <si>
    <t>Fish (NTFP collected by subsistence farmers)</t>
  </si>
  <si>
    <t>40,9 Kilos (average quantity collected per houshold)</t>
  </si>
  <si>
    <t>13500 (Average price per unit (Lao Kip))</t>
  </si>
  <si>
    <t>Frogs</t>
  </si>
  <si>
    <t>27,4 Kilos (average quantity collected per houshold)</t>
  </si>
  <si>
    <t>6750 (Average price per unit (Lao Kip))</t>
  </si>
  <si>
    <t>Fruits</t>
  </si>
  <si>
    <t>44,2 kilos (average quantity collected per houshold)</t>
  </si>
  <si>
    <t>900 (Average price per unit (Lao Kip))</t>
  </si>
  <si>
    <t>Fuelwood</t>
  </si>
  <si>
    <t>5,3 cubic meter (average quantity collected per houshold)</t>
  </si>
  <si>
    <t>90000 (Average price per unit (Lao Kip))</t>
  </si>
  <si>
    <t>Honey</t>
  </si>
  <si>
    <t>18,8 liter (average quantity collected per houshold)</t>
  </si>
  <si>
    <t>8500 (Average price per unit (Lao Kip))</t>
  </si>
  <si>
    <t>Insects</t>
  </si>
  <si>
    <t>1,56875 kilos (average quantity collected per houshold)</t>
  </si>
  <si>
    <t>20000 (Average price per unit (Lao Kip))</t>
  </si>
  <si>
    <t>Leaves &amp; grass</t>
  </si>
  <si>
    <t>517,1 kilos (average quantity collected per houshold)</t>
  </si>
  <si>
    <t>817 (Average price per unit (Lao Kip))</t>
  </si>
  <si>
    <t>Mammals</t>
  </si>
  <si>
    <t>0,4 kilos (average quantity collected per houshold)</t>
  </si>
  <si>
    <t>10000 (Average price per unit (Lao Kip))</t>
  </si>
  <si>
    <t>Medicinal plants</t>
  </si>
  <si>
    <t>12 kilos (average quantity collected per houshold)</t>
  </si>
  <si>
    <t>Mushrooms</t>
  </si>
  <si>
    <t>60,9 kilos (average quantity collected per houshold)</t>
  </si>
  <si>
    <t>8700 (Average price per unit (Lao Kip))</t>
  </si>
  <si>
    <t>Rattan</t>
  </si>
  <si>
    <t>381 meter (average quantity collected per houshold)</t>
  </si>
  <si>
    <t>425 (Average price per unit (Lao Kip))</t>
  </si>
  <si>
    <t>Reptiles</t>
  </si>
  <si>
    <t>2,6 kilos (average quantity collected per houshold)</t>
  </si>
  <si>
    <t>22000 (Average price per unit (Lao Kip))</t>
  </si>
  <si>
    <t>Timber for building</t>
  </si>
  <si>
    <t>1,2 cubic meter (average quantity collected per houshold)</t>
  </si>
  <si>
    <t>500000 (Average price per unit (Lao Kip))</t>
  </si>
  <si>
    <t>Tree-oil</t>
  </si>
  <si>
    <t>16,9 liters (average quantity collected per houshold)</t>
  </si>
  <si>
    <t>Vegetables</t>
  </si>
  <si>
    <t>74,4 kilos (average quantity collected per houshold)</t>
  </si>
  <si>
    <t>2375 (Average price per unit (Lao Kip))</t>
  </si>
  <si>
    <t>Wild chicken</t>
  </si>
  <si>
    <t>0,4 pieces (average quantity collected per houshold)</t>
  </si>
  <si>
    <t>15000 (Average price per unit (Lao Kip))</t>
  </si>
  <si>
    <t>Participatory Environmental Valuation (PEV)</t>
  </si>
  <si>
    <t>Cash measurements are of little relevance to subsistence economies, and values are better expressed through a numeraire that is accepted and accorded a high value in the village. It is important to note, though, that the numeraire must have a market value, even if the respondents are not aware of what it actually is. 
In the case of Sekong, rice was used as the numeraire, given that it is the staple crop planted and eaten.</t>
  </si>
  <si>
    <t>Households asked to place counters on each card including the numeraire (household rice sufficiency). The
idea is to obtain a proxy value for the different NTFPs by using the market value of household
rice sufficiency as the base. Specifically, this is done by comparing the number of counters
attached to each forest product/resource card to the number of counters allocated to the
numeraire.
In the actual calculations, it is assumed that in a world without rice shortage, each household
member on average would consume 200 kilos of rice a year and that the market price of rice is
800 Kip/kilo. For a household with the size of 6, the value of rice sufficiency would therefore be
960,000 Kip/year (200*6*800). If the numeraire in this case were given 10 counters and, for
example fuelwood 5 counters, then the annual household value of fuelwood collected from the
forest would be 480,000 Kip ((960,000/10)*5). However, if the household were smaller but had
still allocated the same number of counters to both the numeraire and fuelwood, then evidently
the value of fuelwood would be smaller.</t>
  </si>
  <si>
    <t>Flowers</t>
  </si>
  <si>
    <t>Perfume tree</t>
  </si>
  <si>
    <t>Resin</t>
  </si>
  <si>
    <t>Fishery and aquatic resources</t>
  </si>
  <si>
    <t>Sekong watershed</t>
  </si>
  <si>
    <t>2881500 ha</t>
  </si>
  <si>
    <t xml:space="preserve">Sekong watershed </t>
  </si>
  <si>
    <t xml:space="preserve">fish catch in Sekong watershed </t>
  </si>
  <si>
    <t xml:space="preserve">US-$/kg/a fish price </t>
  </si>
  <si>
    <t xml:space="preserve">The average annual per capita consumption of fish and aquatic resources in Lao PDR is 28 kg./year.
</t>
  </si>
  <si>
    <t>Practically all aquatic resources in Sekong are caught and sold locally. Unfortunately, there is 
no disaggregation of fish consumption on a provincial level. We
further assume that total consumption has a one-to-one correspondence with fish catch. To get
estimated fish catch for Sekong, the average national consumption figures are thus used.
Multiplying the average consumption per capita with Sekong’s total population in 2001 gives us
an estimate of annual fish caught and consumed in the province at 1,998,808 or approximately
2 million kilos a year. Combining this figure with the average price of US$ 0.68/ kg. gives us an
approximate value of US$ 1,359,189 for fisheries and aquatic resources in Sekong.</t>
  </si>
  <si>
    <t>see "ökonomische Faktoren"</t>
  </si>
  <si>
    <t>Watershed dwellers</t>
  </si>
  <si>
    <t>theoretical link with benefits from forests ensuring protection against erosion
actual benefits from forests in provinces and watershed of Sekong estimated, and theoretical linked as avoided costs (in case natural regeneration of forest is not undertaken, but no explicitly assumptions taken or scenarios calculated)</t>
  </si>
  <si>
    <t>rice production</t>
  </si>
  <si>
    <t>3011 ha (average of area harvested from 1999- 2001)</t>
  </si>
  <si>
    <t>Lowland rice areas</t>
  </si>
  <si>
    <t>rice production benefiting from erosion control from Sekong forest</t>
  </si>
  <si>
    <t>US-$/ha/a value for rice production (averaged over 3 yrs yield)</t>
  </si>
  <si>
    <t>Agricultural data from 1999 to 2001: production per ha (tons/ha) 3,1 (1999), 3,6 (2000), 3,3 (2001)</t>
  </si>
  <si>
    <t>3–yr. Average Production Value used for valuation and expressed in 1999 US$ (data for 2000 and 2001 prices were not available during the time of the survey)</t>
  </si>
  <si>
    <t>market prices from 1999</t>
  </si>
  <si>
    <t>lowland dwellers of watershed</t>
  </si>
  <si>
    <t>theoretical link with benefits from forests ensuring protection against erosion and floods (erosion control by Sekong forest towards lowland rice and irrigated rice areas)
actual benefits from forests in provinces and watershed of Sekong estimated, and theoretical linked as avoided costs (in case natural regeneration of forest is not undertaken, but no explicitly assumptions taken or scenarios calculated)</t>
  </si>
  <si>
    <t>441 ha (average of area harvested from 1999- 2001)</t>
  </si>
  <si>
    <t>irrigated rice areas</t>
  </si>
  <si>
    <t>Agricultural data from 1999 to 2001: production per ha (tons/ha) 3,8 (1999), 4,0 (2000), 4,06 (2001)</t>
  </si>
  <si>
    <t>hydropower</t>
  </si>
  <si>
    <t>js</t>
  </si>
  <si>
    <t>water provided by Sekong forests</t>
  </si>
  <si>
    <t>US-$/total kw/a (hydropower from micro-hydro facilities)</t>
  </si>
  <si>
    <t>Consumer costs for electricity fall in the range of Kip 84 to 569, depending on the actual usage
in a month. This translates to the value of hydropower from micro-hydro facilities to be in the
range of Kip 8,397,900 to 56,885,775, or US$ 792-5,36720 a year.
Exchange rate used: US$1 to Kip 10,600</t>
  </si>
  <si>
    <t>flood control</t>
  </si>
  <si>
    <t>0, transmission costs for hydropower dams included in calculations (dams built to prevent floods), not relevant to the watershed protection function under consideration</t>
  </si>
  <si>
    <t>biodiversity conservation</t>
  </si>
  <si>
    <t>0, expenditure of government in protecting forests (forest guards, supplies, transportation, etc.) used as proxy for biodiversity value (total conservation and watershed protection forests in Sekong: 0,07 US-$/ha)</t>
  </si>
  <si>
    <t>carbon sequestration</t>
  </si>
  <si>
    <t>0, here only benefit transfer used (Carbon sequestration benefits: forest areas 505700 ha; total carbon sequestred 64940000 t; economic value/benefit 649400000 US-$/a), values from other study Bouttavong, Somvang, Lucy Emerton, Lamphoukeo Kettavong, Sounh Manivong and Sawathvong Sivannavong. October 2002. Lao PDR Biodiversity: Economic Assessment. IUCN, The World Conservation Union, Gland, Switzerland.</t>
  </si>
  <si>
    <t>11, 12</t>
  </si>
  <si>
    <t>16, 17</t>
  </si>
  <si>
    <t xml:space="preserve">€/a gesamte Ausgaben für Reisekosten von 108046 Besuchern/a </t>
  </si>
  <si>
    <t xml:space="preserve">Berücksichtigung von Biotopwertpunkten von Ausgangsbiotop, Zielbiotop, Entwicklungszeit, Fläche und resultierende Aufwertung in Biotopwertpunkten.  Die durchschnittliche Zahlungsbereitschaft pro Biotopwertpunkt wurde unter Berücksichtigung von verschiedenen Szenarien inklusive Entwicklungszeit, Grenznutzen, Kalkulationszins (Diskontrate von 2%, 4%, 6%) berechnet und beträgt 3915 DM pro Biotopwertpunkt. </t>
  </si>
  <si>
    <t>DM/m2 Wiederherstellungskosten (Abgabe für Biotopverlust nach Investitionsmodell basierend auf Zahlungsbereitschaft pro Biotopwertpunkt gemittelt über verschiedene Szenarien)</t>
  </si>
  <si>
    <t>€ Wiederherstellungskosten für natürlichen und halb-natürlichen Ökosystem "Dwarf shrub heathlands" in Deutschland für den Erhalt von Biodiversität, basierend auf den Restaurationskosten</t>
  </si>
  <si>
    <t>€ Wiederherstellungskosten für natürlichen und halb-natürlichen Ökosystemen in Deutschland (9,5% der Fläche) für den Erhalt von Biodiversität, basierend auf den Restaurationskosten</t>
  </si>
  <si>
    <t>€ Wiederherstellungskosten für Ökosystem "Arable land with threatened herbaceous
vegetation communities" in Deutschland für den Erhalt von Biodiversität, basierend auf den Restaurationskosten</t>
  </si>
  <si>
    <t>€ Wiederherstellungskosten für Ökosystem "Coppice and coppice with standard" in Deutschland für den Erhalt von Biodiversität, basierend auf den Restaurationskosten</t>
  </si>
  <si>
    <t>€ Wiederherstellungskosten für Ökosystem "Copses, thickets, scrub, hedgerows and tree
rows in agricultural used areas" in Deutschland für den Erhalt von Biodiversität, basierend auf den Restaurationskosten</t>
  </si>
  <si>
    <t>€ Wiederherstellungskosten für Ökosystem "Fens and swamps free of woodland" in Deutschland für den Erhalt von Biodiversität, basierend auf den Restaurationskosten</t>
  </si>
  <si>
    <t>€ Wiederherstellungskosten für Ökosystem "Low intensively managed vineyards" in Deutschland für den Erhalt von Biodiversität, basierend auf den Restaurationskosten</t>
  </si>
  <si>
    <t>€ Wiederherstellungskosten für Ökosystem "Low intensively used meadows" in Deutschland für den Erhalt von Biodiversität, basierend auf den Restaurationskosten</t>
  </si>
  <si>
    <t>€ Wiederherstellungskosten für Ökosystem "Low intensively used ponds for fish farming" in Deutschland für den Erhalt von Biodiversität, basierend auf den Restaurationskosten</t>
  </si>
  <si>
    <t>€ Wiederherstellungskosten für Ökosystem "Molinea meadows" in Deutschland für den Erhalt von Biodiversität, basierend auf den Restaurationskosten</t>
  </si>
  <si>
    <t>€ Wiederherstellungskosten für Ökosystem "Natural and semi-natural dry grasslands" in Deutschland für den Erhalt von Biodiversität, basierend auf den Restaurationskosten</t>
  </si>
  <si>
    <t>€ Wiederherstellungskosten für Ökosystem "Natural woods and low intensively used
species-rich forests" in Deutschland für den Erhalt von Biodiversität, basierend auf den Restaurationskosten</t>
  </si>
  <si>
    <t>€ Wiederherstellungskosten für Ökosystem "Nature-like running and standing surface
waters" in Deutschland für den Erhalt von Biodiversität, basierend auf den Restaurationskosten</t>
  </si>
  <si>
    <t>€ Wiederherstellungskosten für Ökosystem "Nature-like woodland edge communities" in Deutschland für den Erhalt von Biodiversität, basierend auf den Restaurationskosten</t>
  </si>
  <si>
    <t>€ Wiederherstellungskosten für Ökosystem "Other types of agricultural grasslands with a
high species diversity" in Deutschland für den Erhalt von Biodiversität, basierend auf den Restaurationskosten</t>
  </si>
  <si>
    <t>€ Wiederherstellungskosten für Ökosystem "Pasture woodland" in Deutschland für den Erhalt von Biodiversität, basierend auf den Restaurationskosten</t>
  </si>
  <si>
    <t>€ Wiederherstellungskosten für Ökosystem "Raised bogs including less degraded restoreable forms" in Deutschland für den Erhalt von Biodiversität, basierend auf den Restaurationskosten</t>
  </si>
  <si>
    <t>€ Wiederherstellungskosten für Ökosystem "Riparian grasslands and tall herbaceous perennial vegetation of moist to wet sites" in Deutschland für den Erhalt von Biodiversität, basierend auf den Restaurationskosten</t>
  </si>
  <si>
    <t>€ Wiederherstellungskosten für Ökosystem "Species-rich herbaceous forest fringe communities" in Deutschland für den Erhalt von Biodiversität, basierend auf den Restaurationskosten</t>
  </si>
  <si>
    <t>€ Wiederherstellungskosten für Ökosystem "Traditionally managed orchards" in Deutschland für den Erhalt von Biodiversität, basierend auf den Restaurationskosten</t>
  </si>
  <si>
    <t>€ Wiederherstellungskosten für Ökosystem "Transition mires and strongly degraded raised bogs" in Deutschland für den Erhalt von Biodiversität, basierend auf den Restaurationskosten</t>
  </si>
  <si>
    <t>€/m2 Wiederherstellungskosten für natürlichen und halb-natürlichen Ökosystem "Dwarf shrub heathlands" in Deutschland für den Erhalt von Biodiversität, basierend auf den Restaurationskosten</t>
  </si>
  <si>
    <t>€/m2 Wiederherstellungskosten für Ökosystem "Arable land with threatened herbaceous
vegetation communities" in Deutschland für den Erhalt von Biodiversität, basierend auf den Restaurationskosten</t>
  </si>
  <si>
    <t>€/m2 Wiederherstellungskosten für Ökosystem "Coppice and coppice with standard" in Deutschland für den Erhalt von Biodiversität, basierend auf den Restaurationskosten</t>
  </si>
  <si>
    <t>€/m2 Wiederherstellungskosten für Ökosystem "Copses, thickets, scrub, hedgerows and tree
rows in agricultural used areas" in Deutschland für den Erhalt von Biodiversität, basierend auf den Restaurationskosten</t>
  </si>
  <si>
    <t>€/m2 Wiederherstellungskosten für Ökosystem "Fens and swamps free of woodland" in Deutschland für den Erhalt von Biodiversität, basierend auf den Restaurationskosten</t>
  </si>
  <si>
    <t>€/m2 Wiederherstellungskosten für Ökosystem "Low intensively managed vineyards" in Deutschland für den Erhalt von Biodiversität, basierend auf den Restaurationskosten</t>
  </si>
  <si>
    <t>€/m2 Wiederherstellungskosten für Ökosystem "Low intensively used meadows" in Deutschland für den Erhalt von Biodiversität, basierend auf den Restaurationskosten</t>
  </si>
  <si>
    <t>€/m2 Wiederherstellungskosten für Ökosystem "Low intensively used ponds for fish farming" in Deutschland für den Erhalt von Biodiversität, basierend auf den Restaurationskosten</t>
  </si>
  <si>
    <t>€/m2 Wiederherstellungskosten für Ökosystem "Molinea meadows" in Deutschland für den Erhalt von Biodiversität, basierend auf den Restaurationskosten</t>
  </si>
  <si>
    <t>€/m2 Wiederherstellungskosten für Ökosystem "Natural and semi-natural dry grasslands" in Deutschland für den Erhalt von Biodiversität, basierend auf den Restaurationskosten</t>
  </si>
  <si>
    <t>€/m2 Wiederherstellungskosten für Ökosystem "Natural woods and low intensively used
species-rich forests" in Deutschland für den Erhalt von Biodiversität, basierend auf den Restaurationskosten</t>
  </si>
  <si>
    <t>€/m2 Wiederherstellungskosten für Ökosystem "Nature-like running and standing surface
waters" in Deutschland für den Erhalt von Biodiversität, basierend auf den Restaurationskosten</t>
  </si>
  <si>
    <t>€/m2 Wiederherstellungskosten für Ökosystem "Nature-like woodland edge communities" in Deutschland für den Erhalt von Biodiversität, basierend auf den Restaurationskosten</t>
  </si>
  <si>
    <t>€/m2 Wiederherstellungskosten für Ökosystem "Other types of agricultural grasslands with a
high species diversity" in Deutschland für den Erhalt von Biodiversität, basierend auf den Restaurationskosten</t>
  </si>
  <si>
    <t>€/m2 Wiederherstellungskosten für Ökosystem "Pasture woodland" in Deutschland für den Erhalt von Biodiversität, basierend auf den Restaurationskosten</t>
  </si>
  <si>
    <t>€/m2 Wiederherstellungskosten für Ökosystem "Raised bogs including less degraded restoreable forms" in Deutschland für den Erhalt von Biodiversität, basierend auf den Restaurationskosten</t>
  </si>
  <si>
    <t>€/m2 Wiederherstellungskosten für Ökosystem "Riparian grasslands and tall herbaceous perennial vegetation of moist to wet sites" in Deutschland für den Erhalt von Biodiversität, basierend auf den Restaurationskosten</t>
  </si>
  <si>
    <t>€/m2 Wiederherstellungskosten für Ökosystem "Species-rich herbaceous forest fringe communities" in Deutschland für den Erhalt von Biodiversität, basierend auf den Restaurationskosten</t>
  </si>
  <si>
    <t>€/m2 Wiederherstellungskosten für Ökosystem "Traditionally managed orchards" in Deutschland für den Erhalt von Biodiversität, basierend auf den Restaurationskosten</t>
  </si>
  <si>
    <t>€/m2 Wiederherstellungskosten für Ökosystem "Transition mires and strongly degraded raised bogs" in Deutschland für den Erhalt von Biodiversität, basierend auf den Restaurationskosten</t>
  </si>
  <si>
    <t>van Beukering, P. J. H., Herman, S. J. C., &amp; Janssen, M. A. (2003).  Economic valuation of the Leuser National Park in Sumatra. Indonesia. Ecological Economics, 44(1), 43–62.</t>
  </si>
  <si>
    <t>http://www.sciencedirect.com/science/article/pii/S0921800902002240</t>
  </si>
  <si>
    <t>The Leuser Ecosystem in Northern Sumatra is officially protected by its status as an Indonesian national park.
Nevertheless, it remains under severe threat of deforestation. Rainforest destruction has already caused a decline in
ecological functions and services. Besides, it is affecting numerous economic activities in and around the Leuser
National Park. The objectives of this study are twofold: firstly, to determine the total economic value (TEV) of the
Leuser Ecosystem through a systems dynamic model. And secondly, to evaluate the economic consequences of
deforestation versus conservation, disaggregating the economic value for the main stakeholders and regions involved.
Using a dynamic simulation model, economic valuation is applied to evaluate the TEV of the Leuser National Park
over the period 2000 /2030. Three scenarios are considered: ‘conservation’, ‘deforestation’ and, ‘selective use’. The
results are presented in terms of (1) the type of benefits, (2) the allocation of these benefits among stakeholders, and (3)
the regional distribution of benefits. The economic benefits considered include: water supply, fisheries, flood and
drought prevention, agriculture and plantations, hydro-electricity, tourism, biodiversity, carbon sequestration, fire
prevention, non-timber forest products, and timber. The stakeholders include: local community members, the local
government, the logging and plantation industry, the national government, and the international community. The
regions considered cover the 11 districts involved in the management of the Leuser Ecosystem. With a 4% discount rate,
the accumulated TEV for the ecosystem over the 30-year period is: US $7.0 billion under the ‘deforestation scenario’,
US $9.5 billion under the ‘conservation scenario’ and US $9.1 billion under the ‘selective utilisation scenario’. The main
contributors in the conservation and selective use scenarios are water supply, flood prevention, tourism and agriculture.
Timber revenues play an important role in the deforestation scenario. Compared to deforestation, conservation of the
Leuser Ecosystem benefits all categories of stakeholders, except for the elite logging and plantation industry.
# 2002 Elsevier Science B.V. All rights reserved.</t>
  </si>
  <si>
    <t>Water supply</t>
  </si>
  <si>
    <t>Indonesien</t>
  </si>
  <si>
    <t>Leuser Ecosystem, Sumatra</t>
  </si>
  <si>
    <t>2500000 ha</t>
  </si>
  <si>
    <t>US$ value of forest for provision of water for drinking and use in industry over the period of 2000-2030 at 4% discount rate (conservation scenario)</t>
  </si>
  <si>
    <t xml:space="preserve"> In the conservation scenario, the water supply is sufficient to meet the increasing demand. The ‘price’ component of the water value refers to the cost-reducing impact of water supply. In the deforestation scenario, water will be retrieved from more costly sources with prices increasing by 0.3% annually. In the conservation scenario, prices remain constant at their 2000 level.</t>
  </si>
  <si>
    <t>The economic damage of reduced water supply from the Leuser Ecosystem for households and industries is based on a ‘quantitative’ component (volume of water provided per m3 of ecosystem) and a ‘price’ component (focusing on the minimal cost (Rp. m 3)). The ‘quantitative’ component refers to reduced water availability. In the deforestation scenario, this water shortage increases (Fig. 3) and demand will have to be met by another water source. The dependency on water from Leuser declines from 74% in 2000 to 12% in 2030. In the conservation scenario, the water supply is sufficient to meet the increasing demand.
The ‘price’ component of the water value refers to the cost-reducing impact of water supply. In the deforestation scenario, water will be retrieved from more costly sources with prices increasing by 0.3%
annually. In the conservation scenario, prices remain constant at their 2000 level.</t>
  </si>
  <si>
    <t>Lokale und globale Bevölkerung</t>
  </si>
  <si>
    <t>2000 - 2030</t>
  </si>
  <si>
    <t>Fisheries</t>
  </si>
  <si>
    <t>US$ value of forest for fishery over the period of 2000-2030 at 4% discount rate (conservation scenario)</t>
  </si>
  <si>
    <t>The average share of the fishery sector dependent on Leuser is estimated at 2% for the maritime fishery, 9% for brackish water fishery and 100% for brackish and freshwater aquaculture (van Beukering et al., 2001). This generated an economic value of US $33 million in the year 2000. In the ‘conservation’ scenario, this value is assumed to remain constant. In the ‘deforestation’ scenario, support from the Leuser Ecosystem is expected to decline at an annual rate of 1% and the prices are assumed to increase at 0.5% annually.</t>
  </si>
  <si>
    <t>In the valuation of the Leuser fishery sector the following subdivisions are used: (1) maritime fishery, (2) brackish water fishery, (3) brackish water aquaculture, and (4) freshwater aquaculture. The average share of the fishery sector dependent on Leuser is estimated at 2% for the maritime fishery, 9% for brackish water fishery and 100% for brackish and freshwater aquaculture (van Beukering et al., 2001). This generated an economic value of US $33 million in the year 2000. In the ‘conservation’ scenario, this value is assumed to remain constant. In the ‘deforestation’ scenario, support from the Leuser Ecosystem is expected to decline at an annual rate of 1% and the prices are assumed to increase at 0.5% annually.</t>
  </si>
  <si>
    <t>Flood prevention</t>
  </si>
  <si>
    <t>US$ value of forest for flood prevention over the period of 2000-2030 at 4% discount rate (conservation scenario)</t>
  </si>
  <si>
    <t>For this study, the following three damage
categories of floods and droughts are identified:
(1) residential houses; (2) infrastructure (such as
bridges and roads); and (3) mortality.2 The probability
of a flood occurring in the area is assumed
to increase linearly with the area of deforestation. 
2 The individual values of impacts are estimated to be US
$3000 per residential house, US $5000 for 1 km of road, and US
$15 000 for a mortality case. The first two values are based on
local prices while the latter value was derived through benefit
transfer of the value of mortality in Western Europe (US $3
million) corrected for purchasing power parity differences
between the Europe and Indonesia.</t>
  </si>
  <si>
    <t>1.1.1.1.</t>
  </si>
  <si>
    <t>Agricultural production</t>
  </si>
  <si>
    <t>US$ value of forest for agriculture over the period of 2000-2030 at 4% discount rate (conservation scenario)</t>
  </si>
  <si>
    <t>A simplified dose /response relationship is applied
to estimate agricultural losses due to flooding,
erosion and droughts. In the case of flooding,
damage is estimated based on the following
parameters: area of inundation, and depth, duration,
seasonality, intensity and frequency of flood
events. Kramer et al. (1995) calculated that all 654
ha would be lost over a period of 100 years. For
year 1, this results in a damage of US $51 700,
given an average annual net return of US $453 on
1 ha. The damage in the ‘with park’ scenario is
only US $50 800. Therefore, the NPV of conservation
for avoided crop loss is US $900 per year. To
determine the economic value of the agricultural
sector of the Leuser Ecosystem, three types of
crops are considered: (1) rice, (2) vegetables and
(3) cash crops.
Deforestation is assumed to result in a reduction
of output volumes and an increase in the production
costs. As shown in Fig. 5, deforestation has
two types of impacts on the volume of agricultural
production. On the one hand, converting forestland
to other uses will have a positive effect on the
overall agricultural yield. However, steeps slopes
in the high lands and soil acidity in peat swamps
makes agriculture in these areas unviable in the
long term; production will decline after a few
years. Also, deforestation will have negative structural
effects on off-site agriculture. We therefore
assume an annual decline in off-site agricultural
output of 2%. In addition, the costs of production
are assumed to increase by 0.1% per year.</t>
  </si>
  <si>
    <t>US$ value of forest for hydro-power production over the period of 2000-2030 at 4% discount rate (conservation scenario)</t>
  </si>
  <si>
    <t>The plants operated in Aceh Tenggara are designed as small-scale economic activities, and may therefore be considered as supplementary to the conservation scenario.  It appears that the
operational conditions for the hydro-plants have worsened in recent years. Increased erosion of the waterways has forced the operators to remove excessive sediments from their turbines. This has
led to frequent interruption of the power supply, higher operational costs and damage to the blades of the turbines. One plant closed down due to lack of water supply. Most of these disturbances are
considered abnormal and may therefore be attributed to deforestation.</t>
  </si>
  <si>
    <t>To determine the value of power generation
dependent on the Leuser Ecosystem, the amount
of electricity potentially produced through hydropower
technologies is estimated at 22%. In the
conservation scenario, this share will stay constant
over time. In the deforestation scenario, this share
is assumed to decline from 22 to 16%. Furthermore,
the cost of electricity generation is assumed
to increase by 2% per year.</t>
  </si>
  <si>
    <t>Tourism</t>
  </si>
  <si>
    <t>US$ value of forest for tourism over the period of 2000-2030 at 4% discount rate (conservation scenario)</t>
  </si>
  <si>
    <t>Low-impact eco-tourism can be one of the most
important sustainable, non-consumptive uses of
Leuser, thereby giving local communities powerful
incentives for conservation. In the conservation
scenario, tourist numbers are assumed to increase
gradually until a maximum is reached, with the
WTP and spending increasing by 2% annually.
The number of tourist days is assumed to
decline annually by 5% in the deforestation
scenario. Furthermore, the spending and WTP
for the entrance fee is assumed to decrease by 2%
annually due to reduced attractiveness of Leuser.</t>
  </si>
  <si>
    <t xml:space="preserve"> In the conservation
scenario, tourist numbers are assumed to increase
gradually until a maximum is reached, with the
WTP and spending increasing by 2% annually.</t>
  </si>
  <si>
    <t>US$ value of forest for biodiversity over the period of 2000-2030 at 4% discount rate (conservation scenario)</t>
  </si>
  <si>
    <t>In the Leuser Ecosystem, both
research and conservation interests are active. The
Leuser Development Programme was initiated in
1996 as a seven year EU-funded programme with
annual costs of US $6 million or Rp. 57.7 billion
(LDP, 1994). Of the total amount, 22% is spent on
European input (consultants, monitoring) and
78% is used on Sumatra-based inputs (labour,
equipment, training, etc.). It is assumed that 50%
of European inputs benefit the local community
given that certain EU funds are conditional. The
programme will continue to run on the same
financial basis if the Leuser National Park remains
in good condition. If deforestation continues it is
expected that the EU will gradually pull out.
Bio-prospecting: In the case of the Leuser
National Park we have assumed an intermediate
value of US $1 ha 1 of primary forests.</t>
  </si>
  <si>
    <t>WTP</t>
  </si>
  <si>
    <t xml:space="preserve">Willingness to pay (WTP) for forest is measured in the form of spending of NGOs and governments on conserving and researching the forest. </t>
  </si>
  <si>
    <t>Carbon sequestration</t>
  </si>
  <si>
    <t>US$ value of forest for carbon sequestration over the period of 2000-2030 at 4% discount rate (conservation scenario)</t>
  </si>
  <si>
    <t>Estimates of the marginal damage
costs range between US $6.3 and 228 per tonne of
carbon. In this study, the most recent estimates
from the FUND model are adopted (Tol, 1999).
The carbon value in Indonesia is set 50% lower due
to the difficult investment climate, leading to a
price of Rp. 50 000 (US $5) for 1 tonne of carbon.</t>
  </si>
  <si>
    <t>IPCC standard value for cost of climate change. The carbon value in Indonesia is set 50% lower due
to the difficult investment climate, leading to a
price of Rp. 50 000 (US $5) for 1 tonne of carbon.</t>
  </si>
  <si>
    <t>Fire prevention</t>
  </si>
  <si>
    <t>US$ value of forest for fire prevention over the period of 2000-2030 at 4% discount rate (conservation scenario)</t>
  </si>
  <si>
    <t>Two impact categories for fires are identified.
These include (1) damage to the local economy,
and (2) damage to the international economy (e.g.,
Singapore and Malaysia).</t>
  </si>
  <si>
    <t>Non-timber forest products</t>
  </si>
  <si>
    <t>US$ value of forest for Non-timber forest products (NTFPs) over the period of 2000-2030 at 4% discount rate (conservation scenario)</t>
  </si>
  <si>
    <t>Annual values range from US $5 ha 1 in the
Brazilian Amazon to US $422 ha 1 for the
Peruvian jungle. Here, we generated the value of
NTFP by using local field surveys, as well as
expert judgements from LDP staff and local
statistics. Three types of products are identified,
for which production and prices are given in Table
3. They are categorised according to their value.
We assume that in the ‘deforestation’ scenario,
overexploitation of NTFP will occur. As a result, a
short-term increase in harvested NTFP will be
observed in the first decade after which this sector
collapses. This phenomenon can already be seen
for rattan, turtles and cobras (van Dijk et al.,
1999).</t>
  </si>
  <si>
    <t>Here, we generated the value of
NTFP by using local field surveys, as well as
expert judgements from LDP staff and local
statistics. Three types of products are identified,
for which production and prices are given in Table
3. They are categorised according to their value.
We assume that in the ‘deforestation’ scenario,
overexploitation of NTFP will occur. As a result, a
short-term increase in harvested NTFP will be
observed in the first decade after which this sector
collapses. This phenomenon can already be seen
for rattan, turtles and cobras (van Dijk et al.,
1999).</t>
  </si>
  <si>
    <t>For the prupose of this database, the value lost/gained due to deforestation was used (the difference between 'deforestation scenario' and 'conservation scenario')</t>
  </si>
  <si>
    <t>Timber</t>
  </si>
  <si>
    <t>The total timber value is derived by applying the
market price for a unit of timber to the estimated
quantities that could be sustainably harvested
from an area of forest (Bann, 1998). In Leuser,
this condition of sustainability does not necessarily
hold because the purpose of this study is to
determine the costs and benefits of unsustainable
logging practises, while the conservation scenario
assumes a strict ban on logging. Note that the
costs of harvesting and transporting timber must
be deducted from the market price to establish the
net standing timber in the forest.</t>
  </si>
  <si>
    <t>ES-bundle with 11 ecosystem services</t>
  </si>
  <si>
    <t>Surrogate of all assumptions for ecosystem service valuation (see each ecosystem service in this study)</t>
  </si>
  <si>
    <t>Bienabe, E., &amp; Hearne, R. R. (2006). Public preferences for biodiversity
conservation and scenic beauty within a framework of environmental
services payments. Forest Policy and Economics, 9(4), 335–348.</t>
  </si>
  <si>
    <t>http://www.sciencedirect.com/science/article/pii/S1389934105001206</t>
  </si>
  <si>
    <t>Choice experiments are used to investigate the preferences and the willingness to pay of foreign tourists and Costa Ricans for increased support for nature conservation and scenic beauty through a system of Payments for Environmental Services (PESs). In order to assess preferences for these different public goods services of private forests, survey respondents were asked to choose between spatially differentiated areas to receive PESs. Through different experts and focus groups, the establishment of PESs in remote areas was acknowledged to favor nature conservation and their establishment in accessible areas, to favor scenic beauty.
A survey was conducted among Costa Rican residents and both Costa Rican and foreign tourists. Results of the nested multinomial logit model show that both populations support increased PESs dedicated to both nature conservation and scenic beauty. These results were robust across respondents with different socioeconomic characteristics, but among both populations higher income groups were more willing to contribute to PESs. Willingness to pay for nature conservation PESs was greater than for scenic beauty reflecting an acceptance of the existence value of nature. Respondents' preferences for alternative payment vehicles were mixed, with foreign tourists preferring voluntary contributions and Costa Ricans being indifferent. This research demonstrates that choice experiments, including a significant initial research step of experts and focus group consultation, can aid in incorporating stakeholder preferences into the design and evolution of conservation policy instruments.</t>
  </si>
  <si>
    <t>Biodiversity conservation</t>
  </si>
  <si>
    <t>Different conservation areas</t>
  </si>
  <si>
    <t>Educational level</t>
  </si>
  <si>
    <t>Choice experiments are used to investigate the preferences and the willingness to pay of foreign tourists and Costa Ricans for increased support for nature conservation and scenic beauty through a system of Payments for Environmental Services (PESs). WTP was asked for strategically located nature conservation and strategically located access and scenic beauty. People could chose between paying US$ 2, 4, 10, 20
for each option or no payment. Payment vehicles are taxes or voluntary contributions.</t>
  </si>
  <si>
    <t>People were interviews in different places in Costa Rica including the airport, towns and in protected areas</t>
  </si>
  <si>
    <t>Access to scenic beauty</t>
  </si>
  <si>
    <t>intensivere Grünlandnutzung auf 50%, Umwandlung in Ackerland auf 5%</t>
  </si>
  <si>
    <t>Denitrifikationsleistung von extensiver Gründlandnutzung nach Osterburg et al 2007</t>
  </si>
  <si>
    <t>Kosten-Wirksamkeitsrelationen für Einsparungsmaßnahme Zwischenfruchtfolge</t>
  </si>
  <si>
    <t>Kosten-Wirksamkeitsrelationen als Grundlage der Bewertung</t>
  </si>
  <si>
    <t>Rainforest</t>
  </si>
  <si>
    <t>Erosion control benefiting Hydro-power production</t>
  </si>
  <si>
    <t>US$/person/month marginal WTP by tourists from Costa Rica for a conservation-oriented ecosystem service payment (ESP)</t>
  </si>
  <si>
    <t>US$/person/month marginal WTP by tourists from Costa Rica for a access-oriented ecosystem service payment (ESP)</t>
  </si>
  <si>
    <t>US$/person/visit (one-time payment) payment marginal WTP by tourists from foreign countries for a conservation-oriented ecosystem service payment (ESP)</t>
  </si>
  <si>
    <t>US$/person/visit (one-time payment) marginal WTP by tourists from foreign countries for a access-oriented ecosystem service payment (ESP)</t>
  </si>
  <si>
    <t>Bernard, F., de Groot, R., &amp; Campos, J. J. (2009). Valuation of tropical
forest services and mechanisms to finance their conservation and
sustainable use: A case study of Tapantı´ National Park. Costa Rica.
Forest Policy Economics, 11, 174–183.</t>
  </si>
  <si>
    <t>http://www.sciencedirect.com/science/article/pii/S1389934109000264</t>
  </si>
  <si>
    <t>The Tapanti National Park in Costa Rica comprises a precious but vulnerable tropical rain forest area. The monetary values of ecosystem services that are provided by this park are estimated in order to assess the mechanisms to finance the park's conservation and sustainable use. The main ecosystem services provided by the park are water supply (for drinking and electricity generation), maintenance of biodiversity and opportunities for recreation and tourism. Based on interviews with over 300 stakeholders, the study identified the main beneficiaries of these ecosystem services. The monetary benefits of the three services combined were estimated at approx. US$2.5 million/year, equivalent to an average of US$43/year for the total park area (58.323 ha). Compared to other, similar areas, the recreation values are relatively low (approx. 0.6 million US$/year) while the water-supply service is very high: approx. 1.7 million US$/year for hydro-electricity and approx. 0.2 million US$/year for drinking water. Both the low recreation and high water supply values can be correlated with the high rainfall of over 6500 mm/year.
To develop payment-mechanisms for the conservation and sustainable use of Tapantí National Park, the main stakeholders were asked about their willingness to pay for the maintenance of the services they benefited from. Different financing mechanisms have been explored, such as taxes, user fees, individual and corporate donations, friends' schemes, and voluntary contractual arrangements. In general, most of the stakeholders were willing to pay for the ecosystem services they received. These potential payments amounted to at least 400,000 US$/year, which excludes the hydro-electricity beneficiary. Even without payments from the hydro-electricity company, this amount suffices to cover the current (245,000 US$) and urgently needed additional budget (100,000 US$) for the National Park management.</t>
  </si>
  <si>
    <t>Drinking water</t>
  </si>
  <si>
    <t>Tapatí National Park</t>
  </si>
  <si>
    <t>58323 ha</t>
  </si>
  <si>
    <t>Deforestation of national park and consequent degradation in water quality and cost increase for water treatment</t>
  </si>
  <si>
    <t>US$/year avoided costs in water treatment due to intact forest</t>
  </si>
  <si>
    <t xml:space="preserve">Water treatment with aluminum sulphate (price at US$ 0.33/kg): 
Use of aluminum sulphate would increase from 16.4mg/l to 26.6 mg/l (increase by 10.2 mg/l due to deforestation).
This would save costs for the AyA water plant of US$ 169470 and for the Cartago Plant US$ 30100 (Total US$/year 199570).
</t>
  </si>
  <si>
    <t>Avoided costs in water treatment due to intact forest</t>
  </si>
  <si>
    <t>Local and global stakeholder</t>
  </si>
  <si>
    <t>gute Studie</t>
  </si>
  <si>
    <t>Deforestation of national park and consequent sedimentation and cost increase for hydro-power production</t>
  </si>
  <si>
    <t xml:space="preserve">US$/ha/a avoided costs due to intact forests reducing costs in hydro-power production
Min value: Angostura Plant with 47291 ha forest in catchment area  (44% of total catchment)
Max value: Catchí Plant with 32230 ha forest in catchment (40% of total catchment) </t>
  </si>
  <si>
    <t xml:space="preserve">The catchment area of the Cachí and Angostura hydro-power plants have 32230 ha and 47291 ha within the National Park. Hence the forest in the national park is contributing to reducing sedimentations. </t>
  </si>
  <si>
    <t xml:space="preserve">Assumption: 70% of maintenance costs for hydro-power plants is due to sedimentation from deforested areas. 
Hence the costs associated with sediment are for Cachí hydro-power plant 1534330 US$/year and for Angostura hydro-power plant 823200 US$/year. The catchment area of the Cachí and Angostura hydro-power plants have 47330 ha and 62079 ha of deforested land outside the National Park that is causing the costs. Hence the costs are 32 and 13 US$/ha/a respectively. 
The catchment area of the Cachí and Angostura hydro-power plants have 32230 ha and 47291 ha within the National Park. Hence the forest in the national park is contributing to reducing sedimentations by avoiding costs of 1031360 US$/year and  614783 US$/year respectively.
</t>
  </si>
  <si>
    <t>Avoided costs for hydro-power production</t>
  </si>
  <si>
    <t xml:space="preserve">Assumption: 70% of maintenance costs for hydro-power plants is due to sedimentation from deforested areas. 
</t>
  </si>
  <si>
    <t>US$/a benefits for local tourism business</t>
  </si>
  <si>
    <t>Factors included: accommodation, price for a meal, average duration of stay</t>
  </si>
  <si>
    <t>Travel Cost</t>
  </si>
  <si>
    <t>17 out of 48 tourism businesses answered to benefits from the national park. The total net annual income of these 17 businesses is about 1.25 million US$/year. Assumption: 50% of this depend on the the park.</t>
  </si>
  <si>
    <t>ES-bundle: Drinking water + Hydro-power benefits + Tourism</t>
  </si>
  <si>
    <t>US$/ha/a benefits for drinking water, hydro-power production and tourism</t>
  </si>
  <si>
    <t>Factors included: the sum of drinking water, hydro-power benefits, tourism (see each separate entry for further details)</t>
  </si>
  <si>
    <t>Travel cost, Avoided cost</t>
  </si>
  <si>
    <t>Adamson, M. (2001). ¿Cua´nto vale un parque nacional? Economı´a experimental y me´todo de valoracio´n contingente?. Ciencias Economicas, 21(1–2), 5–37.</t>
  </si>
  <si>
    <t>Biodiversity conservation in national park</t>
  </si>
  <si>
    <t>Parque Nacional Manuel Antonio (PNMA)</t>
  </si>
  <si>
    <t>US$ WTP for conserving the Manuel Antonio National Park by national (Costa Rican) (min-value) and international tourists (max-value)</t>
  </si>
  <si>
    <t>income, years of education, member of an environmental NGO, nationality</t>
  </si>
  <si>
    <t xml:space="preserve">Interviews were conducted and people could choose a payment:
- between 220 and 30000 Collones for nationals from Costa Rica (people interviewed: 1442)
- between 10 and 500 US$ for international toursists  (people interviewed: 803)
</t>
  </si>
  <si>
    <t>1997-1998</t>
  </si>
  <si>
    <t>Shahwahid, M., Noor, A. A. G., Rahim, A. N., Zulkifli, Y., &amp; Razani, U.
(2003). Economic benefits of watershed protection and trade-off with
timber production: A case study in Malaysia. Ottawa, Canada: Report
International Development Research Centre.</t>
  </si>
  <si>
    <t>https://idl-bnc.idrc.ca/dspace/bitstream/10625/16009/10/107361.pdf</t>
  </si>
  <si>
    <t>This project attempts to estimate the costs and benefits of managing forested
catchments in Peninsular Malaysia. Two land use options are simulated in four
selected catchments in the Hulu Langat Forest Reserve (HLFR), Selangor. The land
use options considered are total protection (TP) or no logging in the catchment and
reduced impact logging (RIL).
The project computes the potential sedimentation impacts of each option on
the dam and water intake ponds in the catchments. It then estimates the benefits
derived from logging, hydroelectric power (HEP) generation, water regulatory dam
for water treatment, and costs associated with sedimentation under the two options.</t>
  </si>
  <si>
    <t>Malaysia</t>
  </si>
  <si>
    <t>The total area of Cl, inclusive of the inundated dam area, is 3,823 ha. Three other catchments are located beside Cl: Lolo Catchment (C2, with an area of 473 ha), Pangson Catchment (C3, 265 ha ), and Lupok Catchment (C4, 455 ha).</t>
  </si>
  <si>
    <t>5016 ha</t>
  </si>
  <si>
    <t>Total protection (TP) of forest</t>
  </si>
  <si>
    <t>RM (Malaysian ringgit) net present value of benefits from water treatment (erosion control) and hydro-power generation for the scenario of total forest protection (TP)</t>
  </si>
  <si>
    <t>(US$1 = RM2.5)
Production of treated water and HEP; Needs estimates of: prices and quantities of treated water and HEP produced; cost of production;
The study used a price of RMO.33 per m3 for treated water and a production cost estimate of RMO.20 per m3. It assumes a zero annual rate of growth in real prices of water and a 2% rate of growth in production cost.; Similarly, prices of electricity set by the National Electric Company, whether petroleum-based, gas-based, coal-based, or from HEP, are also regulated. The price used in this analysis is RMO.165 per kWh, while production cost is RMO.125 per kWh. Using a discount rate of 10 percent, the total discounted net benefits from HEP production under the two land use options are computed;
In the case of timber production, the real prices of logs are assumed to
increase at 3.5 percent per annum. The direct logging cost in the first year is
estimated at RM75 per m3 plus timber fees paid to the government in the form of
royalty, premium, and silvicultural cess. It is further assumed that the direct cost of
logging in the second year would be reduced to RM70 per m3 since there is no new
construction of main roads in the current logging area. It is further assumed that the
logging cost would increase by 2 percent per year until the end of the cutting cycle in
year 30.</t>
  </si>
  <si>
    <t>Market price</t>
  </si>
  <si>
    <t>Calculation of value of reduced sediment load through intact forest, ist benefits for reduced costs of water treatment and maintenance costs of dams (dredging of dams); Colculation of benefit from selective logging for the reduced impact logging scenario;</t>
  </si>
  <si>
    <t>The analysis covers a 30-year period to coincide with the
30-year cutting cycle.</t>
  </si>
  <si>
    <t>From total protection (TP) change to reduced impact logging (RIL)</t>
  </si>
  <si>
    <t>RM (Malaysian ringgit) net present value of benefits from water treatment (erosion control) and hydro-power generation for the scenario of change from total forest protection (TP) to reduced impact logging (RIL)</t>
  </si>
  <si>
    <t>Reduced impact logging
Sedimentation; Needs estimates of: volume of sediments trapped in water intake pond; frequency of dredging and its cost; maintenance cost of turbines in HEP plants; forgone HEP output;
In this study, the sediment yield values reported by Lai (1993) in the adjacent
catchment, Batangsi River, were used. This particular catchment shared similar
physical characteristics with the Hulu Langat catchment. The suspended sediment
yield from logging activities amounted to 28.3 t/ha per yr. The 1993 study also
showed that the total bed load was 12.67 t/ha per yr. The total sediment yield due to
logging is therefore 40.97 t/ha per yr. Using a sediment density value of 1.5 t/m3, the
total sediment yield is 27.31 m3/ha per yr.</t>
  </si>
  <si>
    <t>RM (Malaysian ringgit) net present value of benefits from timber for the scenario of change from total forest protection (TP) to reduced impact logging (RIL)</t>
  </si>
  <si>
    <t>Reduced impact logging</t>
  </si>
  <si>
    <t>(US$1 = RM2.5)
In the case of timber production, the real prices of logs are assumed to
increase at 3.5 percent per annum. The direct logging cost in the first year is
estimated at RM75 per m3 plus timber fees paid to the government in the form of
royalty, premium, and silvicultural cess. It is further assumed that the direct cost of
logging in the second year would be reduced to RM70 per m3 since there is no new
construction of main roads in the current logging area. It is further assumed that the
logging cost would increase by 2 percent per year until the end of the cutting cycle in
year 30.</t>
  </si>
  <si>
    <t>Verma, M. (2000). Economic valuation of forests of Himachal Pradesh.
Report to IIED Himachal Pradesh. Forestry Review. Bhopal, India:
Indian Institute of Forest Management.</t>
  </si>
  <si>
    <t>http://earthmind.net/values/docs/valuation-forests-himachal.PDF</t>
  </si>
  <si>
    <t>The principle objective of this study is to generate economic value of various goods &amp;
services provided by the Himachal Forests. It recognizes the multi-stakeholders,
multisectoral contribution of forests through their multiple values.
The values that accrue to various stakeholders &amp; sectors are in the form of
direct consumptive benefits like timber, fodder, fuelwood, NTFPs; direct
non-consumptive benefits like ecotourism &amp; recreational and indirect
benefits like watershed functions, carbon sinks, micro-climate,
biodiversity &amp; employment. The study highlights that there values though
provided to various users but go completely unrecorded in the state’s
accounting system. Such an approach reflects market and a policy failure
which either depresses the value of forest goods and services, or makes
other land uses more profitable.
The objectives of forest management have changed globally &amp; there is an urgent need
to recognize ecological contribution of forests in the economic development of the
state. Himachal Pradesh having the locational advantage (being the hill state which
serves as a major watershed to numerous river &amp; rural and urban areas) and its 66%
geographical area under forests, plays a pivotal role in the regional &amp; global
economy. But the contribution it makes through its forests to various stakeholders &amp;
sectors is seldomly acknowledged. Thus , this study highlights the need for sustainable
management of forests which is possible only when the policy makers &amp; planners
understand the real worth of the forest stock . Likewise, the current study first takes
account of the physical wealth of Himachal forests; uses appropriate valuation
techniques &amp; draws from studies conducted in forest valuation in India and similar
countries to provide an extensive estimate of economic value of Himachal forests.
The study claims no precision as it based on readily available data and no primary
survey was conducted for ground truthing of the economic values so generated rather
it recommends a detailed follow up study for the same.</t>
  </si>
  <si>
    <t>Direct use products (fodder, fuelwood, timber, etc.)</t>
  </si>
  <si>
    <t>India</t>
  </si>
  <si>
    <t xml:space="preserve"> Himachal Pradesh</t>
  </si>
  <si>
    <t>14346 ha forest</t>
  </si>
  <si>
    <t>forest use for livelihoods</t>
  </si>
  <si>
    <t>Rs/ha/a (Indian Rupees) total direct consumptive benefits of forests (fodder, fuelwood, timber,  etc.)</t>
  </si>
  <si>
    <t>Total economic value</t>
  </si>
  <si>
    <t>Ecotourism</t>
  </si>
  <si>
    <t>forest use for ecotourism</t>
  </si>
  <si>
    <t>Rs/ha/a (Indian Rupees) total benefits of forests for ecotourism</t>
  </si>
  <si>
    <t>Watershed services (water quality)</t>
  </si>
  <si>
    <t>forest value for watershed services (water quality)</t>
  </si>
  <si>
    <t>Rs/ha/a (Indian Rupees) total benefits of forests for watershed services (water quality)</t>
  </si>
  <si>
    <t>Microclimate</t>
  </si>
  <si>
    <t>forest value for microclimate</t>
  </si>
  <si>
    <t>Rs/ha/a (Indian Rupees) total benefits of forests for micor-climatic services</t>
  </si>
  <si>
    <t>Carbon sink</t>
  </si>
  <si>
    <t>forest value for  carbon sink</t>
  </si>
  <si>
    <t>Rs/ha/a (Indian Rupees) total benefits of forest as carbon sink</t>
  </si>
  <si>
    <t>Biodiversity (endangered species)</t>
  </si>
  <si>
    <t>forest value for biodiversity (endangered species)</t>
  </si>
  <si>
    <t>Rs/ha/a (Indian Rupees) total benefits of forest for biodiversity (endangered species)</t>
  </si>
  <si>
    <t>Employment</t>
  </si>
  <si>
    <t>forest value for employment</t>
  </si>
  <si>
    <t>Rs/ha/a (Indian Rupees) total benefits of forest for employment</t>
  </si>
  <si>
    <t>Tobias, D. and Mendelsohn, R. (1991). Valuing ecotourism in a tropical
rain-forest reserve. Ambio, 20(2), 91–93.</t>
  </si>
  <si>
    <t>https://www.jstor.org/stable/4313783</t>
  </si>
  <si>
    <t>This study measures the value of ecotourism at a tropical rain-forest site in Costa Rica using the travel cost method. By observing travel behavior, the study reveals that Costa Rican visitors are willing to pay considerably for the experience of visiting the site. The present value of the site per hectare, based on domestic and foreign use alone, is found to be 1-2 magnitudes greater than the purchase price currently paid by the reserve for acquisition of new lands. This estimate does not include other potential preservation values such as harvesting of commodities (fruit, latex, etc.), protection of watersheds, or protection of wildlife habitat and rare species.</t>
  </si>
  <si>
    <t>Ecotourism (Costa Rican nationals)</t>
  </si>
  <si>
    <t>Monteverde Cloud Forest Biological Reserve (MCFR)</t>
  </si>
  <si>
    <t>10 000 ha</t>
  </si>
  <si>
    <t xml:space="preserve">US$/visit by Costa Rican nationals (domestic tourists) </t>
  </si>
  <si>
    <t>per visit</t>
  </si>
  <si>
    <t>Distance is converted into currency using average cost per km estimates. We estimate that USD 0.15 per km is a reasonable measure of the travel costs in Costa Rica in 1988. This estimate in- cludes out-of-pocket costs, a fraction of fixed costs, and the value of travel time (8).
The linear demand functions estimated in Table 1 suggest that visitation would drop to zero only at distances of 328 km and 347 km, respectively, for the two regressions. At the presumed USD .15 per km, this implies a maximum price (PM) per visit of USD 49 and USD 52, respectively. Domestic vis- itation would drop off to zero only if the price per visit exceeded USD 50.
Given that there are about 3000 Costa Rican visitors per year, the site is worth about USD 35 per domestic visit.</t>
  </si>
  <si>
    <t>Travel cost</t>
  </si>
  <si>
    <t>A total of 755 of approximately 3000 domestic visitors entered the drawing in 1988.</t>
  </si>
  <si>
    <t>US$/a value of ecotourism of the Reserve from tourists from Costa Rica (domestic tourism)</t>
  </si>
  <si>
    <t>Menkaus, S., &amp; Lober, D. J. (1996). International ecotourism and the
valuation of tropical rainforests in Costa Rica. Journal of Environmental
Management, 47, 1–10.</t>
  </si>
  <si>
    <t>http://studentresearch.wcp.muohio.edu/morefeb03/costarica/costa_rica_tourism.pdf</t>
  </si>
  <si>
    <t>Tropical rainforests have many values beyond the timber they hold and their
potential as sites for agriculture and cattle grazing. This study examined one of
these additional values, rainforests as places for ecotourism. The study
determined the value that tourists from the U.S. place on Costa Rican
rainforests as ecotourism destinations, using the Monteverde Cloud Forest
Reserve as a sampling site for tourism to Costa Rica’s protected areas. The
valuation method used was the travel cost model, a non-market valuation
approach which uses travel expenses as a proxy for the value of the park. Data
were collected by a survey of 240 U.S. tourists. This study found that the value
placed by U.S. ecotourists on visiting Costa Rican rainforests was $1150 per
visit. This value can be used in policy making to better assess all the alternative
land uses available.</t>
  </si>
  <si>
    <t>Ecotourism (US tourists)</t>
  </si>
  <si>
    <t xml:space="preserve">US$/visit by US nationals </t>
  </si>
  <si>
    <t>Individuals were asked to indicate information
about the cost of their airfare and in-country travel expenses as well as
socio-economic variables such as age, income and education. In addition, they were
asked to indicate other destinations they had visited or would visit in Costa Rica.</t>
  </si>
  <si>
    <t>The response rate was extremely high with less than 5% of those asked to complete
the survey refusing to respond. Of the 240 U.S. tourists interviewed, 176 were able
to provide complete travel expense information.</t>
  </si>
  <si>
    <t>1990 (These surveys were conducted over a 3-month period from June to August 1990.)</t>
  </si>
  <si>
    <t>US$/a value of ecotourism of the Reserve from US tourists</t>
  </si>
  <si>
    <t>Lao PDR</t>
  </si>
  <si>
    <t>United Kingdom</t>
  </si>
  <si>
    <t>Horton, B., Colarullo, G., Bateman, I. J., &amp; Peres, C. A. (2003).
Evaluating non-user willingness to pay for a large-scale conservation
program in Amazonia: a UK/Italian contingent valuation study.
Environmental Conservation, 30, 139–146.</t>
  </si>
  <si>
    <t>http://journals.cambridge.org/action/displayAbstract?fromPage=online&amp;aid=164171</t>
  </si>
  <si>
    <t xml:space="preserve">Contingent valuation (CV) is a popular method in economics for eliciting individuals' preferences for non-market environmental resources, but very few attempts have been made to apply it to distant environmental goods of global importance. This paper reports the results of a CV study in the UK and Italy, which evaluated non-users' willingness to pay for the implementation of a proposed programme of protected areas in Brazilian Amazonia. The main focus of the survey was the wealth of biodiversity in the region proposed for protection and the ecosystem services provided by such areas. Taking both countries together, respondents were willing to pay, on average, £30 (US$ 45.60) per household per annum to fund the implementation of a protection programme covering 5% of Brazilian Amazonia and £39 (US$ 59.28) per household per annum to fund a 20% programme. Aggregated across households, an annual fund to conserve 5% of Brazilian Amazonia as strictly protected areas could yield around £600 million (US$ 912 million) in the UK and a similar amount in Italy. It should be noted that respondents appeared to show a high degree of uncertainty in the bid decision process for such an unfamiliar and distant good, leading to questions as to the validity and reliability of results. Nevertheless, responses were non-random and systematically related to a range of socio-economic characteristics and attitudinal variables. Thus initiatives such as international financial transfers from wealthy developed countries to support the protection of threatened areas of global significance could attract widespread support in those countries.
</t>
  </si>
  <si>
    <t>Amazon</t>
  </si>
  <si>
    <t>190000 km2</t>
  </si>
  <si>
    <t xml:space="preserve">£/household/a WTP by UK citizens for 5% conservation of Amazon (Brazil); Method: question for WTP for 5% conservation was first, question for WTP for 20% conservation was second.
Min-Max: values of 95% Confidence Interval </t>
  </si>
  <si>
    <t xml:space="preserve">5% target: A scheme to protect 5% of Brazilian Amazonia, roughly the extent of the existing network of protected areas already in place, around 190 000 km2. 
</t>
  </si>
  <si>
    <t>The final section of the questionnaire gathered information
on respondents’ socio-economic and demographic characteristics.
The full questionnaire can be found in Horton et al.
(2002).</t>
  </si>
  <si>
    <t>non-users WTP for conservation</t>
  </si>
  <si>
    <t>This paper reports the results of a CV study in the UK and Italy, which evaluated non-users’ willingness to pay for the implementation of a proposed programme of protected areas in Brazilian Amazonia.
Payment vehicle: an EU-wide tax was considered most appropriate given the more serious problems of other approaches and the need to maintain a consistent approach in both countries</t>
  </si>
  <si>
    <t>Question for WTP for 5% conservation was first, question for WTP for 20% conservation was second;
After extensive pre-testing and piloting, we opted for a
payment ladder approach (Rowe et al. 1996). Respondents
were presented with a range of monetary amounts and asked
to tick those they would be willing to pay to ensure the
implementation of the relevant programme, leave blank those
they were uncertain about, and cross the first amount they
definitely would not pay. This method has the advantage of
taking into account the uncertainty in bid levels, which we
expected to be fairly prominent in this study, more effectively
than other methods. 
Half the sample was asked their WTP
for the implementation of the 5% scheme first (part-whole
subsample), followed by their WTP for the 20% scheme, and
vice versa for the other half (whole-part subsample). The
purpose of this was to minimize the possibility of embedding
effects, where respondents were insensitive to the scope of
the good and stated similar WTP amounts regardless of the
amount under consideration (Kahneman &amp; Knetsch 1992).
The relationship between WTP and scale of programme
was established by analysing responses to the two scenarios.
WTP bids were also regressed against a number of socioeconomic
and attitudinal variables using ordinary least
squares (OLS) and Tobit estimation techniques (Greene
1999), the latter being undertaken since it explicitly incorporates
the fact that we could not get negative WTP bids. To
facilitate bid curve analysis, modelling its natural logarithm
controlled for the positive skew of the WTP distribution.
The bid function was arrived at using stepwise regression
techniques (Greene 1999), starting with all potential explanatory
variables, eliminating that of least significance,
re-estimating the model, and so on until all remaining variables
were significant at the 95% level. Truncation of bids
was also undertaken to investigate how mean WTP was
affected by bids at the highest end of the scale (Bateman et al.
1995).</t>
  </si>
  <si>
    <t>103 in UK.
In UK and Italy: A total of 442 individuals were approached and 407 interviews were completed during
July and August 2000, a response rate over 91%, which is
high for such a study (Mitchell &amp; Carson 1989).</t>
  </si>
  <si>
    <t>non-users in UK and Italy</t>
  </si>
  <si>
    <t>760000 km2</t>
  </si>
  <si>
    <t xml:space="preserve">£/household/a WTP by UK citizens for 20% conservation of Amazon (Brazil); Method: question for WTP for 5% conservation was first, question for WTP for 20% conservation was second.
Min-Max: values of 95% Confidence Interval </t>
  </si>
  <si>
    <t>20% target: A hypothetical conservation target of fully implemented protected areas representing all major river basins and one fifth (20%) of the entire region (around 760 000 km2).</t>
  </si>
  <si>
    <t xml:space="preserve">£/household/a WTP by Italian citizens for 5% conservation of Amazon (Brazil); Method: question for WTP for 5% conservation was first, question for WTP for 20% conservation was second.
Min-Max: values of 95% Confidence Interval </t>
  </si>
  <si>
    <t>108 in Italy.
In UK and Italy: A total of 442 individuals were approached and 407 interviews were completed during
July and August 2000, a response rate over 91%, which is
high for such a study (Mitchell &amp; Carson 1989).</t>
  </si>
  <si>
    <t xml:space="preserve">£/household/a WTP by Italian citizens for 20% conservation of Amazon (Brazil); Method: question for WTP for 5% conservation was first, question for WTP for 20% conservation was second.
Min-Max: values of 95% Confidence Interval </t>
  </si>
  <si>
    <t xml:space="preserve">£/household/a WTP by UK and Italian citizens (combined average) for 5% conservation of Amazon (Brazil); Method: question for WTP for 5% conservation was first, question for WTP for 20% conservation was second.
Min-Max: values of 95% Confidence Interval </t>
  </si>
  <si>
    <t>211 in UK and Italy.
In UK and Italy: A total of 442 individuals were approached and 407 interviews were completed during
July and August 2000, a response rate over 91%, which is
high for such a study (Mitchell &amp; Carson 1989).</t>
  </si>
  <si>
    <t xml:space="preserve">£/household/a WTP by UK and Italian citizens (combined average) for 20% conservation of Amazon (Brazil); Method: question for WTP for 5% conservation was first, question for WTP for 20% conservation was second.
Min-Max: values of 95% Confidence Interval </t>
  </si>
  <si>
    <t xml:space="preserve">£/household/a WTP by UK citizens for 20% conservation of Amazon (Brazil); Method: question for WTP for 20% conservation was first, question for WTP for 5% conservation was second.
Min-Max: values of 95% Confidence Interval </t>
  </si>
  <si>
    <t>Question for WTP for 20% conservation was first, question for WTP for 5% conservation was second;
After extensive pre-testing and piloting, we opted for a
payment ladder approach (Rowe et al. 1996). Respondents
were presented with a range of monetary amounts and asked
to tick those they would be willing to pay to ensure the
implementation of the relevant programme, leave blank those
they were uncertain about, and cross the first amount they
definitely would not pay. This method has the advantage of
taking into account the uncertainty in bid levels, which we
expected to be fairly prominent in this study, more effectively
than other methods. 
Half the sample was asked their WTP
for the implementation of the 5% scheme first (part-whole
subsample), followed by their WTP for the 20% scheme, and
vice versa for the other half (whole-part subsample). The
purpose of this was to minimize the possibility of embedding
effects, where respondents were insensitive to the scope of
the good and stated similar WTP amounts regardless of the
amount under consideration (Kahneman &amp; Knetsch 1992).
The relationship between WTP and scale of programme
was established by analysing responses to the two scenarios.
WTP bids were also regressed against a number of socioeconomic
and attitudinal variables using ordinary least
squares (OLS) and Tobit estimation techniques (Greene
1999), the latter being undertaken since it explicitly incorporates
the fact that we could not get negative WTP bids. To
facilitate bid curve analysis, modelling its natural logarithm
controlled for the positive skew of the WTP distribution.
The bid function was arrived at using stepwise regression
techniques (Greene 1999), starting with all potential explanatory
variables, eliminating that of least significance,
re-estimating the model, and so on until all remaining variables
were significant at the 95% level. Truncation of bids
was also undertaken to investigate how mean WTP was
affected by bids at the highest end of the scale (Bateman et al.
1995).</t>
  </si>
  <si>
    <t>110 in UK.
In UK and Italy: A total of 442 individuals were approached and 407 interviews were completed during
July and August 2000, a response rate over 91%, which is
high for such a study (Mitchell &amp; Carson 1989).</t>
  </si>
  <si>
    <t xml:space="preserve">£/household/a WTP by UK citizens for 5% conservation of Amazon (Brazil); Method: question for WTP for 20% conservation was first, question for WTP for 5% conservation was second.
Min-Max: values of 95% Confidence Interval </t>
  </si>
  <si>
    <t xml:space="preserve">£/household/a WTP by Italian citizens for 20% conservation of Amazon (Brazil); Method: question for WTP for 20% conservation was first, question for WTP for 5% conservation was second.
Min-Max: values of 95% Confidence Interval </t>
  </si>
  <si>
    <t>83 in Italy.
In UK and Italy: A total of 442 individuals were approached and 407 interviews were completed during
July and August 2000, a response rate over 91%, which is
high for such a study (Mitchell &amp; Carson 1989).</t>
  </si>
  <si>
    <t xml:space="preserve">£/household/a WTP by Italian citizens for 5% conservation of Amazon (Brazil); Method: question for WTP for 20% conservation was first, question for WTP for 5% conservation was second.
Min-Max: values of 95% Confidence Interval </t>
  </si>
  <si>
    <t xml:space="preserve">£/household/a WTP by UK and Italian citizens (combined average) for 20% conservation of Amazon (Brazil); Method: question for WTP for 20% conservation was first, question for WTP for 5% conservation was second.
Min-Max: values of 95% Confidence Interval </t>
  </si>
  <si>
    <t>193 in UK and Italy.
In UK and Italy: A total of 442 individuals were approached and 407 interviews were completed during
July and August 2000, a response rate over 91%, which is
high for such a study (Mitchell &amp; Carson 1989).</t>
  </si>
  <si>
    <t xml:space="preserve">£/household/a WTP by UK and Italian citizens (combined average) for 5% conservation of Amazon (Brazil); Method: question for WTP for 20% conservation was first, question for WTP for 5% conservation was second.
Min-Max: values of 95% Confidence Interval </t>
  </si>
  <si>
    <t>UK</t>
  </si>
  <si>
    <t>Brazil (WTP from UK)</t>
  </si>
  <si>
    <t>Brazil (WTP from Italia)</t>
  </si>
  <si>
    <t>Brazil (WTP from UK and Italia)</t>
  </si>
  <si>
    <t>Year</t>
  </si>
  <si>
    <t>World Bank 2016: http://data.worldbank.org/indicator/FP.CPI.TOTL
Consumer price index reflects changes in the cost to the average consumer of acquiring a basket of goods and services that may be fixed or changed at specified intervals, such as yearly. The Laspeyres formula is generally used. Data are period averages.</t>
  </si>
  <si>
    <t>US$ value of forest lost due to deforestation for provision of water for drinking and use in industry over the period of 2000-2030 at 4% discount rate (difference between scenario (1) 'conservation scenario' and scenario (2) 'deforestation scenario'). Own calculation for the purpose of this database.</t>
  </si>
  <si>
    <t>Scenario (1) the ‘conservation’ scenario, implying that protection of the rainforest is strictly enforced and that logging will be excluded as an economic activity;</t>
  </si>
  <si>
    <t>Scenario (1) 'conservation' subtracted from scenario (2) ‘deforestation’ (implying a continuation of the current trend of clear-cutting). Own calculation for the purpose of this database.</t>
  </si>
  <si>
    <t>Scenario (1) the ‘conservation’ scenario,
implying that protection of the rainforest is strictly
enforced and that logging will be excluded as an
economic activity;</t>
  </si>
  <si>
    <t>Market price for drinking and industrial use; modelling.</t>
  </si>
  <si>
    <t>Market price of fish; modelling.</t>
  </si>
  <si>
    <t>Avoided damage cost from floods, market price; modelling.</t>
  </si>
  <si>
    <t>Market price of agricultural products; modelling.</t>
  </si>
  <si>
    <t xml:space="preserve">Market price of electricity; modelling. </t>
  </si>
  <si>
    <t>WTP and Market price; modelling.</t>
  </si>
  <si>
    <t>WTP; modelling.</t>
  </si>
  <si>
    <t>Marginal damage cost per t of CO2 according to IPCC; modelling.</t>
  </si>
  <si>
    <t>Avoided damage cost from fires; modelling.</t>
  </si>
  <si>
    <t>Surrogate market price; modelling.</t>
  </si>
  <si>
    <t>Market price of electricity; modelling.</t>
  </si>
  <si>
    <t>Surrogate market price, deducting the costs of harvest; modelling.</t>
  </si>
  <si>
    <t>TEV - total economic value based on surrogate of all assumptions for ecosystem service valuation (see each ecosystem service in this study); modelling.</t>
  </si>
  <si>
    <t xml:space="preserve">Gute Qualität, Erklärung der Herleitung der Werte nicht ganz transparent. </t>
  </si>
  <si>
    <t xml:space="preserve">Jahr: </t>
  </si>
  <si>
    <t>Version:</t>
  </si>
  <si>
    <t>2.0</t>
  </si>
  <si>
    <t xml:space="preserve">Datum: </t>
  </si>
  <si>
    <t>Lienhoop, N., Völker, M. (2016): Preference refinement in deliberative choice experiments for ecosystem service valuation. Land Econ 92(3): 555-577.</t>
  </si>
  <si>
    <t>keine Bewertung, Wertschöpfungsanalyse</t>
  </si>
  <si>
    <t>Artenschutzprogramm 1 (Verhinderung des Artenrückgangs von 690 auf 210 Arten + Wegfall Acker, Grünland, Brache)</t>
  </si>
  <si>
    <t>Artenschutzprogramm 2 (Verhinderung des Artenrückgangs von 690 auf 590 Arten + Wegfall Acker)</t>
  </si>
  <si>
    <t>Artenschutzprogramm 1 (Verhinderung Artenrückgang 590 auf 210 Arten + Wegfall Grünland &amp; Brache)</t>
  </si>
  <si>
    <t>Artenschutzprogramm 2 (Ausweitung Artenzahl 590 auf 690 Arten + Etablierung Acke)</t>
  </si>
  <si>
    <t>Trinkwasserprogramm 1 (von Nitrat-Grenzwertüberschreitung [50mg/l] auf Grenzwerteinhaltung)</t>
  </si>
  <si>
    <t>Trinkwasserprogramm 2 (von Nitrat-Grenzwerteinhaltung auf Richtwerteinhaltung [25mg/l])</t>
  </si>
  <si>
    <t>Trinkwasserprogramm 3 (wie 1, aber durch Reinigung statt Landwirtschaft)</t>
  </si>
  <si>
    <t>Trinkwasserprogramm 4 (wie 2, aber durch Reinigung statt Landwirtschaft)</t>
  </si>
  <si>
    <t>Henseleit, M. (2006). Möglichkeiten der Berücksichtigung der Nachfrage der Bevölkerung nach Biodiversität am Beispiel von Grünland in Nordrhein-Westfalen bei der Ausgestaltung eines ergebnisorientierten Honorierungskonzepts im Rahmen des Vertragsnaturschutzes. Göttingen: Cuvillier Verlag.</t>
  </si>
  <si>
    <t>regionale Bevölkerung</t>
  </si>
  <si>
    <t>€/HH/a für "Erhaltung ökologisch bedeutsamer Wiesen"</t>
  </si>
  <si>
    <t>face-to-face-Interviews; angegebene Werte unter Nichtberücksichtigung extremer WTPs (200+ €)</t>
  </si>
  <si>
    <t>Abfrage der Zahlungsbereitschaft für ein nicht näher spezifiziertes Programm zum Erhalt von ökologisch wertvollen Wiesen in NRW</t>
  </si>
  <si>
    <t>umfangreiche und gut dokumentierte Studie, aber keine Veränderung bewertet</t>
  </si>
  <si>
    <t>Befragung: Bonn, Rhein-Sieg-Kreis, Kreis Euskirchen; bewertetes Programm: NRW</t>
  </si>
  <si>
    <t>gute Quelle von N-Eintrag-Minderungskosten</t>
  </si>
  <si>
    <t>Peatlands</t>
  </si>
  <si>
    <t>Dry habitats</t>
  </si>
  <si>
    <t>Ergebnisse aus Table 6 der Publikation (auf Gesamtbevölkerung hochskalierte Gesamt-WTPs für Einzelprogramm) korrigiert um embedding effect und auf ha umgerechnet (s. Datenblatt Meyerhoff et al 2012 Umrechnung)</t>
  </si>
  <si>
    <t>€/HH/a für Anstieg von 60% Selbstversorgung auf 100 %</t>
  </si>
  <si>
    <t>irrelevantes Ökosystem</t>
  </si>
  <si>
    <t>Grunewald, K., Syrbe, R.-U., Renner, C. (2012). ANALYSE DER ÄSTHETISCHEN UND MONETÄREN WERTSCHÄTZUNG DER LANDSCHAFT AM ERZGEBIRGSKAMM DURCH TOURISTEN. GeoÖko XXIII, pp. 34-65.</t>
  </si>
  <si>
    <t>In der Region Eibenstock-Carlsfeld im sächsischen Westerzgebirge wurde zwischen 2009 und 2010 eine Befragung von Besuchern und touristischen Dienstleistern zur Wertschätzung der Landschaft durchgeführt. Erfragt wurden qualitative Landschaftsbildeigenschaften, -präferenzen sowie die Reisegründe, Reisekosten und die Bereitschaft, finanziell zur Erhaltung des Landschaftsbildes beizutragen. Darauf wendeten wir die Monetarisierungsansätze der Reisekostenmethode und Zahlungsbereitschaftsanalyse an. Die Studie basiert auf einer Face-to-Face-Befragung von 95 Sommer- und 105 Wintertouristen, womit indirekt Reisekosten von insgesamt 584 Personen erfasst werden konnten. Das Ziel bestand in der Analyse und monetären Bewertung konkreter sozio-kultureller Ökosystemdienstleistungen als Grundlage planerischer und politischer Abwägungen im Landschaftsmanagement. Die ästhetische Landschaftswahrnehmung der Touristen in der Region wird insbesondere von sichtbaren naturnahen Landschaftselementen (Wald, Gewässer, etc.) sowie von deren harmonischem Zusammenspiel beeinflusst. Die Landschaft ist ein wesentliches Anreisemotiv für Besucher, pro Jahr werden dafür rd. 5,5 Mio. € an Reisekosten aufgewendet (hochgerechnet auf die Gesamtzahl der Touristen in der betrachteten Region). Darüber hinaus wären die Besucher (hypothetisch) bereit, 170 T€ pro Jahr zusätzlich für Schutz und Entwicklung der Natur zu zahlen. Dies drückt eine hohe Wertschätzung für öffentliche Güter und Leistungen aus, die es in Planungen stärker zu berücksichtigen gilt.</t>
  </si>
  <si>
    <t>Eibenstock-Carlsfeld</t>
  </si>
  <si>
    <t>Heckenlandschaften, Hochmoore, Berg- und Feuchtwiesen</t>
  </si>
  <si>
    <t>2009/2010</t>
  </si>
  <si>
    <t>geschlossene Fragen</t>
  </si>
  <si>
    <t>Zahlungsbereitschaftsabfrage</t>
  </si>
  <si>
    <t>Sommertouristen</t>
  </si>
  <si>
    <t>Wintertouristen</t>
  </si>
  <si>
    <t>€/Kopf/Tag</t>
  </si>
  <si>
    <t>€/Besuch</t>
  </si>
  <si>
    <t>kleine Stichprobe</t>
  </si>
  <si>
    <t>kleine Stichprobe, unklar, wofür konkret die WTP</t>
  </si>
  <si>
    <t>direkte WTP-Abfrage bez. vorher durch Befragten spezifizierter Landschaftsverbesserung (payment vehicle: Kurtaxe)</t>
  </si>
  <si>
    <t>Marggraf, R., Raupach, K., Sauer, U. (2015). Folgenabschätzung inklusive Kosten-Nutzen-Analyse eines Maßnahmenvorschlags „Gewässerrandstreifen“  in Niedersachsen im Rahmen der Meeresstrategie-Rahmenrichtlinie.</t>
  </si>
  <si>
    <t>nur Benefit-Transfer</t>
  </si>
  <si>
    <t>einige nützliche Daten zur Stickstoffrückhalt durch Gewässerrandstreifen</t>
  </si>
  <si>
    <t>Kennel, M. (2004). Vorbeugender Hochwasserschutz durch Wald und Forstwirtschaft in Bayern: Ergebnisse eines Demonstrationsvorhabens. München: Bayerische Landesanstalt für Wald und Forstwirtschaft.</t>
  </si>
  <si>
    <t>Bayern</t>
  </si>
  <si>
    <t>€/m3 Rückhalteleistung</t>
  </si>
  <si>
    <t>Ersatzkosten auf Basis verschiedener anderer Studien abgeleitet (best guess)</t>
  </si>
  <si>
    <t>nahe Gewässern lebende Bevölkerung</t>
  </si>
  <si>
    <t>€/ha/a Zahlung für Naturschutz auf Vertragsnaturschutzflächen im Rahmen von ELER im Jahr 2010 in Deutschland (Quelle: Freese 2012, Tabelle 3, S. 72)</t>
  </si>
  <si>
    <t>€/ha/a Zahlung für Tierschutzmaßnahme (nur Grünlandbeweidung) für Naturschutz auf Vertragsnaturschutzflächen im Rahmen von ELER im Jahr 2010 in Deutschland (Quelle: Freese 2012, Tabelle 5, S. 74)</t>
  </si>
  <si>
    <t>€/ha/a Zahlungen für Förderung genetischer Ressourcen (z. B. alte Nutztierrassen) für Naturschutz auf Vertragsnaturschutzflächen im Rahmen von ELER im Jahr 2010 in Deutschland (Quelle: Freese 2012, Tabelle 5, S. 74)</t>
  </si>
  <si>
    <t>€/ha/a Zahlungen für Natura 2000 und Wasserrahmenrichtlinie WRRL für Naturschutz auf Vertragsnaturschutzflächen im Rahmen von ELER im Jahr 2010 in Deutschland (Quelle: Freese 2012, Tabelle 5, S. 74)</t>
  </si>
  <si>
    <t>Hirschfeld, J., Weller, P., Sagebiel, J., Elsasser, P. (2016): Ökonomische Bewertung von Ökosystemleistungen der Landnutzung. In: Fick, J., Gömann, H. (Hrsg.) (2016): Wechselwirkungen zwischen Landnutzung und Klimawandel. Heidelberg et al.: Springer</t>
  </si>
  <si>
    <t>weitgehend repräsentativ, nur bei Einkommen und Bildungsstand leichte Abweichung nach oben</t>
  </si>
  <si>
    <t>vor CE Abfrage der Landschaftsnutzung, danach Landschaftspräferenzen und Einstellung zur Landnutzung, soziodemografische Fragen; Bewertung konstruierter Landschaften mit Annahme, im Umkreis von ca. 15 km vorhanden</t>
  </si>
  <si>
    <t>Choice Experiment; 6 verschiedene Fragebogenversionen (Wald, Landwirtschaft, generelle Landschaft mit je zwei Versionen); über Internet-Panel; payment vehicle "Finanzieller Jahresbeitrag zum Landschaftsfonds"</t>
  </si>
  <si>
    <t>Veränderungen innerhalb des gegebenen Biotoptyps</t>
  </si>
  <si>
    <t>hochwertige Studie</t>
  </si>
  <si>
    <t>Waldanteil an der Landschaft</t>
  </si>
  <si>
    <t>Choice experiments have gained considerable popularity in ecosystem service valuation. In a one-shot survey respondents are faced with a strenuous task asking them to discover and monetize their preferences for often unfamiliar ecosystem services in a previously unknown hypothetical market situation. We present a deliberative choice experiment that aims to generate well-rationalized value estimates for policy advice. Two aspects of deliberation—discussion and time to reflect—are examined in terms of their effect on preference refinement. We find more comprehensive choice motives after deliberation, as well as indications for preference adjustment and a slight increase in choice certainty.</t>
  </si>
  <si>
    <t>Feldgrößen</t>
  </si>
  <si>
    <t>Grünlandanteil</t>
  </si>
  <si>
    <t>€/Kopf/a für Erhöhung um 10%</t>
  </si>
  <si>
    <t>€/Kopf/a für Halbierung</t>
  </si>
  <si>
    <t>€/Kopf/a für Vogelindikator auf 85 Punkte</t>
  </si>
  <si>
    <t>€/Kopf/a für Grünlandanteil auf 10%</t>
  </si>
  <si>
    <t>-34</t>
  </si>
  <si>
    <t>Waldanteil</t>
  </si>
  <si>
    <t>Unterwuchs</t>
  </si>
  <si>
    <t>Nadelbaumanteil</t>
  </si>
  <si>
    <t>Erntealter</t>
  </si>
  <si>
    <t>€/Kopf/a für Verdopplung</t>
  </si>
  <si>
    <t>-30</t>
  </si>
  <si>
    <t>€/Kopf/a für Vogelindikator auf 105 Punkte</t>
  </si>
  <si>
    <t>€/Kopf/a für 70%</t>
  </si>
  <si>
    <t>€/Kopf/a für +20 Jahre</t>
  </si>
  <si>
    <t>€/Kopf/a für Erhöhung um 10% (Stichprobe 1)</t>
  </si>
  <si>
    <t>€/Kopf/a für Halbierung (Stichprobe 1)</t>
  </si>
  <si>
    <t>€/Kopf/a für Verdopplung (Stichprobe 1)</t>
  </si>
  <si>
    <t>€/Kopf/a für Erhöhung um 10% (Stichprobe 2)</t>
  </si>
  <si>
    <t>€/Kopf/a für Halbierung (Stichprobe 2)</t>
  </si>
  <si>
    <t>€/Kopf/a für Verdopplung (Stichprobe 2)</t>
  </si>
  <si>
    <t>-80,32</t>
  </si>
  <si>
    <t>-45,31</t>
  </si>
  <si>
    <t>-40,96</t>
  </si>
  <si>
    <t>-68,67</t>
  </si>
  <si>
    <t>-124,48</t>
  </si>
  <si>
    <t>ungenutzte Waldflächen</t>
  </si>
  <si>
    <t>exotische Arten</t>
  </si>
  <si>
    <t>€/Kopf/a für 0%</t>
  </si>
  <si>
    <t>-91,99</t>
  </si>
  <si>
    <t>€/Kopf/a für Rückgang um 10% (Stichprobe 2)</t>
  </si>
  <si>
    <t>€/Kopf/a für Rückgang um 10% (Stichprobe 1)</t>
  </si>
  <si>
    <t>-53,87</t>
  </si>
  <si>
    <t>-38,13</t>
  </si>
  <si>
    <t>-59,11</t>
  </si>
  <si>
    <t>-33,58</t>
  </si>
  <si>
    <t>-182,35</t>
  </si>
  <si>
    <t>Gesamtstudie: 8800</t>
  </si>
  <si>
    <t>Gesamtstudie: 8801</t>
  </si>
  <si>
    <t>Gesamtstudie: 8802</t>
  </si>
  <si>
    <t>Gesamtstudie: 8803</t>
  </si>
  <si>
    <t>Gesamtstudie: 8804</t>
  </si>
  <si>
    <t>Gesamtstudie: 8806</t>
  </si>
  <si>
    <t>Gesamtstudie: 8807</t>
  </si>
  <si>
    <t>Gesamtstudie: 8808</t>
  </si>
  <si>
    <t>Gesamtstudie: 8809</t>
  </si>
  <si>
    <t>Gesamtstudie: 8810</t>
  </si>
  <si>
    <t>Gesamtstudie: 8811</t>
  </si>
  <si>
    <t>Gesamtstudie: 8814</t>
  </si>
  <si>
    <t>Gesamtstudie: 8815</t>
  </si>
  <si>
    <t>Gesamtstudie: 8817</t>
  </si>
  <si>
    <t>Gesamtstudie: 8818</t>
  </si>
  <si>
    <t>Gesamtstudie: 8819</t>
  </si>
  <si>
    <t>Gesamtstudie: 8820</t>
  </si>
  <si>
    <t>Gesamtstudie: 8821</t>
  </si>
  <si>
    <t>Gesamtstudie: 8822</t>
  </si>
  <si>
    <t>Gesamtstudie: 8823</t>
  </si>
  <si>
    <t>Gesamtstudie: 8825</t>
  </si>
  <si>
    <t>Gesamtstudie: 8826</t>
  </si>
  <si>
    <t>nur statistisch signifikante Werte aufgenommen</t>
  </si>
  <si>
    <t>Deutschland, Brandenburg / Sachsen-Anhalt</t>
  </si>
  <si>
    <t>Fallbeispiele im UNESCO-Biosphärenreservat Flusslandschaft Elbe</t>
  </si>
  <si>
    <t>Auenwald</t>
  </si>
  <si>
    <t>Denitrifikationsraten je Landnutzung und Bodentyp; Phosphorretentionsraten in Abhängigkeit von Landnutzungsklassen (Rauhigkeiten)</t>
  </si>
  <si>
    <t>6 € pro reduzierten kg Stickstoff; 60 € pro reduzierten kg Phosphor</t>
  </si>
  <si>
    <t>Für alle im Projekt betrachteten ÖSL wurde eine KNA für den Zeitraum von 50 und 100 Jahren vorgenommen</t>
  </si>
  <si>
    <t>1% und 3%</t>
  </si>
  <si>
    <t>BB/AD</t>
  </si>
  <si>
    <t>Vergrößerung der Auenfläche durch Deichrückverlegungen, gezielte Extensivierung der Nutzung</t>
  </si>
  <si>
    <t>Zusätzlicher Wert der Maßnahme gegenüber Basisszenario mit nur Extensivierung</t>
  </si>
  <si>
    <t>€/ha/a bei Vergrößerung der aktiven Aue von 4748 ha auf 8494 ha (N-Retention)</t>
  </si>
  <si>
    <t>€/ha/a bei Vergrößerung der aktiven Auenfläche von 4748 auf 6426 ha (N-Retention)</t>
  </si>
  <si>
    <t>€/ha/a bei Vergrößerung der aktiven Auenfläche von 4748 auf 6426 ha (P-Retention)</t>
  </si>
  <si>
    <t>€/ha/a bei Vergrößerung der aktiven Aue von 4748 ha auf 8494 ha (P-Retention)</t>
  </si>
  <si>
    <t>Horbat, A., Meyerhoff, J., Hartje, V., Dehnhardt, A. (2016): Auenentwicklung und Auenverbund an der Unteren Mittelelbe. Endbericht des Modul 2: Erfassung und Bewertung von Ökosystemleistungen</t>
  </si>
  <si>
    <t>keine Primärstudie, entspricht Grossmann 2012</t>
  </si>
  <si>
    <t>Schweppe-Kraft, B. (2009a): Natural Capital in Germany – State and Valuation; with special reference to Biodiversity. In: Döring, R. (Hrsg.): Sustainability, natural capital and nature conservation. Marburg. Basierend auf Schweppe-Kraft, B. (1998): Monetäre Bewertung von Biotopen und ihre Anwendung bei Eingriffen in Natur und Landschaft.  Angewandte Landschaftsökologie 24. BfN, Bonn.</t>
  </si>
  <si>
    <t>Basierend auf Schweppe-Kraft, B. (1998): Monetäre Bewertung von Biotopen und ihre Anwendung bei Eingriffen in Natur und Landschaft.  Angewandte Landschaftsökologie 24. BfN, Bonn.</t>
  </si>
  <si>
    <t>Value of ecosystems essential for nature conservation in Germany calculated on the basis of the habitat eqivalency / investment model - approach. Calculation of the economic value of biodiversity on the basis of restoration costs and restoration time. 
Basierend auf Schweppe-Kraft, B. (1998): Monetäre Bewertung von Biotopen und ihre Anwendung bei Eingriffen in Natur und Landschaft.  Angewandte Landschaftsökologie 24. BfN, Bonn.</t>
  </si>
  <si>
    <t>Basierend auf bestehenden Modellen (Schweppe-Kraft, B. 1998). Beschreibung der Durchführung nicht so detailiert wie in einem Fachartikel. Werte sind für nationale Ebene hochgerechnet. Beinhalten Annahmen für benefit transfer.</t>
  </si>
  <si>
    <t>Schweppe-Kraft, B. (2016) Neukalkulation des ökonomischen Wertes von Biotopen. Bundesamt für Naturschutz (BfN). 16.08.2016 (unveröffentlichte Neukalkulation der Werte von Schweppe-Kraft 1998 mit Hilfe der Bundesweiten BfN Biotopwerttabelle 2016). Basierend auf Schweppe-Kraft, B. (1998): Monetäre Bewertung von Biotopen und ihre Anwendung bei Eingriffen in Natur und Landschaft.  Angewandte Landschaftsökologie 24. BfN, Bonn.</t>
  </si>
  <si>
    <t>unveröffentlicht</t>
  </si>
  <si>
    <t>Ästuarien</t>
  </si>
  <si>
    <t>€/ha Monetärer Wertverlust bei Reduzierung auf 0 bei Multiplikation des Verlustes an Biotopwerten mit dem durchschnittlichen monetären Wertverlustes pro Biotopwertpunkt: 3976,40 in €/ha</t>
  </si>
  <si>
    <t xml:space="preserve">FFH Lebensraumtyp Nr.  1130 </t>
  </si>
  <si>
    <t xml:space="preserve"> Monetärer Wertverlust bei Reduzierung auf 0 bei Multiplikation des Verlustes an Biotopwerten mit dem durchschnittlichen monetären Wertverlustes pro Biotopwertpunkt: 3976,40 in €/ha</t>
  </si>
  <si>
    <t>Investitionsmodell</t>
  </si>
  <si>
    <t>Ziel des „Investitionsmodells“ ist es, den monetären Wert zu ermitteln, den ein Biotop im Zielzustand erreicht. Dieser Zielzustand wird in der Regel erst nach mehreren Jahren erreicht. Die Entwicklung bis dahin kann Jahrzehnte bis Jahrhunderte dauern. Es wird angenommen, dass der Wert einer Biotopentwicklung – vom Ausgangszustand bis zum Zielzustand und darüber hinaus – mindestens so hoch ist wie der Barwert der Kosten die hierzu anfallen, bestehend aus Investitionskosten und – falls erforderlich – jährlichen Pflegekosten. Der Barwert der Investitions- und Pflegekosten ist das Wertäquivalent der Biotopentwicklung.</t>
  </si>
  <si>
    <t xml:space="preserve">Bei der Neukalkulation erfolgte die Berechnung auf der gerade dargestellten methodischen Grundlage, allerdings in modifizierter Form: 
andere Kostenbasis: Anstelle von Beispielen aus der Umsetzung der Eingriffsregelung wurden Kosten zur Umsetzung von Natura 2000 als Basis genommen;
Beschränkung auf bestimmte Biotopentwicklungen;
Reduzierung von Entwicklungszeiten (bei Wald max 100 Jahre);
Aktuelle Biotopwertpunktskala (BfN 2016);
Abweichende Bewertung von Vollverlusten und Nicht-Zielbiotopen des Naturschutzes;
Keine Transformation von Biotopwertpunkten;
der oben dargestellte Ansatz bewertet die Entwicklung eines Biotops von einem Ausgangsbiotop zu einem Zielbiotop und erfasst damit nicht den kompletten Verlust eines Biotops;
</t>
  </si>
  <si>
    <t>Atlantische Salzwiesen</t>
  </si>
  <si>
    <t>FFH Lebensraumtyp Nr.  1330</t>
  </si>
  <si>
    <t>Binnenland-Salzstellen</t>
  </si>
  <si>
    <t>FFH Lebensraumtyp Nr.  1340</t>
  </si>
  <si>
    <t>nicht relevantes Ökosystem</t>
  </si>
  <si>
    <t>Weißdünen mit Strandhafer</t>
  </si>
  <si>
    <t>FFH Lebensraumtyp Nr.  2120</t>
  </si>
  <si>
    <t>Graudünen mit krautiger Vegetation</t>
  </si>
  <si>
    <t>FFH Lebensraumtyp Nr.  2130</t>
  </si>
  <si>
    <t>Küstendünen mit Krähenbeere</t>
  </si>
  <si>
    <t>FFH Lebensraumtyp Nr.  2140</t>
  </si>
  <si>
    <t>Küstendünen mit Besenheide</t>
  </si>
  <si>
    <t>FFH Lebensraumtyp Nr.  2150</t>
  </si>
  <si>
    <t>Dünen mit Sanddorn</t>
  </si>
  <si>
    <t>FFH Lebensraumtyp Nr.  2160</t>
  </si>
  <si>
    <t>Dünen mit Kriech-Weide</t>
  </si>
  <si>
    <t>FFH Lebensraumtyp Nr.  2170</t>
  </si>
  <si>
    <t>Bewaldete Küstendünen</t>
  </si>
  <si>
    <t>FFH Lebensraumtyp Nr.  2180</t>
  </si>
  <si>
    <t>Sandheiden mit Besenheide und Ginster auf Binnendü-nen</t>
  </si>
  <si>
    <t>FFH Lebensraumtyp Nr.  2310</t>
  </si>
  <si>
    <t>Sandheiden mit Krähenbeere auf Binnendünen</t>
  </si>
  <si>
    <t>FFH Lebensraumtyp Nr. 2320</t>
  </si>
  <si>
    <t>Offene Grasflächen mit Silbergras und Straußgras auf Binnendünen</t>
  </si>
  <si>
    <t>FFH Lebensraumtyp Nr. 2330</t>
  </si>
  <si>
    <t>Sehr nährstoff- und basenarme Stillgewässer mit Strandlings-Gesellschaften</t>
  </si>
  <si>
    <t>FFH Lebensraumtyp Nr. 3110</t>
  </si>
  <si>
    <t>Nährstoffarme bis mäßig nährstoffreiche Stillgewässer mit Strandlings- oder Zwergbinsen-Gesellschaften</t>
  </si>
  <si>
    <t>FFH Lebensraumtyp Nr. 3130</t>
  </si>
  <si>
    <t>Nährstoffarme bis mäßig nährstoffreiche kalkhaltige Stillgewässer mit Armleuchteralgen</t>
  </si>
  <si>
    <t>FFH Lebensraumtyp Nr. 3140</t>
  </si>
  <si>
    <t>Natürliche und naturnahe nährstoffreiche Stillgewässer mit Laichkraut- oder Froschbiss-Gesellschaften</t>
  </si>
  <si>
    <t>FFH Lebensraumtyp Nr. 3150</t>
  </si>
  <si>
    <t>Dystrophe Stillgewässer</t>
  </si>
  <si>
    <t>FFH Lebensraumtyp Nr. 3160</t>
  </si>
  <si>
    <t>Alpine Flüsse mit krautiger Ufervegetation</t>
  </si>
  <si>
    <t>FFH Lebensraumtyp Nr. 3220</t>
  </si>
  <si>
    <t>Alpine Flüsse mit Ufergehölzen mit Deutscher Tamaris-ke</t>
  </si>
  <si>
    <t>FFH Lebensraumtyp Nr. 3230</t>
  </si>
  <si>
    <t>Alpine Flüsse mit Ufergehölzen der Lavendelweide</t>
  </si>
  <si>
    <t>FFH Lebensraumtyp Nr. 3240</t>
  </si>
  <si>
    <t xml:space="preserve">Fließgewässer mit flutender Wasservegetation  </t>
  </si>
  <si>
    <t>FFH Lebensraumtyp Nr. 3260</t>
  </si>
  <si>
    <t>Flüsse mit Gänsefuß- und Zweizahn-Gesellschaften auf Schlammbänken</t>
  </si>
  <si>
    <t>FFH Lebensraumtyp Nr. 3270</t>
  </si>
  <si>
    <t xml:space="preserve">Feuchte Heiden mit Glockenheide  </t>
  </si>
  <si>
    <t>FFH Lebensraumtyp Nr. 4010</t>
  </si>
  <si>
    <t>Trockene Heiden</t>
  </si>
  <si>
    <t>FFH Lebensraumtyp Nr. 4030</t>
  </si>
  <si>
    <t>Alpine und boreale Heiden</t>
  </si>
  <si>
    <t>FFH Lebensraumtyp Nr. 4060</t>
  </si>
  <si>
    <t>Wacholderbestände auf Zwergstrauchheiden oder Kalk-rasen</t>
  </si>
  <si>
    <t>FFH Lebensraumtyp Nr. 5130</t>
  </si>
  <si>
    <t>Subkontinentale basenreiche Sandrasen</t>
  </si>
  <si>
    <t>FFH Lebensraumtyp Nr. 6120</t>
  </si>
  <si>
    <t>Boreo-alpines Grasland auf Silikatböden</t>
  </si>
  <si>
    <t>FFH Lebensraumtyp Nr. 6150</t>
  </si>
  <si>
    <t>Alpine und subalpine Kalkrasen</t>
  </si>
  <si>
    <t>FFH Lebensraumtyp Nr. 6170</t>
  </si>
  <si>
    <t>FFH Lebensraumtyp Nr. 6210</t>
  </si>
  <si>
    <t>Artenreiche Borstgrasrasen</t>
  </si>
  <si>
    <t>FFH Lebensraumtyp Nr. 6230</t>
  </si>
  <si>
    <t>Steppenrasen</t>
  </si>
  <si>
    <t>FFH Lebensraumtyp Nr. 6240</t>
  </si>
  <si>
    <t>Pfeifengraswiesen</t>
  </si>
  <si>
    <t>FFH Lebensraumtyp Nr. 6410</t>
  </si>
  <si>
    <t>Feuchte Hochstaudenfluren</t>
  </si>
  <si>
    <t>FFH Lebensraumtyp Nr. 6430</t>
  </si>
  <si>
    <t>Brenndolden-Auenwiesen</t>
  </si>
  <si>
    <t>FFH Lebensraumtyp Nr. 6440</t>
  </si>
  <si>
    <t>Magere Flachland-Mähwiesen</t>
  </si>
  <si>
    <t>FFH Lebensraumtyp Nr. 6510</t>
  </si>
  <si>
    <t>Berg-Mähwiesen</t>
  </si>
  <si>
    <t>FFH Lebensraumtyp Nr. 6520</t>
  </si>
  <si>
    <t>Lebende Hochmoore</t>
  </si>
  <si>
    <t>FFH Lebensraumtyp Nr. 7110</t>
  </si>
  <si>
    <t>Renaturierungsfähige degradierte Hochmoore</t>
  </si>
  <si>
    <t>FFH Lebensraumtyp Nr. 7120</t>
  </si>
  <si>
    <t>Übergangs- und Schwingrasenmoore</t>
  </si>
  <si>
    <t>FFH Lebensraumtyp Nr. 7140</t>
  </si>
  <si>
    <t>Torfmoor-Schlenken mit Schnabelbinsen-Gesellschaften</t>
  </si>
  <si>
    <t>FFH Lebensraumtyp Nr. 7150</t>
  </si>
  <si>
    <t>Sümpfe und Röhrichte mit Schneide</t>
  </si>
  <si>
    <t>FFH Lebensraumtyp Nr. 7210</t>
  </si>
  <si>
    <t>Kalkreiche Niedermoore</t>
  </si>
  <si>
    <t>FFH Lebensraumtyp Nr. 7230</t>
  </si>
  <si>
    <t xml:space="preserve">Silikatschutthalden der montanen bis nivalen Stufe </t>
  </si>
  <si>
    <t>FFH Lebensraumtyp Nr. 8110</t>
  </si>
  <si>
    <t>Kalk- und Kalkschiefer-Schutthalden der hochmontanen bis nivalen Stufe</t>
  </si>
  <si>
    <t>FFH Lebensraumtyp Nr. 8120</t>
  </si>
  <si>
    <t>Silikatschutthalden der kollinen bis montanen Stufe</t>
  </si>
  <si>
    <t>FFH Lebensraumtyp Nr. 8150</t>
  </si>
  <si>
    <t>Kalkschutthalden der kollinen bis montanen Stufe</t>
  </si>
  <si>
    <t>FFH Lebensraumtyp Nr. 8160</t>
  </si>
  <si>
    <t>Hainsimsen-Buchenwälder</t>
  </si>
  <si>
    <t>FFH Lebensraumtyp Nr. 9110</t>
  </si>
  <si>
    <t>Atlantische bodensaure Buchen-Eichenwälder mit Stechpalme</t>
  </si>
  <si>
    <t>FFH Lebensraumtyp Nr. 9120</t>
  </si>
  <si>
    <t>Waldmeister-Buchenwälder</t>
  </si>
  <si>
    <t>FFH Lebensraumtyp Nr. 9130</t>
  </si>
  <si>
    <t>Subalpine Bergahorn-Buchenwälder</t>
  </si>
  <si>
    <t>FFH Lebensraumtyp Nr. 9140</t>
  </si>
  <si>
    <t>Orchideen-Kalk-Buchenwälder</t>
  </si>
  <si>
    <t>FFH Lebensraumtyp Nr. 9150</t>
  </si>
  <si>
    <t>Sternmieren-Eichen-Hainbuchenwälder</t>
  </si>
  <si>
    <t>FFH Lebensraumtyp Nr. 9160</t>
  </si>
  <si>
    <t>Labkraut-Eichen-Hainbuchenwälder</t>
  </si>
  <si>
    <t>FFH Lebensraumtyp Nr. 9170</t>
  </si>
  <si>
    <t>Schlucht- und Hangmischwälder</t>
  </si>
  <si>
    <t>FFH Lebensraumtyp Nr. 9180</t>
  </si>
  <si>
    <t>Alte bodensaure Eichenwälder auf Sandböden mit Stieleiche</t>
  </si>
  <si>
    <t>FFH Lebensraumtyp Nr. 9190</t>
  </si>
  <si>
    <t>Moorwälder</t>
  </si>
  <si>
    <t>FFH Lebensraumtyp Nr. 91D0</t>
  </si>
  <si>
    <t>Erlen-Eschen- und Weichholzauenwälder</t>
  </si>
  <si>
    <t>FFH Lebensraumtyp Nr. 91E0</t>
  </si>
  <si>
    <t>Hartholzauenwälder</t>
  </si>
  <si>
    <t>FFH Lebensraumtyp Nr. 91F0</t>
  </si>
  <si>
    <t xml:space="preserve">Subkontinentale bis pannonische Eichen-Hainbuchenwälder </t>
  </si>
  <si>
    <t>FFH Lebensraumtyp Nr. 91G0</t>
  </si>
  <si>
    <t>Mitteleuropäische Flechten-Kiefernwälder</t>
  </si>
  <si>
    <t>FFH Lebensraumtyp Nr. 91T0</t>
  </si>
  <si>
    <t>Kiefernwälder der sarmatischen Steppe</t>
  </si>
  <si>
    <t>FFH Lebensraumtyp Nr. 91U0</t>
  </si>
  <si>
    <t>Montane bis alpine bodensaure Fichtenwälder</t>
  </si>
  <si>
    <t>FFH Lebensraumtyp Nr. 9410</t>
  </si>
  <si>
    <t>Alpine Lärchen- und/oder Arvenwälder</t>
  </si>
  <si>
    <t>FFH Lebensraumtyp Nr. 9420</t>
  </si>
  <si>
    <t>Kleinstrukturen in der Agrarlandschaft</t>
  </si>
  <si>
    <t>FFH Lebensraumtyp Nr. 9421</t>
  </si>
  <si>
    <t>Ackerextensivierung zum Schutz von Arten</t>
  </si>
  <si>
    <t>FFH Lebensraumtyp Nr. 9422</t>
  </si>
  <si>
    <t>FFH-Lebensraumtypen (direkte Übernahme des Durchschnittswertes pro ha) - Biotopwertpunkt: 3976,40 (in €/ha); für jedes Biotop spezifische Wert</t>
  </si>
  <si>
    <t>FFH Lebensraumtyp Nr. 9423</t>
  </si>
  <si>
    <t>Weitere Biotope mit sehr hohem Naturschutzwert, die keine FFH-Lebensraumtypen sind</t>
  </si>
  <si>
    <t>FFH Lebensraumtyp Nr. 9424</t>
  </si>
  <si>
    <t xml:space="preserve">Biotope mit hohem Naturschutzwert (z.B. Mischwälder mit Baumbestand von 30-80 Jahren; artenreiche frische Mähwiese etc.) </t>
  </si>
  <si>
    <t>FFH Lebensraumtyp Nr. 9425</t>
  </si>
  <si>
    <t>Extensiv gepflegte Parkanlage mit altem Baumbestand und entsprechendes</t>
  </si>
  <si>
    <t>FFH Lebensraumtyp Nr. 9426</t>
  </si>
  <si>
    <t>Forsten mit standortfremden Gehölzen mittleren Alters</t>
  </si>
  <si>
    <t>FFH Lebensraumtyp Nr. 9427</t>
  </si>
  <si>
    <t>Intensiv genutztes Grünland</t>
  </si>
  <si>
    <t>FFH Lebensraumtyp Nr. 9428</t>
  </si>
  <si>
    <t>FFH Lebensraumtyp Nr. 9429</t>
  </si>
  <si>
    <t>Verdichtetes Einzel- und Reihenhausgebiet</t>
  </si>
  <si>
    <t>FFH Lebensraumtyp Nr. 9430</t>
  </si>
  <si>
    <t>Industrie- und Gewerbeflächen mit typischen Freiräumen</t>
  </si>
  <si>
    <t>FFH Lebensraumtyp Nr. 9431</t>
  </si>
  <si>
    <t>Straßen und Plätze (versiegelt)</t>
  </si>
  <si>
    <t>FFH Lebensraumtyp Nr. 9432</t>
  </si>
  <si>
    <t>Gundimeda, H., S. Sanyal, R. Sinha, P. Sukhdev (2005) The Value of Timber, Carbon, Fuelwood, and Non-Timber Forest Products in India’s Forests. Green Indian States Trust (GIST), 2005. TERI Press, The Energy and Resources Institute, New Delhi</t>
  </si>
  <si>
    <t>https://www.cbd.int/financial/values/india-valueforests.pdf</t>
  </si>
  <si>
    <t>Carbon in biomass</t>
  </si>
  <si>
    <t>all states</t>
  </si>
  <si>
    <t>36.6 tC per hectare</t>
  </si>
  <si>
    <t>average across all Indian states</t>
  </si>
  <si>
    <t>Non-timber forest products (mix of ecosystem services)</t>
  </si>
  <si>
    <t>Rs/hectare (Rs = Indian Rupies)</t>
  </si>
  <si>
    <t>The value of the NTFPs like rattan, gum, lac, and bamboo per
hectare is also taken from the statistics provided by the CSO. The value
recorded represents only some of the non-nationalized items of NTFPs.
Further, in India, the residents of forest villages have the privilege to
collect all NTFPs for their bonafide personal use or for earning their
livelihood. This makes the task of finding the exact value of NTFPs very
difficult. In order to take into account this unrecorded production, the
value of the NTFPs is taken to be 10 times the value recorded by the
SFD. The value of the NTFPs recorded in the national accounts is
Rs 20 350 million (in the year 2000/01) and the value of NTFPs per
hectare is estimated at Rs 301 per hectare. The present value of NTFPs is
about 7525 and is obtained by dividing the value of NTFPs generated in
the first year by the social discount rate of 4%. The value varies between
different states (Table 8). This value is very low given the fact that only
10 times the royalty value is considered (which as such is very low).</t>
  </si>
  <si>
    <t>Fodder</t>
  </si>
  <si>
    <t>The value of fodder obtained from forests is valued using the cost of alternate acreage. (opportunity costs)</t>
  </si>
  <si>
    <t>In the absence of well-developed cultivated market, the value is determined as
the opportunity cost of allotting alternate acreage to it (Munshi and
Parikh 1990). This is equivalent to loss in revenue from agriculture due to
cultivating equivalent amount of fodder obtained from forests on agricultural
land. To estimate the value of fodder, it has been assumed that the
total leaf fodder production in the country is 4.9 tonnes of dry matter and
the grass production is 3 tonnes per hectare (Tewari 1994). Further, the
study makes the assumptions that only 2% of the leafy biomass is utilized
as fodder (NCA 1976). Under these assumptions, the total fodder produced
in the forests of India is 23.6 million tonnes. The amount of land
required to grow fodder grazed in forests is computed as the ratio of total
fodder grazed in forests and the average yield of fodder on agricultural
lands. The report on the Committee on Livestock Feeds and Fodder,
NCA (1976) estimated fodder yields as 50 tonnes/ha of irrigated land
and 25 tonnes/ha of unirrigated land. The ratio of irrigated to unirrigated
area in different states is used to obtain the average yield of fodder on
agricultural lands. The opportunity cost of land in different states is
derived as the ratio of the agricultural GDP to the gross sown area ratio in each. The value of the fodder obtained from the forests varies from
Rs 18.5/ha to Rs 571.3/ha with an all-India average of Rs 183.5/ha.
The present value of fodder derived from forest land is Rs 4588.2/ha
(discount rate of 4%).</t>
  </si>
  <si>
    <t>Diskussionsgruppen zur Präferenzbildung, dann klassisches CE; Berechnung der Werte: WTP/HH/a*Einwohnerzahl in Region (33000)/Waldfläche (846,08 qkm)</t>
  </si>
  <si>
    <t>hochwertige CE-Studie; Waldfläche aus Völker et al. (2016): Aufforstungsförderung in Westsachsen: Nutzen für die Bevölkerung und Präferenzen der Landwirte. Allgemeine Jagd- und Forstzeitschrift 187(3-4), S. 50-60.</t>
  </si>
  <si>
    <t>Change from status quo (dominated by arable cultivation which accounts for 70% of the agricultural land) to a grassland dominated landscape (Ackerland zu Grünland)</t>
  </si>
  <si>
    <t>1a</t>
  </si>
  <si>
    <t>1b</t>
  </si>
  <si>
    <t>2a</t>
  </si>
  <si>
    <t>Increase in cereals aera (high rate of cereal area). One option in each choice set described the status quo of landscape as it is found nowadays. During the interviews, the different scenarios of the landscape scenery considered were visualized using maps and photos.</t>
  </si>
  <si>
    <t>2b</t>
  </si>
  <si>
    <t>Ackerland in einem Industriegebiet</t>
  </si>
  <si>
    <t>Verlust von Acker</t>
  </si>
  <si>
    <t>Ackerland (Kommentar: höhere Biodiv = Extensivierung?) 2a-&gt;2b?</t>
  </si>
  <si>
    <t>Erhalt der bestehnden Flächen</t>
  </si>
  <si>
    <t>Verlust des Ökosystems: Wertverlust bei Reduzierung auf 0 [Biotopwert] bei Multiplikation des Verlustes an Biotopwerten</t>
  </si>
  <si>
    <t>intensiver Acker zu extensiver Acker (2a -&gt; 2b); Verlust des Ökosystems: Wertverlust bei Reduzierung auf 0 [Biotopwert] bei Multiplikation des Verlustes an Biotopwerten</t>
  </si>
  <si>
    <t>intensiver Acker zu extensiver Acker (2a -&gt; 2b); Ackerextensivierung zum Schutz von Arten;</t>
  </si>
  <si>
    <t>Hinweis Grunewald</t>
  </si>
  <si>
    <t>Grunewald, K., Sybre, R. U., Bastian, O., Mannsfeld K., Posselt S. &amp; Slobodda S. 2013. Bilanzierung der Landschaftspflege in Sachsen - Bilanzierung von ausgewählten Leistungen und Anforderungen der Landschaftspflege in Sachsen aus landesweiter Sicht. Schriftenreihe des Landesamt für Umewelt, Landwirtschaft und Geologie. Heft 17/2013</t>
  </si>
  <si>
    <t xml:space="preserve">keine ÖSL bewertet: Bilanzierung von Anforderungen (SOLL) und Umsetzungen von Umweltschutzmaßnahmen und Landschaftspflege (IST)
- SOLL Landschaftselemente, Biotopenstruktur (Umwandlung von Agrarfläche): Kosten durch anthropogene Renaturierungsmaßnahmen, z.B. Pflanzung von landschaftlichen Strukturelementen oder Öffnung verrohrter Fließgewässerabschnitte (Für die Öffnung verrohrter Fließgewässer wurden als Durchschnittssatz 150.000,00 Euro pro Kilometer kalkuliert. Die Kosten schließen 20 bis 30 % Aufwand für Flächenankauf sowie Planungs- und Overheadkosten ein.  keine ÖSL bewertet) 
- SOLL Spezifische Anforderungen des Artenschutzes: Pflege- und Schutzmaßnahmen für Lebensräume oder Restrukturierungen bzw. Renaturierungen von Gewässer-, Gehölz- und Saumbiotopen 
- IST Förderprogramme in Bereichen von in den Bereichen Umwelt und Naturschutz, Land- und Fischereiwirtschaft, Ländlicher Raum und Forst als Finanzierungsinstrumente (wichtigste EU-Finanzmittel für Naturschutz und Landschaftspflege stellt der Europäische Landwirtschaftsfonds für die Entwicklung des ländlichen Raums (ELER) dar)
</t>
  </si>
  <si>
    <t>Zahlungsbereitschaft des Staates durch Umweltschutzmaßnahmen und Landschaftspflege</t>
  </si>
  <si>
    <t>only executive summary available, not the full report</t>
  </si>
  <si>
    <t>Avoided Cost, Mitigation &amp; Restoration Cost
Es werden zum einen die vom Umweltbundesamt ermittelten Schadenskosten von durchschnittlich 70 €/t CO2Äq. (Unsicherheitsspanne 20 bis 280 €/t CO2) angesetzt. Daneben wird der Wert bei Vermeidungskosten von 40 €/t CO2 bei Biomassekraftwerken und Windenergieanlagen oder von 20 €/t CO2 bei Wasserkraftwerken (Herminghaus 2012) berechnet. Als Marktwert wird ein Wert von 7 €/t CO2 aus der Versteigerung von Emissionsberechtigungen in Deutsch-land berücksichtigt (DEHSt 2012).</t>
  </si>
  <si>
    <t>0, da Wohlfahrtseffekte sind sehr stark aggregiert und lassen keinen Rückschluss auf einzelen Ökosysteme bzw. deren Leistungen zu</t>
  </si>
  <si>
    <t>der geschätzte Wert ist eher ein grober Schätzwert, die hydrologischen Grundlagen eher relevant</t>
  </si>
  <si>
    <t>Bedingte Bewertungsmethode  (Zahlungsbereitschaft / keine Reisekosten): Ermittlung der Wertschätzung von Haushalten durch Befragung
type of value measure: CS | type of payment vehicle: - | elicitation method: travel costs (with/without time costs) | zeros considered: -</t>
  </si>
  <si>
    <t>zu ungenau</t>
  </si>
  <si>
    <t>begrenzt auf Küsten; Wer ist gefragt worden? relevante Maßnahme für Küsten; methodisch fundiert einwandfrei (nach JS), doch Angaben der befragten Personen gebraucht</t>
  </si>
  <si>
    <t>Sehr spezifisches Ökosystem.</t>
  </si>
  <si>
    <t>sehr alt</t>
  </si>
  <si>
    <t>unter Berücksichtigung der unterschiedlichen Waldarten (gute Diskussionsgrundlage)</t>
  </si>
  <si>
    <t>nur Fahrtkosten betrachtet, keine weiteren (Opportunitäts-) Kosten; damit Unterschätzung</t>
  </si>
  <si>
    <t>zu speziell und zu alt</t>
  </si>
  <si>
    <t>zu Grunde liegende Daten veraltet und Bewertungsergebnisse nicht generalisierbar</t>
  </si>
  <si>
    <t>zu alt</t>
  </si>
  <si>
    <t>spezifische Annahmen für Untersuchungsgebiet getroffen, nicht generalisierbar</t>
  </si>
  <si>
    <t>Sehr abhängig vom Standort und Bevölkerungsdichte des Standortes.</t>
  </si>
  <si>
    <t>zu speziell; Vergleich mit Arten und Biotopschutzprogramm.</t>
  </si>
  <si>
    <t>keine differenzierte Bewertung von ÖSL</t>
  </si>
  <si>
    <t>raus</t>
  </si>
  <si>
    <t>Übertragung auf spezifische Ökosystemdienstleistungen nur bedingt möglich</t>
  </si>
  <si>
    <t>0*AD (schaut in Studie nach)</t>
  </si>
  <si>
    <t>Ansatz OK, aber keine aktueller Daten. s. Grossmann; Osterburg et al. (BSK); Mewes et al. (2006?) Bzgl. Kostenreduktion; Andreas Horbart (Lenzen-Studie in Arbeit)</t>
  </si>
  <si>
    <t>Könnten für die Bildung von Kostensätzen für Nährstoffrückhaltung (N und P) geeignet sein.</t>
  </si>
  <si>
    <t>Geeignet für Kostensätze für Treibhausgasemissionen</t>
  </si>
  <si>
    <t>0* Werte als positive Werte aufnehmen.</t>
  </si>
  <si>
    <t>In einzelne Werte aufteilen (nicht zusammenfassen). Kritisch: nur auf eine Region bezogen. Sehr spezielle Situation, spezielle Gruppe an Befragten und Untersuchungsraum, nicht generalisierbar
Werte so ablesen wie in Paper (positiv = positiv Werte und nega</t>
  </si>
  <si>
    <t xml:space="preserve">Regionsspezifische Bewertung, nicht übertragbar auf andere Regionen. </t>
  </si>
  <si>
    <t>Als Baustein in der Wertermittlung, aber nicht direkt für UW-Prozesse</t>
  </si>
  <si>
    <t>gut verallgemeinerbar, da recht universelle ÖSL + brauchbare Einheit</t>
  </si>
  <si>
    <t>unspezifisch</t>
  </si>
  <si>
    <t xml:space="preserve">Meta-Analyse; keine direkte Verwendung, da keine genauen Angaben über Bündel </t>
  </si>
  <si>
    <t>Bereits generalisierter Wert.</t>
  </si>
  <si>
    <t>Keine Restauration</t>
  </si>
  <si>
    <t>Könnte für die Bildung von Kostensätzen für Habitatschutz in urbanen Räumen von Relevanz sein.</t>
  </si>
  <si>
    <t>komplexes Programm nicht in Einzelteile zerlegbar</t>
  </si>
  <si>
    <t>alt, unspezifisch</t>
  </si>
  <si>
    <t>nicht übertragbar</t>
  </si>
  <si>
    <t>alte Studie; Bündel nicht trennbar</t>
  </si>
  <si>
    <t>nasses Moor gegenüber leeres Moor</t>
  </si>
  <si>
    <t>zB in Meckelnburg-Vorpommern</t>
  </si>
  <si>
    <t>Keine Primärstudie. Ausgaben für Reisekosten aktualisieren. viele Annahmen, keine Übertragbarkeit</t>
  </si>
  <si>
    <t>Kann nur in Bezug auf Reisekosten von Besuchern  in vergleichbaren Gegenden verwendet werden. Wert stammt ursprünglich aus Studie zu Reisekosten von Besuchern an der Elbe.</t>
  </si>
  <si>
    <t>Kann nur in Bezug auf Reisekosten von Besuchern  in vergleichbaren Gegenden verwendet werden. Wert stammt ursprünglich aus einer Studie zur Reisekosten von Besuchern an der Elbe.</t>
  </si>
  <si>
    <t>Wüstemann et al. 2014</t>
  </si>
  <si>
    <t>Könnte für die Bildung von Kostensätzen für die Bewertung der Zahlungsbereitschaft für die Wiederherstellung von Biodiversität in Flussauen dienen.</t>
  </si>
  <si>
    <t>Bräuer 2002 (Dissertation). Nährstoffretention ist schon eher übertragbar auf generelle Aussagen. Beruhend auf politischen Maßnahmen bzw. konkrete techneische Maßnahmen bezogen. Daher sollten sie möglichst aktuell sein. Wert ist zu alt. Braucht ein Update</t>
  </si>
  <si>
    <t>Könnten für die Bildung von Kostensätzen für Nährstoffrückhaltung (N) geeignet sein. Nährstoffrückhaltung ist wahrscheinlich eher noch generalisierbar als Hochwasserschutz.</t>
  </si>
  <si>
    <t>Könnten für die Bildung von Kostensätzen für Nährstoffrückhaltung (N) geeignet sein.</t>
  </si>
  <si>
    <t>keine Produktionsleistungen</t>
  </si>
  <si>
    <t>marktwirtschaftlich gehandelte Werte</t>
  </si>
  <si>
    <t>marktwirtschaftlich gehandelte Werte, Publikation weist zusätzlich Einzelpreise je Wildart aus</t>
  </si>
  <si>
    <t>Wichtige Studien, aber keine marignalen Änderungen erfasst. Durchschnittswert ist schwierig. Wird nach mehr oder weniger Wald gefragt. Marginale ZB ist abhängig von Waldkonzentration in der Umgebung.
Barkmann et al. Studie ist problematisch (noch nicht pu</t>
  </si>
  <si>
    <t>Befragung der Zahlungsbereitschaft für ganz Deutschland und auch einzelner lokaler Wälder vorhanden (gute Diskussionsgrundlage)</t>
  </si>
  <si>
    <t>0* Verwendung für Bewertung von UW-Prozesse bei Elsasser erfragen</t>
  </si>
  <si>
    <t>Aktualisierung in Arbeit: Elsasser und Meyer (nur von der Nachfrage-Seite) REVALE-Projekt (BMLV)</t>
  </si>
  <si>
    <t>qualitativ hochwertige Studie (verschiedene Validitäts- und Sensitivitätsanalysen durch geführt)</t>
  </si>
  <si>
    <t>Benefit transfer angewendet ohne detailierte Berücksichtigung von lokalen Landschaftscharakteristiken</t>
  </si>
  <si>
    <t>0 Studie von Elsasser &amp; Weller 2013 noch einmal detailiert nachschauen. Durchschnittswerte vergleichen mit Studie von CC-Landstrat (JH)</t>
  </si>
  <si>
    <t>Nachvollziehbare Bewertunsstudie</t>
  </si>
  <si>
    <t>Sehr spezifischer Untersuchungsraum.</t>
  </si>
  <si>
    <t>Produktions-Wert</t>
  </si>
  <si>
    <t>sehr alt, Teile auf Expertenbefragungen basierend</t>
  </si>
  <si>
    <t xml:space="preserve">Eine der wenigen Studien zu Hecken. </t>
  </si>
  <si>
    <t>sehr spezifisches Umweltgut</t>
  </si>
  <si>
    <t>2*AS</t>
  </si>
  <si>
    <t>Nachtrag in ha-Werte</t>
  </si>
  <si>
    <t>nur Zahlungen, keine richtige Bewertung; unspezifisch</t>
  </si>
  <si>
    <t>auf ha runterrechnen; politische Zahl, kann u. U.als gesellschaftl. Zahlungsbereitschaft verwendet werden. (als Kostenzahl ausweisen!)</t>
  </si>
  <si>
    <t>tatsächliche Zahlungen, keine Bewertung i. e. S.</t>
  </si>
  <si>
    <t>ha-Werte</t>
  </si>
  <si>
    <t>wirtschaftl. Effekte</t>
  </si>
  <si>
    <t>Raumbezug ist unklar (für wie viel Hektar)?</t>
  </si>
  <si>
    <t>aktuellere Studien nötig. BfN-Niedersachsen; (Gren 2008) (Elofson 2010) (relevanz für Deutschland?, Übertragbarkeit?)</t>
  </si>
  <si>
    <t>2*AD</t>
  </si>
  <si>
    <t>Anstatt Hartje + Grossmann 2013</t>
  </si>
  <si>
    <t>Anstatt Hartje + Grossmann 2013; Als Standardwert notieren.</t>
  </si>
  <si>
    <t>Könnten für die Bildung von Kostensätzen für Nährstoffrückhaltung (N + P) geeignet sein. Nährstoffrückhaltung ist wahrscheinlich eher noch generalisierbar als Hochwasserschutz.</t>
  </si>
  <si>
    <t>sehr spezifisch</t>
  </si>
  <si>
    <t>regional spezifische Bewertung</t>
  </si>
  <si>
    <t>0* UFZ: Irene Ring hat eine Studie für Donau-Gebiet in Bayern</t>
  </si>
  <si>
    <t>Hochwasserschäden sehr lokal abhängig. Sehr schwer auf Deutschland zu beziehen. Lokal möglich, aber nicht verallgemeinerbar.</t>
  </si>
  <si>
    <t>Spezielle, für die Bewertungsregion repräsentative, Annahmen getroffen</t>
  </si>
  <si>
    <t>Städtischer Bezug raus. Wüstemann et al. 2014aktueller</t>
  </si>
  <si>
    <t>begrenzte Nachvollziehbarkeit der Studie</t>
  </si>
  <si>
    <t>angepasster Benefit Transfer / besser einordnen bei: Grünland zu Ackerland und Wald zu Acker; teilweise Schadenskosten und Ersatzksoten berücksichtigt
Grunewald überarbeitet Eintrag</t>
  </si>
  <si>
    <t>Übertragung aus einer Studie von Pimentel et al 1995 (alt, anderes Land…)</t>
  </si>
  <si>
    <t>Spezielle Annahmen getroffen für Bewertung, nicht generalisierbar</t>
  </si>
  <si>
    <t>eher nicht relevant</t>
  </si>
  <si>
    <t>Raus</t>
  </si>
  <si>
    <t>Sehr alte Studie</t>
  </si>
  <si>
    <t>Holzpreise zu gering angesetzt. Umwandlungsprozess; 
Bewertung von Umwandlungsprozess.</t>
  </si>
  <si>
    <t>Sehr alte Studie. Studie mit Politikrelevanz.</t>
  </si>
  <si>
    <t>Komplexe Landschaft; Hanusch eher nicht (zu speziell)</t>
  </si>
  <si>
    <t>aktuellere Grundlage gegenüber Dehhardt (2002). **Dehnhardt nachfragen</t>
  </si>
  <si>
    <t xml:space="preserve">Keine Primärstudie. Basierend auf Grossman et al. 2010. Benefit Transfer: Meyerhoff 2002. Grossman 2012 (Studie 21). Grossman 2012 (Stickstoffretention). </t>
  </si>
  <si>
    <t>Sehr spezifischer Gegenstand der Bewertung, mit großen Unterschieden je nach Standort. Werte sollten nur mit Bezug auf gleichen Bewertungsgegenstand (im Kontext der Elbe) verwendet werden, da die Bedeutung von Überflutungsflächen (bzw. Auen) für den Hochw</t>
  </si>
  <si>
    <t>Sehr spezifischer Wert. Nutzen kann sich je nach Standort und Fluss sehr unterscheiden.</t>
  </si>
  <si>
    <t>0 relevante Studie einfügen.</t>
  </si>
  <si>
    <t>Besser Wüstemann 2014. Benefit-transfer beruhend auf Meyerhoff 2002. 
Wüstemann et al. 2014 Naturschutzprogramm für Deutschland. Maßnahmen für Auen. (Bartosz: Studie). Vier Teilstudien: Verhältnisse(in %) zwischen den Bereichen aufzeigen und auf die gesam</t>
  </si>
  <si>
    <t>Könnte für die Bildung von Kostensätzen für die Bewertung der Zahlungsbereitschaft für Renaturierung von Flussauen vergleichbar denen der Elbe dienen.</t>
  </si>
  <si>
    <t>heterogen, größtenteils sehr alt</t>
  </si>
  <si>
    <t>Wirtschaftliche Bedeutung. Keine ÖSL-Bewertung. Tourismus-Effekte.</t>
  </si>
  <si>
    <t>fallspezifisch, keine Grundlage für Generalisierbarkeit</t>
  </si>
  <si>
    <t>lieber Elsasser nehmen</t>
  </si>
  <si>
    <t>alt; klarer ökologischer Indikator</t>
  </si>
  <si>
    <t>statisch, fallspezifisch, alt</t>
  </si>
  <si>
    <t>alt</t>
  </si>
  <si>
    <t>lieber CC-Landstrat Studie einbeziehen.</t>
  </si>
  <si>
    <t>unspezifische ÖSL, keine kongreten Landschaftselemente oder Faktoren definiert, die die Bewertung eindeutig bzw. generalisierbar machen</t>
  </si>
  <si>
    <t>UW-Prozesse nicht nachvollziehbar</t>
  </si>
  <si>
    <t xml:space="preserve">Extensivierung von Ackerland (HNV-Ackerland):   Acker zu Versiegelte Flächen (Totalverlust); vgl. mit Meyerhoff, Angelie, Wüstemann et al.
gute Studie in Ackerwildbauschutz; Durchschnittswert bilden für Durchschnittsacker und dann auf Umwandlungsprozesse </t>
  </si>
  <si>
    <t>nur auf visuell sehr ähnliche Ökosysteme ggf. übertragbar</t>
  </si>
  <si>
    <t>keine Marktwerte</t>
  </si>
  <si>
    <t>ungewöhnliche Methode, unspezifisch</t>
  </si>
  <si>
    <t>Bodenpreise sind nicht relevant.</t>
  </si>
  <si>
    <t>sehr ungewöhnlicher Ansatz</t>
  </si>
  <si>
    <t>Relevanz für Schaffung von Kleinstrukturen.1) Literatur-Empfehlung: Leitfäden zu Kosteneffizient von Fließgewässerrenaturierung BWB. 2) BfN: Wiederherstellungskosten pro Hektar für Natura 2000. Nachfragen.</t>
  </si>
  <si>
    <t xml:space="preserve">Sehr spezifischer Gegenstand der Bewertung. Werte sollten nur mit Bezug auf gleichen Bewertungsgegenstand (Renaturierung von Gräben) verwendet werden. Umrechnung auf Hektar-Werte notwendig. </t>
  </si>
  <si>
    <t xml:space="preserve">zu speziell. Kosten </t>
  </si>
  <si>
    <t>Kosten, keine Werte</t>
  </si>
  <si>
    <t>Nutzbar, um ZB mit anderen Werten zu vergleichen</t>
  </si>
  <si>
    <t>sehr speziell nicht generalisierbar</t>
  </si>
  <si>
    <t>sehr spezifische Fragestellung, Annahmen bez. der Dauer der Maßnahme entscheidend</t>
  </si>
  <si>
    <t>speziell, nicht generalisierbar</t>
  </si>
  <si>
    <t>sehr spezifische Fragestellung, Annahmen  bez. attainable gross margin, the planning period and the time needed for cleaning the soil entscheidend</t>
  </si>
  <si>
    <t>Grunewald 2013 hinzufügen (Landschaftspflegekosten); schwer übertragbar: Veränderungen im Wald. Eventuell besser: Grunewald: Bilanzierung der Landschaftspflege</t>
  </si>
  <si>
    <t>keine konkreten Angaben über Waldumbaumaßnahmen (differenzierte ÖSL)</t>
  </si>
  <si>
    <t>schwer übertragbar: Veränderungen im Wald. Eventuell besser: Grunewald: Bilanzierung der Landschaftspflege</t>
  </si>
  <si>
    <t>unterschiedliche ÖSL in unterschiedlchen Nutzungstypen der Landschaft bewertet</t>
  </si>
  <si>
    <t>zu speziell</t>
  </si>
  <si>
    <t xml:space="preserve">unter Berücksichtigung der unterschiedlichen landschaftlichen Veränderungsmaßnahmen  </t>
  </si>
  <si>
    <t>Sehr speziell</t>
  </si>
  <si>
    <t>seltene Art bewertet, daher wenig Generalisierbarkeitspotenzial; Zahlungsbereitschaft nur für ein ganz bestimmtes Artenschutzprogramm</t>
  </si>
  <si>
    <t>alt, eher ungewöhnliche ÖSL</t>
  </si>
  <si>
    <t>sehr spezielle Fragestellung.</t>
  </si>
  <si>
    <t>umstrittene Ersatzkostenmethode verwendet für Bewertungszeitraum von 1974-1993, ohne nachvollziehbare Ausweisung der ökonomischen Annahmen</t>
  </si>
  <si>
    <t>Kontaktieren: Matzdorf direkt dazu befragen von UFZ Seite aus</t>
  </si>
  <si>
    <t>keine direkte Bewertung, gut nachvollziehbare Weiterverwendung existierender Werte und Anwendung auf Grünland; Nachvollziehbarkeit nicht 100%ig</t>
  </si>
  <si>
    <t xml:space="preserve">gestrichen original Studie nehmen </t>
  </si>
  <si>
    <t>Lieber zugrundeliegende Studie von Meyerhoff et al 2012</t>
  </si>
  <si>
    <t xml:space="preserve">Sekundärstudie, besser Meyerhoff </t>
  </si>
  <si>
    <t>Keine Primärstudie. Ansatz i.O., Datengrundlage nicht die Beste (Grossmann Daten verwendet, wie bei Dehnhardt Studien), verbesserte räumliche Analysen durch GIS als  zuvor.</t>
  </si>
  <si>
    <t>Keine Primärstudie</t>
  </si>
  <si>
    <t>Kosteninformation zu N-Reduktion: pro ha/kg N Satz hat die Studie einen Beitrag</t>
  </si>
  <si>
    <t>sehr detailliert, allerdings keine eigenen Erhebungen</t>
  </si>
  <si>
    <t xml:space="preserve">Umwandlungsprozess. Wüstemann 2014
</t>
  </si>
  <si>
    <t xml:space="preserve">Zahlungsbereitschaft lässt sich eventuell auf ähnliche Fragestellung übertragen. </t>
  </si>
  <si>
    <t xml:space="preserve">zu speziell; Vergleich mit Arten und Biotopschutzprogramm.
Meyerhoff et al. 2012 bewerten nur Verbesserung im Wald, keine UW Wald zu Grünland/Ackerland. Für Bildung von Mittelwert zwischen Normalwald und HNV-Wald.
Untere ZB für Wald reiche Gebiete; obere </t>
  </si>
  <si>
    <t>extensivierung von Ackerland nicht relevant für UBA-Methodenkonvention</t>
  </si>
  <si>
    <t>einzelne Elemente der Naturschutzprogramme/der Ökosysteme nicht unterscheidbar</t>
  </si>
  <si>
    <t xml:space="preserve">Einordnung bei Biodiversität. </t>
  </si>
  <si>
    <t>Umrechnung auf ha. Nur hochwertige Grünländer. Muss auf Anteil des HNV-Grünland am Gesamtgrünland umgerechnet werden. Datenbank in HNV und durchschnittl. Grünland.</t>
  </si>
  <si>
    <t>UFZ wendet sich an J. Meyerhoff diekt. Hektar-Werte?</t>
  </si>
  <si>
    <t>Übertragbarkeit weitgehend gegeben</t>
  </si>
  <si>
    <t>Änderung der Zuordnung: nicht Biodiv, sondern Ästhetik, Erholung. Wert mit Vogelindikator hier besser. Umrechnung auf ha ist schwierig.</t>
  </si>
  <si>
    <t>detailierte Studie, robuste Ergebnisse, unterschiedliche statistische Modelle für Bewertung verwendet</t>
  </si>
  <si>
    <t>bereits angeschaut</t>
  </si>
  <si>
    <t>nicht voneinander trennbare Teilaspekte</t>
  </si>
  <si>
    <t>2* BSK</t>
  </si>
  <si>
    <t>BSK: Methode für Umrechnung in ha: Studie von Markgraf et al. ermittelten Wert pro ha für Gewässerrandstreifen.</t>
  </si>
  <si>
    <t>bei einigen Umrechnungen verallgemeinerbar</t>
  </si>
  <si>
    <t>Zu alt. Technische Maßnahme bräuchte ein Update.</t>
  </si>
  <si>
    <t>Bewertung technischer Möglichkeit, nicht Präferenzen; alte Studie</t>
  </si>
  <si>
    <t>Wert der Entsiegelungskosten nehmen (nach NEEDS Ansatz = Ott et al. 2006 beibehalten;) oder aber versiegelte Flächen als Vollverlust aus Schweppe-Kraft 1998.</t>
  </si>
  <si>
    <t>Könnte für die Bildung von Kostensätzen für Restauration von Ökosystemen verwendet werden.</t>
  </si>
  <si>
    <t>heterogen</t>
  </si>
  <si>
    <t>Bewertung über C-Werten Methodenkonvention</t>
  </si>
  <si>
    <t>schwer übertragbar.</t>
  </si>
  <si>
    <t>Einzugsbereich Gefahr/ bewertenden Personen beeinflusst Wert stark/ Problem bei Umrechnung auf ha.</t>
  </si>
  <si>
    <t>gut nachvollziehbare Bewertungsmethode</t>
  </si>
  <si>
    <t>gut nachvollziehbare Werte, allerdings nur auf Kosten-Wirksamkeitsanalyse basierend</t>
  </si>
  <si>
    <t>fallspezifisch, keine Grundlage für Generalisierbarkeit, alt</t>
  </si>
  <si>
    <t xml:space="preserve">Besser zu Grünland/Ackerland? </t>
  </si>
  <si>
    <t>Sehr spezifischer Gegenstand der Bewertung. Werte sollten nur mit Bezug auf gleichen Bewertungsgegenstand (Gewässerrandstreifen) verwendet werden.</t>
  </si>
  <si>
    <t>C-Werte sind konservative Rechnungen -&gt; gute Eignung des Wertes</t>
  </si>
  <si>
    <t>Könnten für die Bildung von Kostensätzen für den Wert der Kohlenstoffbindung in Feuchtgebieten geeignet sein. Allerdings könnte der Maximalwert eine hohe Abweichung vom Durchschnitt (Ausreißer) darstellen.</t>
  </si>
  <si>
    <t>Könnten für die Bildung von Kostensätzen für den Wert der Kohlenstoffbindung in Feuchtgebieten geeignet sein.</t>
  </si>
  <si>
    <t>Gilt für alle Moore in Deutschland. Sehr konservative Reduktionspotenziale, daher besonders relevant. Treibhausgase aktualisieren. Vermutlich höhere Werte.</t>
  </si>
  <si>
    <t>Könnten für die Bildung von Kostensätzen für den Wert der Kohlenstoffbindung in Feuchtgebieten (inklusive Auwald) geeignet sein.</t>
  </si>
  <si>
    <t>Studie nicht richtig nachvollziebar.</t>
  </si>
  <si>
    <t>gut nachvollziehbare Bewertung der Multifunktionslandschaft bei landwirtschaftlicher Umnutzung</t>
  </si>
  <si>
    <t>Relevanz für EEG bzgl. Ausbau von Bioenergie gegenüber Nahrungsmitteln. Umwandlung in ha notwendig. Nur Wert nehmen von 60% auf 100%. Eher eine kulturelle Leistung bzgl. Selbstversorgung.</t>
  </si>
  <si>
    <t>CCLandStraD Studie berücksichtigen (J. Hirschfeld)</t>
  </si>
  <si>
    <t>spezifische Annahmen für Untersuchungsgebiet getroffen, unterschiedliche Bewertungsansätze führen zu abweichenden Ergebnissen</t>
  </si>
  <si>
    <t>Zahlungsbereitschaften für Nitratreduzierung</t>
  </si>
  <si>
    <t>naheliegend bei vermarkteten ÖSL</t>
  </si>
  <si>
    <t>unklare Einheit</t>
  </si>
  <si>
    <t>starke Unterschätzung</t>
  </si>
  <si>
    <t>qualitativ hochwertige Studie, Einheit leicht übertragbar</t>
  </si>
  <si>
    <t>2*UFZ Umrechnung in ha</t>
  </si>
  <si>
    <t>Umrechnung in ha. Eher bei Süßwasser zuordnen. s. andere Nele-Studie. Wald positiver, aber kleiner Einfluss auf Wasserqualität. Zahlungsbereitschaft mit Fokus auf Wasserqualität. Ergebnisse aus der Studie sollten auch bei Kohlenstoffspeicherung und ästhet</t>
  </si>
  <si>
    <t>gut nachvollziehbare Bewertungsmethode für Präferenzenbildung  und Wasserqualitätsanspruch, jedoch kleine Stichprobe (n = 125)</t>
  </si>
  <si>
    <t>Gewässerqualität eines Sees?</t>
  </si>
  <si>
    <t>fehlende Informationen</t>
  </si>
  <si>
    <t>Maßnahme nicht ganz klar. alte Studie</t>
  </si>
  <si>
    <t>UFZ nacharbeiten Szenarien</t>
  </si>
  <si>
    <t>AS: Diss von Katrin Zander ist rlevant. Für Streuobstwiesen relevant.</t>
  </si>
  <si>
    <t>Einsicht in touritische Eignung von Nationalparks tropischer Regenwaldgebiete; alte Studie</t>
  </si>
  <si>
    <t>Fehlende Nachvollziehbarkeit in Bewertungsstudie zu Methodik und ÖSL; alte Studie</t>
  </si>
  <si>
    <t xml:space="preserve">Einsicht in Zahlungsbereitschaften zum Schutz von tropischen Regenwäldern; fehlende Angaben zu Methodik </t>
  </si>
  <si>
    <t>Fehlende Nachvollziehbarkeit in Bewertungsstudie zu Methodik und ÖSL, alte Studie</t>
  </si>
  <si>
    <t>spezielle, für das Bewertungsgebiet repräsentative, Szenrien als Grundlage der Bewertung</t>
  </si>
  <si>
    <t>Fehlende Nachvollziehbarkeit in Bewertungsstudie zu Methodik und ÖSL</t>
  </si>
  <si>
    <t>alte Studien und teilweise auf Befragungen gestützt</t>
  </si>
  <si>
    <t>die meisten Attribute insignifikant, daher beschränkte Aussagekraft; Fokus auf nicht-ÖSL-Attribute</t>
  </si>
  <si>
    <t>genaue Herkunft der Preise, Zwischenschritte in den Berechnungen, Informationen über den Sample fehlen (Studie: Murthy et al. 2005)</t>
  </si>
  <si>
    <t>Spezielle, für die Bewertungsregion repräsentative, ökonomische Annahmen getroffen</t>
  </si>
  <si>
    <t>Einmalige Zahlungen mit jährlichen Zahlungsbereitschaften gemischt</t>
  </si>
  <si>
    <t>nicht verallgemeinerbare Einmalzahlung</t>
  </si>
  <si>
    <t>Einsicht in Zahlungsbereitschaften zum Schutz von tropischen Regenwäldern vor landwirtschaftlicher Umnutzung</t>
  </si>
  <si>
    <t>keine ÖSL spezifisch bewertet, lediglich verschiedene infrastrukturelle Veränderungen (z.B. Dienstleistungseinrichtungen, wie Museum oder Bescuherzentrum)</t>
  </si>
  <si>
    <t xml:space="preserve">Nachvollziehbare Bewertunsstudie mit zahlreichen Annahmne für sehr differenzierte ÖSL </t>
  </si>
  <si>
    <t>unspezifische ÖSL</t>
  </si>
  <si>
    <t>Einsicht in Zahlungsbereitschaften zum Schutz von tropischen Regenwäldern; keine konkrete Trennung internationaler Besucher</t>
  </si>
  <si>
    <t>Spezifische Berechnung der Veränderung von ÖSL bei Waldrodung (Kahlschlag)</t>
  </si>
  <si>
    <t>Spekulative Annahme getroffen, dass 70% der Wartungsksoten für Wasserkraftwerke geht auf abgeholzte Waldflächen zurück</t>
  </si>
  <si>
    <t>unterschiedliche Bewertungsansätze und -vehikel</t>
  </si>
  <si>
    <t>keine eindeutige Trennung der ÖSL</t>
  </si>
  <si>
    <t>gute Einsicht zur Zahlungsbereitschaft unterschiedlicher Nationen für nicht-Nutzwert und Erhaltung von trop. Regenwäldern; keine konkrete Trennung internationaler Besucher</t>
  </si>
  <si>
    <t>Spezielle, für die Bewertungsregion repräsentative, Modellierung von ökonomischen Werten auf Grundlage von zwei verschiedenen Szenarien</t>
  </si>
  <si>
    <t>unterschiedliche Bewertungsansätze und -vehikel; alte Studien und teilweise auf Befragungen gestützt</t>
  </si>
  <si>
    <t>gute Einsicht zur Zahlungsbereitschaft unterschiedlicher Nationen für nicht-Nutzwert und Erhaltung von trop. Regenwäldern, nur auf Briten und Italiener bezogen</t>
  </si>
  <si>
    <t>starke Unterschätzung, Umrgerechnet in ha.</t>
  </si>
  <si>
    <t>qualitativ hochwertige Studie,</t>
  </si>
  <si>
    <t>Umrgerechnet in ha. Eher bei Süßwasser zuordnen. s. andere Nele-Studie. Wald positiver, aber kleiner Einfluss auf Wasserqualität. Zahlungsbereitschaft mit Fokus auf Wasserqualität. Ergebnisse aus der Studie sollten auch bei Kohlenstoffspeicherung und ästh</t>
  </si>
  <si>
    <t xml:space="preserve">Nachtrag Hirschfeld </t>
  </si>
  <si>
    <t>Nachtrag entsprehend Workshop Empfehlung</t>
  </si>
  <si>
    <t>Nachtrag von Empfehlung nach Workshop</t>
  </si>
  <si>
    <t>keine Relevanz</t>
  </si>
  <si>
    <t>0, für Ableitung von Kohlenstoffwerten relevant, aber keine direkte Bewertung</t>
  </si>
  <si>
    <t>Bewertung der ÖSL bei Waldschutz (intakter Regenwald);</t>
  </si>
  <si>
    <t>Spezifische Berechnung der Veränderung von ÖSL bei Waldrodung (Kahlschlag), Szenarien jedoch nicht ganz eindeutig nachvollziehbar</t>
  </si>
  <si>
    <r>
      <t xml:space="preserve">Mehl, D., Scholz, M., Schulz-Zunkel, C., Kasperidus, H. D., Born, Wanda, &amp; Ehlert, T. (2013). Analyse und Bewertung von Ökosystemfunktionen und -leistungen großer Flussauen. </t>
    </r>
    <r>
      <rPr>
        <i/>
        <sz val="11"/>
        <rFont val="Meta Offc"/>
        <family val="2"/>
      </rPr>
      <t>KW - Korrespondenz Wasserwirtschaf, 9/2013,</t>
    </r>
    <r>
      <rPr>
        <sz val="11"/>
        <rFont val="Meta Offc"/>
        <family val="2"/>
      </rPr>
      <t>493-499, doi10.3243/kwe2013.09.001</t>
    </r>
  </si>
  <si>
    <t>50 ha</t>
  </si>
  <si>
    <t>98,75 ha</t>
  </si>
  <si>
    <t>846,08 ha</t>
  </si>
  <si>
    <t>10291 ha</t>
  </si>
  <si>
    <t>64,26 ha</t>
  </si>
  <si>
    <t>84,94 ha</t>
  </si>
  <si>
    <t>680804 ha</t>
  </si>
  <si>
    <t>215 qkm</t>
  </si>
  <si>
    <t>1297 qkm</t>
  </si>
  <si>
    <t>15535 qkm</t>
  </si>
  <si>
    <t>18420 qkm</t>
  </si>
  <si>
    <t>0.21 qkm (inundated area 17.17 qkm)</t>
  </si>
  <si>
    <t>10433 qkm (Niedermoore)</t>
  </si>
  <si>
    <t>1083,35 qkm bis 10291,83 qkm</t>
  </si>
  <si>
    <t>207,49 qkm (inundated area 17.17) qkm</t>
  </si>
  <si>
    <t>222,41 qkm (davon 2,7% Streuobstfläche)</t>
  </si>
  <si>
    <t>3213 qkm (Hochmoore)</t>
  </si>
  <si>
    <t>689,71 qkm (davon 2,9 % Streuobstfläche)</t>
  </si>
  <si>
    <t>17.02-5.58 qkm</t>
  </si>
  <si>
    <t>18.66-6.9 qkm</t>
  </si>
  <si>
    <t>PPP  (World Bank 2016)
PPP conversion factor, private consumption (LCU per international $)
Purchasing power parity conversion factor is the number of units of a country's currency required to buy the same amounts of goods and services in the domestic market as U.S. dollar would buy in the United States. This conversion factor is for private consumption (i.e., household final consumption expenditure). For most economies PPP figures are extrapolated from the 2011 International Comparison Program (ICP) benchmark estimates or imputed using a statistical model based on the 2011 ICP. For 47 high- and upper middle-income economies conversion factors are provided by Eurostat and the Organisation for Economic Co-operation and Development (OECD).
Germany: A simple multiplier is used to convert the national currencies of EMU members to euros. The following irrevocable euro conversion rate was adopted by the EU Council on January 1, 1999: 1 euro = 1.95583 German mark. Please note that historical data before 1999 are not actual euros and are not comparable or suitable for aggregation across countries.</t>
  </si>
  <si>
    <t>Internet-Link</t>
  </si>
  <si>
    <t>aus Hirschfeld et al 2016</t>
  </si>
  <si>
    <t>Ojea, E., Loureiro, M., Alló, M., Barrio, M. 2016. Ecosystem Services and REDD: Estimating the Benefits of Non-Carbon Services in Worldwide Forests. World Development 78, 256-261.</t>
  </si>
  <si>
    <t>Forest ecosystems are playing an increasingly important role in climate change mitigation through programs on Reducing Emissions from Deforestation and Forest Degradation (REDD), which targets carbon sequestration. However, decades of environmental valuation studies evidence the economic benefits of other forest ecosystem services different than carbon, and there is no evidence on how these economic benefits differ in countries where REDD is to be implemented. To respond to this question, we conduct a global meta-analysis of forest primary studies published over the past 30 years in which we estimate the economic benefits related to different forest ecosystem services in targeted REDD countries, and discuss the implications of considering these economic figures in REDD decision making. A systematic review of the scientific literature leads to the selection of 52 original studies to conduct a meta-analysis on 205 observations. We obtain that the economic benefits of forest ecosystem services in REDD countries are always greater than in other countries, and provide economic ranges of services to serve as a reference to REDD decision making in relation to co-benefits and opportunity costs. The results have implications for future avoided deforestation programs, which should take co-benefits into account in order to better articulate payments for ecosystems and create proper incentives for forest conservation and sustain local livelihoods.</t>
  </si>
  <si>
    <t>weltweit, REDD-Länder</t>
  </si>
  <si>
    <t>tropical forests</t>
  </si>
  <si>
    <t>value of non-carbon ES in tropical forests</t>
  </si>
  <si>
    <t>meta-analytic summary of existing tropical forest valuations</t>
  </si>
  <si>
    <t>regression model of 52 original studies valuing tropical forest ES</t>
  </si>
  <si>
    <t>humanity?</t>
  </si>
  <si>
    <t>air quality and water regulation</t>
  </si>
  <si>
    <t>food and fiber</t>
  </si>
  <si>
    <t>wild species diversity</t>
  </si>
  <si>
    <t>various services</t>
  </si>
  <si>
    <t>!Umrechnung auf ha (erfolgt). Nur hochwertige Grünländer. Muss auf Anteil des HNV-Grünland am Gesamtgrünland umgerechnet werden. Datenbank in HNV und durchschnittl. Grünland.</t>
  </si>
  <si>
    <t xml:space="preserve">Ergebnis einer Zahlungsbereitschaftsanalyse wurde auf Biotopwertpunkte übertragen (Benefit transfer); Daraus wurde der Nutzenverlust ermittelt, welcher durch den Verlust des Ökosystems entsteht (Investitionsmodell); Der Nutzenverlust umfasst 1) die (abgezinsten) Kosten zur Herstellung des Biotopes einschließlich der Nutzenverluste durch Produktionsverzichts auf den Flächen und 2) Nutzen welcher das Biotop während seiner Entwicklungszeit stiftet (Entwicklung des naturschutzfachlichen Wertes während der Entwicklungszeit). </t>
  </si>
  <si>
    <r>
      <t>Grundlage für ökonomische Berechnung bildet der naturschutzfachliche Wert des Naturschutzprogramms nach Hampicke et al. 1991 "</t>
    </r>
    <r>
      <rPr>
        <i/>
        <sz val="11"/>
        <rFont val="Meta Offc"/>
        <family val="2"/>
      </rPr>
      <t>Kosten und Wertschätzung des Arten- und Biotopschutzes"</t>
    </r>
    <r>
      <rPr>
        <sz val="11"/>
        <rFont val="Meta Offc"/>
        <family val="2"/>
      </rPr>
      <t xml:space="preserve">. Die durchschnittliche Zahlungsbereitschaft pro Biotopwertpunkt wurde unter Berücksichtigung von verschiedenen Szenarien inklusive Entwicklungszeit, Grenznutzen, Kalkulationszins (Diskontrate von 2%, 4%, 6%) berechnet und beträgt 3915 DM pro Biotopwertpunkt. </t>
    </r>
  </si>
  <si>
    <t>veraltete Werte, da Werte auf Zahlungsbereitschaftsanalyse von Hampicke et al. 1991 beruhen (s. Update der Berechnungen in Schweppe-Kraft 2009 und Schweppe-Kraft 2016; Ein Update des monetären Wertes eines Biotopwertpunktes auf einer neueren Zahlungsbereitschaftsanalyse fehlt bisher (Stand: 2016))</t>
  </si>
  <si>
    <t>Update der Zahlungsbereitschaft notwending. Neue Zahlungsbereitschaft eventuell mit Wert aus Meyerhoff, Angelie et al. 2012 möglich.</t>
  </si>
  <si>
    <t>detailierte Berechnung; Update der Bewertung der Biotopwertpunkte notwendig</t>
  </si>
  <si>
    <t>Basierend auf bestehenden Modellen. Beschreibung der Durchführung nicht so detailiert wie in einem Fachartikel. Werte sind für nationale Ebene hochgerechnet. Beinhalten Annahmen für benefit transfer. Update der Bewertung der Biotopwertpunkte notwendig;</t>
  </si>
  <si>
    <t>Basierend auf Schweppe-Kraft 1998; Wiederherstellungskosten wurden einem Update unterzogen; Udate der Bewertung der Biotopwertpunkte fehlt bisher (Stand 2016). Erst nach diesem Update geeignet.</t>
  </si>
  <si>
    <t xml:space="preserve">Wiederherstellungskosten wurden in Schweppe-Kraft 2016 einem Update unterzogen; Udate der Bewertung der Biotopwertpunkte fehlt bisher (Stand 2016) </t>
  </si>
  <si>
    <t xml:space="preserve">Kalk-(Halb-)Trockenrasen und ihre Verbuschungsstadien (* orchideenreiche Bestände) </t>
  </si>
  <si>
    <t xml:space="preserve">Keine genaue Quantifizierung des Verlustes je Hektar abgeholzten Waldes, sondern Mittelwert über eine Gesamtfläche des Schutzgebietes inklusive noch stehenden Wald. </t>
  </si>
  <si>
    <t>Szenario gut nachvollziehbar: kompletter Schutz des Waldes</t>
  </si>
  <si>
    <t>Total forest protection Sedimentation; Needs estimates of: volume of sediments trapped in water intake pond; frequency of dredging and its cost; maintenance cost of turbines in HEP plants; forgone HEP output;
In this study, the sediment yield values reported by Lai (1993) in the adjacent
catchment, Batangsi River, were used. This particular catchment shared similar
physical characteristics with the Hulu Langat catchment. The suspended sediment
yield from logging activities amounted to 28.3 t/ha per yr. The 1993 study also
showed that the total bed load was 12.67 t/ha per yr. The total sediment yield due to
logging is therefore 40.97 t/ha per yr. Using a sediment density value of 1.5 t/m3, the
total sediment yield is 27.31 m3/ha per yr.</t>
  </si>
  <si>
    <t>The difference in sedimentation/erosion between the total protection (TP) scenario and the reduced impact logging (RIL) scenario is very small. The study might underestimate the impact of logging on erosion.</t>
  </si>
  <si>
    <t>total abatement costs of 1718 ha inundated area respectively 20.749 ha total area of the restored floodplains</t>
  </si>
  <si>
    <t>€/ha (for an additional ha of inundated area) (Shadow price), standard deviation of 23416</t>
  </si>
  <si>
    <t>€/ha (for an additional ha of inundated area) (Shadow price), standard deviation of 52914</t>
  </si>
  <si>
    <t>€/ha (for an additional ha of inundated area) (Shadow price), standard deviation of 1531</t>
  </si>
  <si>
    <t>€/ha (for an additional ha of inundated area) (Shadow price), standard deviation of 11849</t>
  </si>
  <si>
    <t>€/ha (for an additional ha of inundated area) (Shadow price), standard deviation of 19809</t>
  </si>
  <si>
    <t>€/ha (for an additional ha of inundated area) (Shadow price), standard deviation of 40407</t>
  </si>
  <si>
    <t>€/ha (for an additional ha of inundated area) (Shadow price), standard deviation of 1716</t>
  </si>
  <si>
    <t>€/ha (for an additional ha of inundated area) (Shadow price), standard deviation of 12218</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</si>
  <si>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</si>
  <si>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(15%)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</si>
  <si>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(15%)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</si>
  <si>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(25%)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</si>
  <si>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(25%)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</si>
  <si>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(35%)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</si>
  <si>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2) four values refer to four different load reduction targets (35%) and differ according to the combination of the targeted nutrients and locality of the abatement requirement. This range encompasses the current policy target of a simultaneous 24% reduction of the load of both nutrients by 2027.
3) shadow price reflects the change in total abatement costs if one additional unit of “average annual inundated area” is  made available</t>
  </si>
  <si>
    <t>Standard deviation of 1531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</si>
  <si>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1716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</si>
  <si>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11849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</si>
  <si>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12218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</si>
  <si>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19809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</si>
  <si>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23416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</si>
  <si>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40407
with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</si>
  <si>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Standard deviation of 52914
without scenario (two implementation scenarios (with and without) of the proposed floodplain restoration programme; i.e. In the without implementation case, the constraint (X′i,m) on the available average annual inundated floodplain area is set at 0 ha, for the with implementation case the constraint is set at 1718 ha.)
Total project investment costs as a function of the length of the constructed new dike and the restored floodplain area (costs per unit area is best explained by the required length of new dike line per unit area).</t>
  </si>
  <si>
    <t>Version</t>
  </si>
  <si>
    <t>4. Genetic materials: genes for resistance to plant pathogens</t>
  </si>
  <si>
    <t xml:space="preserve">TEEB ES category (Englisch)
</t>
  </si>
  <si>
    <t>Luttmann V., Schröder H. 1995. Monetäre Bewertung der Fernerholung im Naturschutzgebiet
Lüneburger Heide. 109 Seiten. ISBN 3‐7939‐7010‐8.</t>
  </si>
  <si>
    <t>national dwarf shrub heathlands (of entire Germany)</t>
  </si>
  <si>
    <t>national dwarf shrub heathlands (per m2)</t>
  </si>
  <si>
    <t>Arable land with threatened herbaceous
vegetation communities (per m2)</t>
  </si>
  <si>
    <t>Coppice and coppice with standard (per m2)</t>
  </si>
  <si>
    <t>Copses, thickets, scrub, hedgerows and tree
rows in agricultural used areas (per m2)</t>
  </si>
  <si>
    <t>Fens and swamps free of woodland (per m2)</t>
  </si>
  <si>
    <t>Low intensively managed vineyards (per m2)</t>
  </si>
  <si>
    <t>Low intensively used meadows (per m2)</t>
  </si>
  <si>
    <t>Low intensively used ponds for fish farming (per m2)</t>
  </si>
  <si>
    <t>Molinea meadows (per m2)</t>
  </si>
  <si>
    <t>Natural and semi-natural dry grasslands (per m2)</t>
  </si>
  <si>
    <t>Natural woods and low intensively used
species-rich forests (per m2)</t>
  </si>
  <si>
    <t>Nature-like running and standing surface
waters (per m2)</t>
  </si>
  <si>
    <t>Nature-like woodland edge communities (per m2)</t>
  </si>
  <si>
    <t>Other types of agricultural grasslands with a
high species diversity (per m2)</t>
  </si>
  <si>
    <t>Pasture woodland (per m2)</t>
  </si>
  <si>
    <t>Raised bogs including less degraded restoreable forms (per m2)</t>
  </si>
  <si>
    <t>Riparian grasslands and tall herbaceous perennial vegetation of moist to wet sites (per m2)</t>
  </si>
  <si>
    <t>Species-rich herbaceous forest fringe communities (per m2)</t>
  </si>
  <si>
    <t>Traditionally managed orchards (per m2)</t>
  </si>
  <si>
    <t>Transition mires and strongly degraded raised bogs (per m2)</t>
  </si>
  <si>
    <t>Restoration with build up land as starting biotope: Build up land to broad-leafed forest</t>
  </si>
  <si>
    <t>Restoration with build up land as starting biotope: Build up land to forest edge</t>
  </si>
  <si>
    <t>Restoration with build up land as starting biotope: Build up land to integrated arable</t>
  </si>
  <si>
    <t>Restoration with build up land as starting biotope: Build up land to intensive pasture and meadows</t>
  </si>
  <si>
    <t>Restoration with build up land as starting biotope: Build up land to less intensive pasture and meadows</t>
  </si>
  <si>
    <t>Restoration with build up land as starting biotope: Build up land to organic arable</t>
  </si>
  <si>
    <t>Restoration with build up land as starting biotope: Build up land to organic pasture and meadows</t>
  </si>
  <si>
    <t>Restoration with build up land as starting biotope: Build up land to plantation forest, coniferous forest or mixed forest</t>
  </si>
  <si>
    <t>Restoration with build up land as starting biotope: Build up land to broad-leafed forest (including cost of biodiversity loss in form of PDF)</t>
  </si>
  <si>
    <t>Restoration with build up land as starting biotope: Build up land to forest edge (including cost of biodiversity loss in form of PDF)</t>
  </si>
  <si>
    <t>Restoration with build up land as starting biotope: Build up land to intensive pasture and meadows (including cost of biodiversity loss in form of PDF)</t>
  </si>
  <si>
    <t>Restoration with build up land as starting biotope: Build up land to less intensive pasture and meadows (including cost of biodiversity loss in form of PDF)</t>
  </si>
  <si>
    <t>Restoration with build up land as starting biotope: Build up land to organic arable  (including cost of biodiversity loss in form of PDF)</t>
  </si>
  <si>
    <t>Restoration with build up land as starting biotope: Build up land to organic pasture and meadows (including cost of biodiversity loss in form of PDF)</t>
  </si>
  <si>
    <t>Restoration with build up land as starting biotope: Build up land to plantation forest (including cost of biodiversity loss in form of PDF)</t>
  </si>
  <si>
    <t>Monetary value</t>
  </si>
  <si>
    <t>x</t>
  </si>
  <si>
    <t>Mediation of waste, toxics and other nuisances</t>
  </si>
  <si>
    <t>Class</t>
  </si>
  <si>
    <t>Division</t>
  </si>
  <si>
    <t>Energy</t>
  </si>
  <si>
    <t>Ecosystem</t>
  </si>
  <si>
    <t xml:space="preserve">2.3.4.1. </t>
  </si>
  <si>
    <t>3.1.2.3.</t>
  </si>
  <si>
    <t>scenarios of varying forest patch size and effects on monetary value estimated, but assumptions not clear, thus, values not noted 
good link biophysical factors and economic valuation</t>
  </si>
  <si>
    <t>Dehnhardt, A. 2002. The replacement value of flood plains as nutrient sinks: A case study of the river Elbe. Institute for Ecological Economy Research, 2002, Institute for Ecological Economy Research, Munich, Germany</t>
  </si>
  <si>
    <t>restoration of wetlands</t>
  </si>
  <si>
    <t>Marginal utility for each additional hectare wetland estimated by comparing with costs for alternative technical solutions for P retention.</t>
  </si>
  <si>
    <t>Marginal utility for each additional hectare wetland estimated by comparing with costs for alternative technical solutions for N retention.</t>
  </si>
  <si>
    <t>meta-analysis of existing literature</t>
  </si>
  <si>
    <t>Change in utility for nutrient retention with each additional hectare of wetland was estimated based on exisiting biophysical and socio-economic studies.</t>
  </si>
  <si>
    <t>Average P retention per hectare wetland in major river systems in Germany: 1484 t P/a</t>
  </si>
  <si>
    <t xml:space="preserve">Average N retention per hectare wetland in major river systems in Germany: 61619 to 75221 t N/a. </t>
  </si>
  <si>
    <t>Replacement costs for P based on literature review: 6.6-95.0 €/kg P (depending on replacement strategy)</t>
  </si>
  <si>
    <t>Replacement costs for N based on literature review: 0-56.2 €/kg N (depending on replacement strategy)</t>
  </si>
  <si>
    <t>sehr gute Eignung</t>
  </si>
  <si>
    <t>Wetlands in major river systems in Germany: Donau, Elbe, Ems, Oder, Ostseezuflüsse, Rhein, Weser.</t>
  </si>
  <si>
    <t>572587 ha</t>
  </si>
  <si>
    <t xml:space="preserve">€/kg N marginal abatement costs for each kg N retained by wetlands </t>
  </si>
  <si>
    <t xml:space="preserve">€/kg P marginal abatement costs for each kg P retained by wetlands </t>
  </si>
  <si>
    <t xml:space="preserve">Marginal cost avoided (vermiedene Grenzkosten) with each kg P wetlands are retaining. </t>
  </si>
  <si>
    <t xml:space="preserve">Marginal cost avoided (vermiedene Grenzkosten) with each kg N wetlands are retaining. </t>
  </si>
  <si>
    <t>Ansatz OK, aber keine aktuellen Daten. s. Grossmann; Osterburg et al. (BSK); Mewes et al. (2006?) Bzgl. Kostenreduktion; Andreas Horbart (Lenzen-Studie in Arbeit)</t>
  </si>
  <si>
    <t>€/ha marginal utility (Grenznutzen) for N retention for each additional hectare wetland</t>
  </si>
  <si>
    <t>€/ha marginal utility (Grenznutzen) for P retention for each additional hectare wetland</t>
  </si>
  <si>
    <t>Contribution to the Methodological Convention 3.0 of the German Federal Environment Agency (UBA)</t>
  </si>
  <si>
    <t>Introduction</t>
  </si>
  <si>
    <t>References</t>
  </si>
  <si>
    <t>Land/Region / Country /Region</t>
  </si>
  <si>
    <t>Relevanz für UBA Projekt / Relevance for the UBA project</t>
  </si>
  <si>
    <t>ID Wert / ID Value</t>
  </si>
  <si>
    <t>Allgemeine Kennziffer zur eindeutigen Identifikation des Datenbankeintrags / Code number for the distinct identification of the entrance into the database</t>
  </si>
  <si>
    <t>ID Studie / ID Study</t>
  </si>
  <si>
    <t>Kennziffer zur Identifikation der Studie / Code number for the identification of the study</t>
  </si>
  <si>
    <t>Datenbankzugehörigkeit / Belonging to the database…</t>
  </si>
  <si>
    <t>Meta-Datenbank oder Publikation, in denen Bewertungsstudien gefunden wurden (s. Reiter: "Anaylsierte Datenbanken") / Mega-database or publication in which the valuation study was found (see tab "Analysed Databases")</t>
  </si>
  <si>
    <t>Auswahl UBA / Selection UBA</t>
  </si>
  <si>
    <t>Referenz / Reference</t>
  </si>
  <si>
    <t>Referenz der Publikation / Reference of the publication</t>
  </si>
  <si>
    <t>Bearbeiter / Compiled by</t>
  </si>
  <si>
    <t>URL zur Publikation / URL to the publication</t>
  </si>
  <si>
    <t>1 - monetary value
0 - no monetary value</t>
  </si>
  <si>
    <t>Begründung für Ausschluß der Bewertungsstudie oder bestimmter Bewertungen, durch UFZ Review Team / Reason for the exclusion of the valuation study or certain values by the UFZ review team</t>
  </si>
  <si>
    <t>Zusammenfassung / Summary</t>
  </si>
  <si>
    <t>Publikationstyp / Type of publication</t>
  </si>
  <si>
    <t>Verfügbarkeit / Availability</t>
  </si>
  <si>
    <t>Typ der Veröffentlichung der Bewertungsstudie: / Type of publication of the valuation study:
1) Wissenschaftlicher Artikel / Scientific paper
2) Konferenzbeitrag / Conference contribution
3) Buch bzw. Buchkapitel / Book or chapter of a book
4) Berichte (z. B. von EU Projekten oder dt. Forschungsprojekten) / Reports (e.g. of an EU project or a German research project)
5) Andere / Others</t>
  </si>
  <si>
    <t>Selektion von monetären Werten, geeignet für die Abschätzung von Standardkostensätzen für UBA relevante Umwandlungsprozesse: / Selection of monetary values suitable for the estimation of standard cost rates for UBA-relevant transformation processes:
0) Aussagekraft für Methodenkonvention ungenügend / not suitable for Methodological Convention
1) Aussagekraft für Methodenkonvention gegeben (Experten-Workshop, 04.-05.07.16), siehe auch Reiter: "Spannweiten WS" (Comply with selection criteria: a. - e.) / suitable for Methodological Convention (expert-WS 7/4,5/16), see also tab "Range WS" (Comply with selection criteria: a. - e.)
2) Auswahl für Methodenkonvention (UBA-Meeting, 27.09.16), siehe auch Reiter: "Spannweiten UBA" (Comply with selection criteria: a. - g.) / Selection for Methodological Convention (UBA-Meeting 9/27/16), see also tab: "Range UBA" (Comply with selection criteria: a. - g.)
x Werte aus Schweppe-Kraft 1998 sind veraltet und wurden durch Schweppe-Kraft 2009 überarbeitet. Daher zählt nur Schweppe-Kraft 2009, nicht Schweppe-Kraft 1998 / Values from Schweppe-Kraft 1998 are out-of-date and were revised by Schweppe-Kraft in 2009, therefore only Schweppe-Kraft 2009 counts, not Schweppe-Kraft 1998</t>
  </si>
  <si>
    <t>Zugänglichkeit der Bewertungsstudie: / Accessibility of the valuation study:
1) öffentlich zugänglich / publicly accessible
2) nur über Online-Bibliothek (z.B. Web of Science) / only through an online library (e.g. Web of Science)
3) Bibliothek (z.B. Buch) / library (e.g. a book)</t>
  </si>
  <si>
    <t>ÖSL nach TEEB / ES according to TEEB</t>
  </si>
  <si>
    <t>Klassifikation der Ökosystemdienstleistungen nach TEEB Definition (s. Reiter: "ÖSL Definitionen") / Classification of the ecosystem services according to the TEEB definition (see tab "ES Definitions")</t>
  </si>
  <si>
    <t>ÖSL nach CICES / ES according CICES</t>
  </si>
  <si>
    <t>Klassifikation der Ökosystemdienstleistungen nach CICES Definition (s. Reiter: "ÖSL Definitionen") / Classification of the ecosystem services according to the CICES definition (see tab "ES Definitions")</t>
  </si>
  <si>
    <t>Definition und Klassifikation der ÖSL nach Bewertungsstudie / Definition and classification of the ES according to the valuation study</t>
  </si>
  <si>
    <t>Land in dem die Bewertung durchgeführt wurde / Country in which the valuation has taken place</t>
  </si>
  <si>
    <t>Untersuchungsgebiet / Investigation area</t>
  </si>
  <si>
    <t>Bezeichnung des bewerteten Untersuchungsgebietes, gemäß Studie (z.B. Schwarzwald, Leipziger Neuseenland) / Name of the investigation area assessed, according to the study (e.g. Schwarzwald, Leipziger Neuseenland)</t>
  </si>
  <si>
    <t>Größe Untersuchungsgebiet / Size of the investigation area</t>
  </si>
  <si>
    <t>Größe des Untersuchungsgebietes gemäß Bewertungsstudie / Size of the investigation area accoding to the valuation study</t>
  </si>
  <si>
    <t>Ökosystem / Ecosystem</t>
  </si>
  <si>
    <t>Klassifizierung der Ökosysteme gemäß Vorgaben in der Methodenkonvention 3.0: / Classification of the ecosystems according to the specification of the Methodological Convention 3.0: 1) Grünland (1 = Grünland allgemein; 1a = intensiv; 1b = extensiv / HNV) /  Grassland (1 = grassland in general; 1a = intensively used; 1b =extensively used / HNV) 2) Ackerland (2 = Ackerland allgemein; 2a = intensiv; 2b = extensiv / HNV) / Farmland (2 = farmland in general; 2a = intensively used; 2b = extensively used / HNV)
3) Moore und Feuchtgebiete / Moors and wetlands
4) Tropischer Regenwald / Tropical rain forest
5) Wald / Forest
6) Versiegelte Fläche / Sealed surface
7) Zuvor genannte (1-6) enthalten (mix in Landschaft) / Including those mentioned before (1-6), (mix in landscape)
8) Andere (als in 1-7 genannt) / Others than 1-7</t>
  </si>
  <si>
    <t>Ökosystem Fallstudie / Ecosystem case study</t>
  </si>
  <si>
    <t>Bezeichnung des Ökosystems in der Bewertungsstudie / Name of the ecosystem in the valuation study</t>
  </si>
  <si>
    <t>Bewertung von Zustand / Evaluation of the condition</t>
  </si>
  <si>
    <t>Bewertung einer Momentaufnahme bzw. Status Quo ("ja"-Kategorie) von Gütern und Leistungen, die Menschen durch die Natur beziehen oder Untersuchung von dynamischen Veränderungen ("nein"-Kategorie) / Evaluation of a snapshot or status quo (“yes“-category) of goods and services which humans get from nature or analysis of dynamic changes (“no“-castegory)</t>
  </si>
  <si>
    <t>Bewertung von Veränderung / Evaluation of change</t>
  </si>
  <si>
    <t>ÖSL nach Studie / ES according to the study</t>
  </si>
  <si>
    <t>Kurze Zusammenfassung der Studie (wenn Abstract vorhanden) / Short summary of the study (if abstract exists)</t>
  </si>
  <si>
    <t>Bewertung von Veränderung in Fallstudie / Evaluation of change in the case study</t>
  </si>
  <si>
    <t xml:space="preserve">Umwandlungsprozesse von Ökosystemzustand X in Y entsprechend der Bewertungsstudie (falls von Spalte: "Bewertung von Veränderung" abweichend) / Transformation processes from exosystem condition X to Y according to the valuation study (if deviating from evaluation of change) </t>
  </si>
  <si>
    <t>Kosten oder Nutzen-basierte Bewertung / Cost or benefit-based valuation</t>
  </si>
  <si>
    <t>Unterscheidung zwischen Kosten oder Nutzen/Präferenz-basierten Ansatz zur Bewertung der ÖSL / Differentiation between cost- and benefit-/preference-based approach for the ES-valuation
1) Nutzen / Benefit
2) Kosten / Cost
3) Nicht eindeutig nachvollziehbar (bsp. wenn TEV berechnet oder benefit transfer angewendet wurde) / Not clearly comprehensible (e.g. if TEV is calculated or benefit transfer was used)</t>
  </si>
  <si>
    <t>Monetärer Wert (aus Studie) / Monetary value (from the study)</t>
  </si>
  <si>
    <t>Geldwert aus Bewertungsstudie ohne weitere Information zu Maximum, Minimum, Mittelwert und/oder Median / Monetary value from the valuation study without further information on max, min, average and/or median</t>
  </si>
  <si>
    <t>Min (aus Studie) / Min (from the study)</t>
  </si>
  <si>
    <t>Minimum des ermittelten Geldwerts aus Bewertungsstudie / Minimum monetary value computed in the valuation study</t>
  </si>
  <si>
    <t>Mittelwert (aus Studie) / Average (from the study)</t>
  </si>
  <si>
    <t>Arithmetisches Mittel des Geldwertes aus Bewertungsstudie / Arithmetic mean of the monetary value computed in the valuation study</t>
  </si>
  <si>
    <t>Median (aus Studie) / Median (from the study)</t>
  </si>
  <si>
    <t>Median des Geldwertes aus Bewertungsstudie / Median monetary value computed in the valuation study</t>
  </si>
  <si>
    <t>Max (aus Studie) / Max (from the study)</t>
  </si>
  <si>
    <t>Maximum des Geldwertes aus Bewertungsstudie / Maximum monetary value computed in the valuation study</t>
  </si>
  <si>
    <t>Einheit und Währung (aus Studie) / Unit and currency (from the study)</t>
  </si>
  <si>
    <t xml:space="preserve">Größe in der die monetäre Bewertung vorgenommen wurde / Unit in which the monetary valuation was conducted </t>
  </si>
  <si>
    <t>Monetärer Wert (inflationsbereinigt für 2014) / Monetary value (inflation-adjusted for 2014)</t>
  </si>
  <si>
    <t>Wert aus Bewertungsstudie inflationsbereinigt für das Jahr 2014, unter Verwendung des jeweiligen landesspezifischen Verbraucherpreisindex (s. Spalte: "Verbraucherpreisindex") und umgerechnet in Euro / Value from the valuation study, inflation-adjusted for 2014 using the Consumer Price Index of the respective country (see column “CPI“) and converted into euro</t>
  </si>
  <si>
    <t>Min (inflationsbereinigt für 2014) / Min (inflation-adjusted for 2014)</t>
  </si>
  <si>
    <t>Minimum des ermittelten Geldwerts aus Bewertungsstudie inflationsbereinigt für das Jahr 2014, unter Verwendung des jeweiligen landesspezifischen Verbraucherpreisindex (s. Spalte: "Verbraucherpreisindex") und umgerechnet in Euro / Minimum monetary value computed in the valuation study, inflation-adjusted for 2014 using the Consumer Price Index of the respective country (see column “CPI“) and converted into euro</t>
  </si>
  <si>
    <t>Mittelwert (inflationsbereinigt für 2014) / Average (inflation-adjusted for 2014)</t>
  </si>
  <si>
    <t>Arithmetisches Mittel des Geldwertes aus Bewertungsstudie inflationsbereinigt für das Jahr 2014, unter Verwendung des jeweiligen landesspezifischen Verbraucherpreisindex (s. Spalte: "Verbraucherpreisindex") und umgerechnet in Euro / Arithmetic mean of the monetary value from the valuation study, inflation-adjusted for 2014 using the Consumer Price Index of the respective country (see column “CPI“) and converted into euro</t>
  </si>
  <si>
    <t>Median (inflationsbereinigt für 2014) / Median (inflation-adjusted for 2014)</t>
  </si>
  <si>
    <t xml:space="preserve">Median des Geldwertes aus Bewertungsstudie inflationsbereinigt für das Jahr 2014, unter Verwendung des jeweiligen landesspezifischen Verbraucherpreisindex (s. Spalte: "Verbraucherpreisindex") und umgerechnet in Euro / Median monetary value from the valuation study, inflation-adjusted for 2014 using the Consumer Price Index of the respective country (see column “CPI“) and converted into euro </t>
  </si>
  <si>
    <t>Max (inflationsbereinigt für 2014) / Max (inflation-adjusted for 2014)</t>
  </si>
  <si>
    <t>Maximum des Geldwertes aus Bewertungsstudie inflationsbereinigt für das Jahr 2014, unter Verwendung des jeweiligen landesspezifischen Verbraucherpreisindex (s. Spalte: "Verbraucherpreisindex") und umgerechnet in Euro / Maximum monetary value from the valuation study, inflation-adjusted for 2014 using the Consumer Price Index of the respective country (see column “CPI“) and converted into euro</t>
  </si>
  <si>
    <t>Monetärer Wert (inflationsbereinigt für 2014 &amp; Angleichung der Einheit) / Monetary value (inflation-adjusted for 2014 &amp; adjustment of the unit)</t>
  </si>
  <si>
    <t>Wert aus Bewertungsstudie inflationsbereinigt für das Jahr 2014, unter Verwendung des jeweiligen landesspezifischen Verbraucherpreisindex (s. Spalte: "Verbraucherpreisindex"), umgerechnet in Euro und gleiche Einheit (s. Spalte: "Angleichung Einheiten") / Value from the valuation study, inflation-adjusted for 2014 using the Consumer Price Index of the respective country (see column “CPI“) and converted into euro and same unit (see column “Adjustment of units“)</t>
  </si>
  <si>
    <t>Min (inflationsbereinigt für 2014 &amp; Angleichung der Einheit) / Min (inflationadjusted for 2014 &amp; adjustment of the unit)</t>
  </si>
  <si>
    <t>Minimum des ermittelten Geldwerts aus Bewertungsstudie inflationsbereinigt für das Jahr 2014, unter Verwendung des jeweiligen landesspezifischen Verbraucherpreisindex (s. Spalte: "Verbraucherpreisindex"), umgerechnet in Euro und gleiche Einheit (s. Spalte: "Angleichung Einheiten") / Minimum monetary value computed in the valuation study, inflation-adjusted for 2014 using the Consumer Price Index of the respective country (see column “CPI“) and converted into euro and same unit (see column “Adjustment of units“)</t>
  </si>
  <si>
    <t>Mittelwert (inflationsbereinigt für 2014 &amp; Angleichung der Einheit) / Average (inflation-adjusted for 2014 &amp; adjustment of the unit)</t>
  </si>
  <si>
    <t>Arithmetisches Mittel des Geldwertes aus Bewertungsstudie inflationsbereinigt für das Jahr 2014, unter Verwendung des jeweiligen landesspezifischen Verbraucherpreisindex (s. Spalte: "Verbraucherpreisindex"), umgerechnet in Euro und gleiche Einheit (s. Spalte: "Angleichung Einheiten") / Arithmetic mean of the monetary value from the valuation study, inflation-adjusted for 2014 using the Consumer Price Index of the respective country (see column “CPI“) and converted into euro and same unit (see column “Adjustment of units“)</t>
  </si>
  <si>
    <t>Median (inflationsbereinigt für 2014 &amp; Angleichung der Einheit) / Median (inflation-adjusted for 2014 &amp; adjustment of the unit)</t>
  </si>
  <si>
    <t>Median des Geldwertes aus Bewertungsstudie inflationsbereinigt für das Jahr 2014, unter Verwendung des jeweiligen landesspezifischen Verbraucherpreisindex (s. Spalte: "Verbraucherpreisindex"), umgerechnet in Euro und gleiche Einheit (s. Spalte: "Angleichung Einheiten") / Median monetary value from the valuation study, inflation-adjusted for 2014 using the Consumer Price Index of the respective country (see column “CPI“) and converted into euro and same unit (see column “Adjustment of units“)</t>
  </si>
  <si>
    <t>Max (inflationsbereinigt für 2014 &amp; Angleichung der Einheit) / Maximum (inflation-adjusted for 2014 &amp; adjustment of the unit)</t>
  </si>
  <si>
    <t>Maximum des Geldwertes aus Bewertungsstudie inflationsbereinigt für das Jahr 2014, unter Verwendung des jeweiligen landesspezifischen Verbraucherpreisindex (s. Spalte: "Verbraucherpreisindex"), umgerechnet in Euro und gleiche Einheit (s. Spalte: "Angleichung Einheiten") / Maximum monetary value from the valuation study, inflation-adjusted for 2014 using the Consumer Price Index of the respective country (see column “CPI“) and converted into euro and same unit (see column “Adjustment of units“)</t>
  </si>
  <si>
    <t>Verbraucherpreisindex / Consumer Price Index</t>
  </si>
  <si>
    <t>Verbraucherpreisindex (VPI) gemäß Bundesbank 2016, mit VPI-Basisjahr 2010. Die Inflationsbereinigung erfolgte ebenso für Bewertungen in anderen Währungen mit Hilfe des jeweiligen landesspezifischen VPI’s (s. Reiter: "Umrechnungsindizes") / Consumer Price Index (CPI) according to Bundesbank 2016, base year 2010. The inflation adjustment of valuations in other currencies was also conducted with the help of the countries‘ respective CPIs (see Tab “Conversion-indices”)</t>
  </si>
  <si>
    <t>Kaufkraftparität / Purchasing power parity</t>
  </si>
  <si>
    <t>Umrechnung ausländischer Währung in Euro gemäß der Umrechnungsfaktoren der Kaufkraftparität (PPP) von der Weltbank 2015 (s. Reiter: "Umrechnungsindizes") / Conversion of foreign currencies into euro according to the conversion factors of the purchasing power parity (PPP) of the World Bank 2015 (see Tab “Conversion-indices”)</t>
  </si>
  <si>
    <t>DM zu Euro / DM to euro</t>
  </si>
  <si>
    <t>Umrechnung DM zu Euro nach offiziellen Umrechnungskurs der Bundesbank, 1 Euro = 1,95583 DM / Conversion DM to euro using the official exchange rate of the Bundesbank, 1 Euro = 1,95583 DM</t>
  </si>
  <si>
    <t>Angleichung Einheiten / Adjustment of units</t>
  </si>
  <si>
    <t xml:space="preserve">Umrechnung von Bewertungseinheiten in gleiche Zielgrößen zur Erhöhung der Vergleichbarkeit, in: / Conversion of units for the valuation into a common target figure in order to increase comparability, into:
1) €/ha/Jahr
2) €/ha
3) €/Person/Jahr  
4) €/[Besuch, Eintritt, Übernachtung… verschiedene]
5) €/tCO2
6) andere
</t>
  </si>
  <si>
    <t>Flächenbezug des monetären Wertes in Studie / Area reference of the monetary value in the study</t>
  </si>
  <si>
    <t>Umrechnung der räumlichen Bewertungsfläche in Hektar / Conversion of the spatial area valuated into hectare</t>
  </si>
  <si>
    <t>Bewertungsmethode / Valuation method</t>
  </si>
  <si>
    <t>Die Bewertungsmethoden wurden, gemäß TEEB 2010, wie folgt unterteilt: / The valuation methods were, following TEEB 2010, classified as follows :
1) Travel Cost
2) Total Economic Value
3) Replacement Cost
4) PES
5) Mitigation &amp; Restoration Cost
6) Hedonic Pricing
7) Group Valuation
8) Factor Income / Production Function
9) Direct market pricing
10) Contingent Valuation (WTP)
11) Contingent Valuation (WTA)
12) Choice Experiment
13) Benefit Transfer
14) Avoided Cost
15) other
16) unknown
17) mix</t>
  </si>
  <si>
    <t>Zusatzinformationen zum besseren Verständnis der Bewertungsmethode, inkl. erwähnenswerter Besonderheiten / Additional information to make the valuation method better comprehensible, incl. special aspects worth mentioning</t>
  </si>
  <si>
    <t>Durchführung von Bewertung / Procedure of the valuation</t>
  </si>
  <si>
    <t>Kurze Zusammenfassung der Arbeitsschritte beim Bewertunsprozess / Short recapitulation of the steps of the valuation procedure</t>
  </si>
  <si>
    <t>Bewertungsjahr / Year of the valuation</t>
  </si>
  <si>
    <t>Konkreter Zeitpunkt (Jahr) der Wertermittlung / Precise time (year) of the assessment of the value</t>
  </si>
  <si>
    <t>Zeithorizont / Time horizon</t>
  </si>
  <si>
    <t>Bewertung der Veränderung über einen Zeitraum, z.B. Wertermittlung über 5 Jahre hinweg in die Zukunft oder Vergangenheit. Wenn ja, um welchen Zeitraum handelt es sich? / Assessment of the change withing a period of time, e.g. valuation during 5 years, either into the future or into the past. If so: which actual period of time was it?</t>
  </si>
  <si>
    <t>Annahmen für Bewertungsmethode / Assumptions of the valuation method</t>
  </si>
  <si>
    <t>Kurze Zusammenfassung der im Bewertungsprozess getroffenen Annahmen sowie Argumente für die Verwendung der gewählten Bewertungsmethode / Short summary of the assumptions made during the valuation process and arguments for the choice of this valuation method</t>
  </si>
  <si>
    <t>Diskontrate / Discount rate</t>
  </si>
  <si>
    <t>Zeitpräferenzenrate zum Wert eines Gutes bzw. einer Leistung im Vergleich Gegenwart zu Zukunft, in % / Time preference rate for the value of a good or service when comparing present and future availability, in %</t>
  </si>
  <si>
    <t>Biophysikalische Faktoren / Biophysical factors</t>
  </si>
  <si>
    <t>Biophysikalische Indikatoren und andere Informationen, die für die Bewertung berücksichtigt wurden / Biophysical indicators and other information that has been taken into account for the valuation</t>
  </si>
  <si>
    <t>Ökonomische Faktoren / Economical factors</t>
  </si>
  <si>
    <t xml:space="preserve">Weitere ökonomische Indikatoren und andere Informationen, die für die Bewertung berücksichtigt wurden / Further economical indicators and other information that has been taken into account for the valuation
</t>
  </si>
  <si>
    <t>Stichprobengröße / Sample size</t>
  </si>
  <si>
    <t>Anzahl von befragten Personen, Haushalten, etc. / Number of persons, households, etc. asked</t>
  </si>
  <si>
    <t>Nutznießergruppe / Group of beneficiaries</t>
  </si>
  <si>
    <t>Gruppe der Empfänger, die von den ÖSL begünstigt werden (z.B. Befragte Landwirte bei Studie zur Zahlungsbereitschaft) / Group of recipients who benefit from the ES (e.g. farmers interviewed in a study on willingness to pay)</t>
  </si>
  <si>
    <t>Allgemeine Kommentare / General comments</t>
  </si>
  <si>
    <t xml:space="preserve">Auffälligkeiten und allgemeine Anmerkungen zur Bewertungsstudie, wie beispielsweise zur Qualität der Studie oder bezüglich Relevanz für Methodenkonvention, durch UFZ Review Team / Distinctive features and general comments of the UFZ review team on the valuation studies, e.g. on the quality of the study and on its relevance for the Methodological Convention </t>
  </si>
  <si>
    <t>Transparenz/Reliabilität / Transparency and reliability</t>
  </si>
  <si>
    <t>Inwieweit ist die Studie nachvollziehbar bzw. wird über Bewertungsdetails berichtet? Einschätzung vorgenommen durch UFZ Review-Team: / To what extent is the study transparent and are the details of the valuation documented? Appraisal by the UFZ review team:
1) kaum nachvollziehbar / hardly comprehensible
2) nachvollziehbar, aber Annahmen oder methodische Details fehlen teilweise / comprehensible, but assumptions and methodological details are partly missing
3) eindeutig wissenschaftlich nachvollziehbar / scientifically fully comprehensible</t>
  </si>
  <si>
    <t>Relevanz der ÖSL bei vorliegenden Umwandlungsprozess / Relevance of the ES for the transformationprocess in question</t>
  </si>
  <si>
    <t>Kommentare Relevanz / Comments on relevance</t>
  </si>
  <si>
    <t>In Workshop herausgearbeitete Expertenmeinungen zur Bedeutung untersuchter ÖSL beim betrachteten Umwandlungsprozess / Result of the workshop: expert opinion on the importance of the ES examined for the transformationprocess looked at</t>
  </si>
  <si>
    <t>Eignung für Bildung von Standardkostensätzen / Suitability for the generation of standard cost rates</t>
  </si>
  <si>
    <t>In Workshop herausgearbeitete Expertenmeinungen zur Verwendbarkeit von Bewertungsstudien für die Bildung von standardisierten Kostensätzen in Deutschland. Folgende Klassen wurden unterteilt: / Result of the workshop: expert opinion on the suitability of valuation studies for the generation of standard cost rates in Germany. Classification:
0) ungeeignet / not suitable
1) eventuell geeignet / possibly suitable
2) geeignet / suitable</t>
  </si>
  <si>
    <t>Kommentare Eignung Workshop / Comments on the suitability from the workshop</t>
  </si>
  <si>
    <t xml:space="preserve">In Workshop herausgearbeitete Kommentare und Begründungen von Experten zur Eignung von Bewertungsstudien für die Bildung von standardisierten Kostensätzen in Deutschland / Result of the workshop: comments and reasons given by experts on the suitability of valuation studies for the generation of standard cost rates in Germany </t>
  </si>
  <si>
    <t>Kommentar Eignung UFZ / Comment on suitability from the UFZ</t>
  </si>
  <si>
    <t>Begründungen und Kommentare von Wissenschaftlern des UFZ zur Eignung von Bewertungsstudien für die Bildung von standardisierten Kostensätzen in Deutschland / Comments and reasons given by UFZ scientists on the suitability of valuation studies for the generation of standard cost rates in Germany</t>
  </si>
  <si>
    <t>Wie relevant sind die untersuchten ÖSL beim betrachteten Umwandlungsprozess (s. Spalte: "Bewertung von Veränderung" oder "Bewertung von Veränderung in Fallstudie") des vorherrschenden Ökosystems? Die Einschätzung erfolgte durch Wissenschaftler des UFZ. Folgende Klassifizierung wurde vorgenommen: / How relevant are the ES that were assessed for the transformation process looked at (see column: AX “time horizon”) of the prevailing ecosystem? Appraisal by UFZ scientists using the following classification:
unklar/ unclear=?; 
gering / low = 1; 
mittel / medium= 2; 
hoch / high=3</t>
  </si>
  <si>
    <t xml:space="preserve">Klassifizierung der ökosystemaren Veränderungsprozesse gemäß Vorgaben in der Methodenkonvention 3.0 (Umwandlungsprozesse I. - IV.): / Classification of ecosystem processes of change according to the specification of the Methodological Convention 3.0 (transformation processes I. - IV.):
1) Umwandlung von Grünland in Ackerland (oder umgekehrt) (I.) / Transformation of grassland into farmland (or vice versa) (I.)
2) Trockenlegung von Mooren bzw. Feuchtgebieten (III.) / Draining of moors or wetlands (III.)
3) Umwandlung tropischer Regenwälder in Grünland oder Ackerland (IV.) / Transformation of tropical forests into grassland or farmland (IV.)
4) Wiederherstellung von Feuchtgebieten (z. B. Kosten von Renaturierung) (III.) / Restoration of wetlands (e.g. costs of renaturation) (III.)
5) Umwandlung von Grünland (51), Ackerland (52), Wald (53) und Begleitvegetation (54) in Siedlungs- und Verkehrsflächen (oder umgekehrt) (II.) / Transformation of grassland, farmland, forest and related land cover into settlement- and traffic-areas (and vice versa) (II.)
6) Umwandlungs von Grünland und Acker in Wald / Transformation of grassland and farmland into forest
7) Anderer Umwandlungsprozess / Other transformation process
8) Kein Umwandlungsprozess (bzw. Änderung innerhalb des gleichen Ökosystems) / No transformation process (or change within the same ecosystem) </t>
  </si>
  <si>
    <t>Bewertungsmethode Ergänzungen / Valuation method, additions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</si>
  <si>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</si>
  <si>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</si>
  <si>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</si>
  <si>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</si>
  <si>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</si>
  <si>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</si>
  <si>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</si>
  <si>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</si>
  <si>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</si>
  <si>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</si>
  <si>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</si>
  <si>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</si>
  <si>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</si>
  <si>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</si>
  <si>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</si>
  <si>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</si>
  <si>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</si>
  <si>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</si>
  <si>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</si>
  <si>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</si>
  <si>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</si>
  <si>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</si>
  <si>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</si>
  <si>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</si>
  <si>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</si>
  <si>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</si>
  <si>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</si>
  <si>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</si>
  <si>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</si>
  <si>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</si>
  <si>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</si>
  <si>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</si>
  <si>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</si>
  <si>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</si>
  <si>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</si>
  <si>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V36</t>
  </si>
  <si>
    <t>V37</t>
  </si>
  <si>
    <t>V38</t>
  </si>
  <si>
    <t>V39</t>
  </si>
  <si>
    <t>V40</t>
  </si>
  <si>
    <t>V41</t>
  </si>
  <si>
    <t>V42</t>
  </si>
  <si>
    <t>V43</t>
  </si>
  <si>
    <t>V44</t>
  </si>
  <si>
    <t>V45</t>
  </si>
  <si>
    <t>V46</t>
  </si>
  <si>
    <t>V47</t>
  </si>
  <si>
    <t>V48</t>
  </si>
  <si>
    <t>V49</t>
  </si>
  <si>
    <t>V50</t>
  </si>
  <si>
    <t>V51</t>
  </si>
  <si>
    <t>V52</t>
  </si>
  <si>
    <t>V53</t>
  </si>
  <si>
    <t>V54</t>
  </si>
  <si>
    <t>V55</t>
  </si>
  <si>
    <t>V56</t>
  </si>
  <si>
    <t>V57</t>
  </si>
  <si>
    <t>V58</t>
  </si>
  <si>
    <t>V59</t>
  </si>
  <si>
    <t>V60</t>
  </si>
  <si>
    <t>V61</t>
  </si>
  <si>
    <t>V62</t>
  </si>
  <si>
    <t>V63</t>
  </si>
  <si>
    <t>Variable ID</t>
  </si>
  <si>
    <t>Variable (in English)</t>
  </si>
  <si>
    <t>Variable description</t>
  </si>
  <si>
    <t>ID Value</t>
  </si>
  <si>
    <t>Code number for the distinct identification of the entrance into the database</t>
  </si>
  <si>
    <t>ID Study</t>
  </si>
  <si>
    <t>Code number for the identification of the study</t>
  </si>
  <si>
    <t xml:space="preserve">Original database </t>
  </si>
  <si>
    <t>Mega-database or publication in which the valuation study was found (see tab "Analysed Databases")</t>
  </si>
  <si>
    <t>Selection UBA</t>
  </si>
  <si>
    <t>Selection of monetary values suitable for the estimation of standard cost rates for UBA-relevant transformation processes:
0) Not suitable for Methodological Convention
1) Suitable for Methodological Convention (expert-WS 7/4,5/16), see also tab "Range WS" (Comply with selection criteria: a. - e.)
2) Selection for Methodological Convention (UBA-Meeting 9/27/16), see also tab: "Range UBA" (Comply with selection criteria: a. - g.)
(Values from Schweppe-Kraft 1998 are out-of-date and were revised by Schweppe-Kraft in 2009, therefore only Schweppe-Kraft 2009 was included, not Schweppe-Kraft 1998)</t>
  </si>
  <si>
    <t xml:space="preserve"> Reference</t>
  </si>
  <si>
    <t>Reference of the publication</t>
  </si>
  <si>
    <t>Compiled by</t>
  </si>
  <si>
    <t xml:space="preserve">Name of analyst:
BB - Bartosz Bartkowski
JF - Johannes Förster
SS - Stefan Schmidt
</t>
  </si>
  <si>
    <t>URL to publication</t>
  </si>
  <si>
    <t>Study estimates:
1 - monetary value
0 - no monetary value</t>
  </si>
  <si>
    <t>Relevance for the UBA project</t>
  </si>
  <si>
    <t>Reason for the exclusion of the valuation study or certain values by the UFZ review team</t>
  </si>
  <si>
    <t>Summary</t>
  </si>
  <si>
    <t>Short summary of study (e.g. abstract)</t>
  </si>
  <si>
    <t>Type of publication</t>
  </si>
  <si>
    <t xml:space="preserve"> Type of publication of the valuation study:
1) Scientific paper
2) Conference contribution
3) Book or chapter of a book
4) Reports (e.g. of an EU project or a German research project)
5) Others</t>
  </si>
  <si>
    <t>Availability</t>
  </si>
  <si>
    <t>Accessibility of the valuation study:
1) publicly accessible
2) only through an online library (e.g. Web of Science)
3) library (e.g. a book)</t>
  </si>
  <si>
    <t>Ecosystem Services (ES) according to TEEB</t>
  </si>
  <si>
    <t>Classification of the ecosystem services according to the TEEB definition (see tab "ES Definitions")</t>
  </si>
  <si>
    <t>Ecosystem Services (ES) according CICES</t>
  </si>
  <si>
    <t>Classification of the ecosystem services according to the CICES definition (see table "ES Definitions")</t>
  </si>
  <si>
    <t>Ecosystem Services (ES) according to the study</t>
  </si>
  <si>
    <t>Definition and classification of the ES according to the valuation study</t>
  </si>
  <si>
    <t>Country /Region</t>
  </si>
  <si>
    <t xml:space="preserve"> Country in which the valuation has taken place</t>
  </si>
  <si>
    <t>Investigation area</t>
  </si>
  <si>
    <t>Name of the investigation area assessed, according to the study (e.g. Schwarzwald, Leipziger Neuseenland)</t>
  </si>
  <si>
    <t>Size of the investigation area</t>
  </si>
  <si>
    <t>Size of the investigation area accoding to the valuation study (e.g. in hectar (ha))</t>
  </si>
  <si>
    <t>Classification of the ecosystems according to the specification of the Methodological Convention 3.0: 
1)Grassland (1 = grassland in general; 1a = intensively used; 1b =extensively used / HNV) 
2) Farmland (2 = farmland in general; 2a = intensively used; 2b = extensively used / HNV)
3) Moors and wetlands
4) Tropical rain forest
5) Forest
6) Sealed surface
7) Including those mentioned before (1-6), (mix in landscape)
8) Others than 1-7</t>
  </si>
  <si>
    <t>Ecosystem case study</t>
  </si>
  <si>
    <t>Name of the ecosystem in the valuation study</t>
  </si>
  <si>
    <t>Evaluation of the condition</t>
  </si>
  <si>
    <t>Evaluation of a snapshot or status quo (“yes“-category) of goods and services which humans get from nature or analysis of dynamic changes (“no“-castegory)</t>
  </si>
  <si>
    <t>Evaluation of change</t>
  </si>
  <si>
    <t xml:space="preserve">Classification of ecosystem processes of change according to the specification of the Methodological Convention 3.0 (transformation processes I. - IV.):
1) Transformation of grassland into farmland (or vice versa) (I.)
2) Draining of moors or wetlands (III.)
3) Transformation of tropical forests into grassland or farmland (IV.)
4) Restoration of wetlands (e.g. costs of renaturation) (III.)
5) Transformation of grassland, farmland, forest and related land cover into settlement- and traffic-areas (and vice versa) (II.)
6) Transformation of grassland and farmland into forest
7) Other transformation process
8) No transformation process (or change within the same ecosystem) </t>
  </si>
  <si>
    <t>Evaluation of change in the case study</t>
  </si>
  <si>
    <t xml:space="preserve">Transformation processes from exosystem condition X to Y according to the valuation study (if deviating from evaluation of change) </t>
  </si>
  <si>
    <t>Cost or benefit-based valuation</t>
  </si>
  <si>
    <t>Differentiation between cost- and benefit-/preference-based approach for the ES-valuation
1) Benefit
2) Cost
3) Not clearly comprehensible (e.g. if TEV is calculated or benefit transfer was used)</t>
  </si>
  <si>
    <t>Monetary value (from the study)</t>
  </si>
  <si>
    <t>Monetary value from the valuation study without further information on max, min, average and/or median</t>
  </si>
  <si>
    <t>Min (from the study)</t>
  </si>
  <si>
    <t>Minimum monetary value computed in the valuation study</t>
  </si>
  <si>
    <t>Average (from the study)</t>
  </si>
  <si>
    <t>Arithmetic mean of the monetary value computed in the valuation study</t>
  </si>
  <si>
    <t>Median (from the study)</t>
  </si>
  <si>
    <t>Median monetary value computed in the valuation study</t>
  </si>
  <si>
    <t>Max (from the study)</t>
  </si>
  <si>
    <t>Maximum monetary value computed in the valuation study</t>
  </si>
  <si>
    <t>Unit and currency (from the study)</t>
  </si>
  <si>
    <t xml:space="preserve">Unit in which the monetary valuation was conducted </t>
  </si>
  <si>
    <t>Monetary value (inflation-adjusted for 2014)</t>
  </si>
  <si>
    <t>Value from the valuation study, inflation-adjusted for 2014 using the Consumer Price Index of the respective country (see column “CPI“) and converted into euro</t>
  </si>
  <si>
    <t>Min (inflation-adjusted for 2014)</t>
  </si>
  <si>
    <t>Minimum monetary value computed in the valuation study, inflation-adjusted for 2014 using the Consumer Price Index of the respective country (see column “CPI“) and converted into euro</t>
  </si>
  <si>
    <t>Average (inflation-adjusted for 2014)</t>
  </si>
  <si>
    <t>Arithmetic mean of the monetary value from the valuation study, inflation-adjusted for 2014 using the Consumer Price Index of the respective country (see column “CPI“) and converted into euro</t>
  </si>
  <si>
    <t>Median (inflation-adjusted for 2014)</t>
  </si>
  <si>
    <t xml:space="preserve">Median monetary value from the valuation study, inflation-adjusted for 2014 using the Consumer Price Index of the respective country (see column “CPI“) and converted into euro </t>
  </si>
  <si>
    <t>Max (inflation-adjusted for 2014)</t>
  </si>
  <si>
    <t>Maximum monetary value from the valuation study, inflation-adjusted for 2014 using the Consumer Price Index of the respective country (see column “CPI“) and converted into euro</t>
  </si>
  <si>
    <t>Monetary value (inflation-adjusted for 2014 &amp; adjustment of the unit)</t>
  </si>
  <si>
    <t>Value from the valuation study, inflation-adjusted for 2014 using the Consumer Price Index of the respective country (see column “CPI“) and converted into euro and same unit (see column “Adjustment of units“)</t>
  </si>
  <si>
    <t>Min (inflationadjusted for 2014 &amp; adjustment of the unit)</t>
  </si>
  <si>
    <t>Minimum monetary value computed in the valuation study, inflation-adjusted for 2014 using the Consumer Price Index of the respective country (see column “CPI“) and converted into euro and same unit (see column “Adjustment of units“)</t>
  </si>
  <si>
    <t>Average (inflation-adjusted for 2014 &amp; adjustment of the unit)</t>
  </si>
  <si>
    <t>Arithmetic mean of the monetary value from the valuation study, inflation-adjusted for 2014 using the Consumer Price Index of the respective country (see column “CPI“) and converted into euro and same unit (see column “Adjustment of units“)</t>
  </si>
  <si>
    <t>Median (inflation-adjusted for 2014 &amp; adjustment of the unit)</t>
  </si>
  <si>
    <t>Median monetary value from the valuation study, inflation-adjusted for 2014 using the Consumer Price Index of the respective country (see column “CPI“) and converted into euro and same unit (see column “Adjustment of units“)</t>
  </si>
  <si>
    <t>Maximum (inflation-adjusted for 2014 &amp; adjustment of the unit)</t>
  </si>
  <si>
    <t>Maximum monetary value from the valuation study, inflation-adjusted for 2014 using the Consumer Price Index of the respective country (see column “CPI“) and converted into euro and same unit (see column “Adjustment of units“)</t>
  </si>
  <si>
    <t>Consumer Price Index</t>
  </si>
  <si>
    <t>Consumer Price Index (CPI) according to Bundesbank 2016, base year 2010. The inflation adjustment of valuations in other currencies was also conducted with the help of the countries‘ respective CPIs (see Tab “Conversion-indices”)</t>
  </si>
  <si>
    <t xml:space="preserve"> Purchasing power parity</t>
  </si>
  <si>
    <t>Conversion of foreign currencies into euro according to the conversion factors of the purchasing power parity (PPP) of the World Bank 2015 (see Tab “Conversion-indices”)</t>
  </si>
  <si>
    <t>DM to euro</t>
  </si>
  <si>
    <t>Conversion DM to euro using the official exchange rate of the Bundesbank, 1 Euro = 1,95583 DM</t>
  </si>
  <si>
    <t>Adjustment of units</t>
  </si>
  <si>
    <t xml:space="preserve">Conversion of units for the valuation into a common target figure in order to increase comparability, into:
1) €/ha/year
2) €/ha
3) €/person/year  
4) €/[visit, entry fee, overnight stay, other]
5) €/tCO2
6) other
</t>
  </si>
  <si>
    <t xml:space="preserve"> Area reference of the monetary value in the study</t>
  </si>
  <si>
    <t>Conversion of the spatial area valuated into hectare</t>
  </si>
  <si>
    <t>Valuation method</t>
  </si>
  <si>
    <t>Valuation methods (classified as in TEEB 2010):
1) Travel Cost
2) Total Economic Value
3) Replacement Cost
4) PES
5) Mitigation &amp; Restoration Cost
6) Hedonic Pricing
7) Group Valuation
8) Factor Income / Production Function
9) Direct market pricing
10) Contingent Valuation (WTP)
11) Contingent Valuation (WTA)
12) Choice Experiment
13) Benefit Transfer
14) Avoided Cost
15) other
16) unknown
17) mix</t>
  </si>
  <si>
    <t>Valuation method, additions</t>
  </si>
  <si>
    <t>Additional information to make the valuation method better comprehensible, incl. special aspects worth mentioning</t>
  </si>
  <si>
    <t>Procedure of the valuation</t>
  </si>
  <si>
    <t>Short recapitulation of the steps of the valuation procedure</t>
  </si>
  <si>
    <t xml:space="preserve"> Year of the valuation</t>
  </si>
  <si>
    <t>Precise time (year) of the assessment of the value</t>
  </si>
  <si>
    <t xml:space="preserve"> Time horizon</t>
  </si>
  <si>
    <t>Assessment of the change withing a period of time, e.g. valuation during 5 years, either into the future or into the past. If so: which actual period of time was it?</t>
  </si>
  <si>
    <t>Assumptions of the valuation method</t>
  </si>
  <si>
    <t>Short summary of the assumptions made during the valuation process and arguments for the choice of this valuation method</t>
  </si>
  <si>
    <t>Discount rate</t>
  </si>
  <si>
    <t>Time preference rate for the value of a good or service when comparing present and future availability, in %</t>
  </si>
  <si>
    <t>Biophysical factors</t>
  </si>
  <si>
    <t>Biophysical indicators and other information that has been taken into account for the valuation</t>
  </si>
  <si>
    <t xml:space="preserve"> Economical factors</t>
  </si>
  <si>
    <t xml:space="preserve">Further economical indicators and other information that has been taken into account for the valuation
</t>
  </si>
  <si>
    <t xml:space="preserve"> Sample size</t>
  </si>
  <si>
    <t>Number of persons, households, etc. asked</t>
  </si>
  <si>
    <t>Group of beneficiaries</t>
  </si>
  <si>
    <t>Group of recipients who benefit from the ES (e.g. farmers interviewed in a study on willingness to pay)</t>
  </si>
  <si>
    <t>General comments</t>
  </si>
  <si>
    <t xml:space="preserve">Distinctive features and general comments of the UFZ review team on the valuation studies, e.g. on the quality of the study and on its relevance for the Methodological Convention </t>
  </si>
  <si>
    <t>Transparency and reliability</t>
  </si>
  <si>
    <t>To what extent is the study transparent and details of the valuation are documented? Appraisal by the UFZ review team:
1) hardly comprehensible
2) comprehensible, but assumptions and methodological details are partly missing
3) scientifically fully comprehensible</t>
  </si>
  <si>
    <t>Relevance of the ES for the transformationprocess in question</t>
  </si>
  <si>
    <t>How relevant are the ES that were assessed for the transformation process looked at (see column: AX “time horizon”) of the prevailing ecosystem? Appraisal by UFZ scientists using the following classification:
? = unclear 
1 = low
2 = medium 
3 = high</t>
  </si>
  <si>
    <t>Comments on relevance</t>
  </si>
  <si>
    <t>Result of the workshop: expert opinion on the importance of the ES examined for the transformation process looked at</t>
  </si>
  <si>
    <t>Suitability for the generation of standard cost rates</t>
  </si>
  <si>
    <t>Result of the workshop: expert opinion on the suitability of valuation studies for the generation of standard cost rates in Germany. Classification:
0) not suitable
1) possibly suitable
2) suitable</t>
  </si>
  <si>
    <t>Comments on the suitability from the workshop</t>
  </si>
  <si>
    <t xml:space="preserve">Result of the workshop: comments and reasons given by experts on the suitability of valuation studies for the generation of standard cost rates in Germany </t>
  </si>
  <si>
    <t>Comment on suitability from the UFZ</t>
  </si>
  <si>
    <t>Comments and reasons given by UFZ scientists on the suitability of valuation studies for the generation of standard cost rates in Germany</t>
  </si>
  <si>
    <t xml:space="preserve"> CICES for ecosystem service mapping and assessment</t>
  </si>
  <si>
    <t xml:space="preserve"> CICES for ecosystem accounting</t>
  </si>
  <si>
    <t>Numerical ID of Ecosystem Service (ES) according to TEEB Classification</t>
  </si>
  <si>
    <t>Section</t>
  </si>
  <si>
    <t>Group</t>
  </si>
  <si>
    <t>Class type</t>
  </si>
  <si>
    <t>Examples</t>
  </si>
  <si>
    <t>This column lists the three main categories of ecosystem services</t>
  </si>
  <si>
    <t>This column divides section categories into main types of output or process.</t>
  </si>
  <si>
    <t>The group level splits division categories by biological, physical or cultural type or process.</t>
  </si>
  <si>
    <t>The class level provides a further sub-division of group categories into biological or material outputs and bio-physical and cultural processes that can be linked back to concrete identifiable service sources.</t>
  </si>
  <si>
    <t>Class types break the class categories into further individual entities and suggest ways of measuring the associated ecosystem service output.</t>
  </si>
  <si>
    <t>1.Provisioning</t>
  </si>
  <si>
    <t>1.1. Nutrition</t>
  </si>
  <si>
    <t>1.1.1. Biomass</t>
  </si>
  <si>
    <t>1.1.1.1. Cultivated crops</t>
  </si>
  <si>
    <t>Crops by amount, type</t>
  </si>
  <si>
    <t>Cereals (e.g. wheat, rye, barely), vegetables, fruits etc.</t>
  </si>
  <si>
    <t>1.1.1.2. Reared animals and their outputs</t>
  </si>
  <si>
    <t>Animals, products by amount, type</t>
  </si>
  <si>
    <t>Meat, dairy products (milk, cheese, yoghurt), honey etc.</t>
  </si>
  <si>
    <t>1.1.1.3. Wild plants, algae and their outputs</t>
  </si>
  <si>
    <t>Plants, algae by amount, type</t>
  </si>
  <si>
    <t>Wild berries, fruits, mushrooms, water cress, salicornia (saltwort or samphire); seaweed (e.g. Palmaria palmata = dulse, dillisk) for food</t>
  </si>
  <si>
    <t>1.1.1.4. Wild animals and their outputs</t>
  </si>
  <si>
    <t>Animals by amount, type</t>
  </si>
  <si>
    <t>Game, freshwater fish (trout, eel etc.), marine fish (plaice, sea bass etc.) and shellfish (i.e. crustaceans, molluscs), as well as equinoderms or honey harvested from wild populations; Includes commercial and subsistence fishing and hunting for food</t>
  </si>
  <si>
    <t>1.1.1.5. Plants and algae from in-situ aquaculture</t>
  </si>
  <si>
    <t>In situ seaweed farming</t>
  </si>
  <si>
    <t xml:space="preserve">1.1.1.6. Animals from in-situ aquaculture </t>
  </si>
  <si>
    <t xml:space="preserve">In-situ farming of freshwater (e.g. trout) and marine fish (e.g. salmon, tuna) also in floating cages; shellfish aquaculture (e.g. oysters or crustaceans) in e.g. poles </t>
  </si>
  <si>
    <t>1.1.2. Water</t>
  </si>
  <si>
    <t>1.1.2.1. Surface water for drinking</t>
  </si>
  <si>
    <t>By amount, type</t>
  </si>
  <si>
    <t>Collected precipitation, abstracted surface water from rivers, lakes and other open water bodies for drinking</t>
  </si>
  <si>
    <t>1.1.2.2. Ground water for drinking</t>
  </si>
  <si>
    <t>Freshwater abstracted from (non-fossil) groundwater layers or via ground water desalination for drinking</t>
  </si>
  <si>
    <t>1.2. Materials</t>
  </si>
  <si>
    <t>1.2.1. Biomass</t>
  </si>
  <si>
    <t>1.2.1.1. Fibres and other materials from plants, algae and animals for direct use or processing</t>
  </si>
  <si>
    <t>Material by amount, type, use, media (land, soil, freshwater, marine)</t>
  </si>
  <si>
    <t>Fibres, wood, timber, flowers, skin, bones, sponges and other products, which are not further processed; material for production e.g. industrial products such as cellulose for paper, cotton for clothes, packaging material; chemicals extracted or synthesised from algae, plants and animals such as turpentine, rubber, flax, oil, wax, resin, soap (from bones), natural remedies and medicines (e.g. chondritin from sharks), dyes and colours, ambergris (from sperm whales used in perfumes); Includes consumptive ornamental uses.</t>
  </si>
  <si>
    <t>1.2.1.2. Materials from plants, algae and animals for agricultural use</t>
  </si>
  <si>
    <t>Plant, algae and animal material (e.g. grass) for fodder and fertilizer in agriculture and aquaculture;</t>
  </si>
  <si>
    <t>1.2.1.3. Genetic materials from all biota</t>
  </si>
  <si>
    <t>Genetic material (DNA) from wild plants, algae and animals for biochemical industrial and pharmaceutical processes e.g. medicines, fermentation, detoxification; bio-prospecting activities e.g. wild species used in breeding programmes etc.</t>
  </si>
  <si>
    <t>1.2.2. Water</t>
  </si>
  <si>
    <t>1.2.2.1. Surface water for non-drinking purposes</t>
  </si>
  <si>
    <t>By amount, type and use</t>
  </si>
  <si>
    <t xml:space="preserve">Collected precipitation, abstracted surface water from rivers, lakes and other open water bodies for domestic use (washing, cleaning and other non-drinking use), irrigation, livestock consumption, industrial use (consumption and cooling) etc. </t>
  </si>
  <si>
    <t>1.2.2.2. Ground water for non-drinking purposes</t>
  </si>
  <si>
    <t>Freshwater abstracted from (non-fossil) groundwater layers or via ground water desalination for domestic use (washing, cleaning and other non-drinking use), irrigation, livestock consumption, industrial use (consumption and cooling) etc.</t>
  </si>
  <si>
    <t>1.3. Energy</t>
  </si>
  <si>
    <t>1.3.1. Biomass-based energy sources</t>
  </si>
  <si>
    <t>1.3.1.1. Plant-based resources</t>
  </si>
  <si>
    <t>By amount, type, source</t>
  </si>
  <si>
    <t>Wood fuel, straw, energy plants, crops and algae for burning and energy production</t>
  </si>
  <si>
    <t>not included</t>
  </si>
  <si>
    <t>1.3.1.2. Animal-based resources</t>
  </si>
  <si>
    <t>Dung, fat, oils, cadavers from land, water and marine animals for burning and energy production</t>
  </si>
  <si>
    <t xml:space="preserve">1.3.2. Mechanical energy </t>
  </si>
  <si>
    <t>1.3.2.1. Animal-based energy</t>
  </si>
  <si>
    <t>Physical labour provided by animals (horses, elephants etc.)</t>
  </si>
  <si>
    <t>2. Regulation &amp; Maintenance</t>
  </si>
  <si>
    <t>2.1. Mediation of waste, toxics and other nuisances</t>
  </si>
  <si>
    <t xml:space="preserve">2.1.1. Mediation by biota
</t>
  </si>
  <si>
    <t>2.1.1.1. Bio-remediation by micro-organisms, algae, plants, and animals</t>
  </si>
  <si>
    <t>By amount, type, use, media (land, soil, freshwater, marine)</t>
  </si>
  <si>
    <t>Bio-chemical detoxification/decomposition/mineralisation in land/soil, freshwater and marine systems including sediments; decomposition/detoxification of waste and toxic materials e.g. waste water cleaning, degrading oil spills by marine bacteria, (phyto)degradation, (rhizo)degradation etc.</t>
  </si>
  <si>
    <t>2.1.1.2. Filtration/sequestration/storage/accumulation by micro-organisms, algae, plants, and animals</t>
  </si>
  <si>
    <t>Biological filtration/sequestration/storage/accumulation of pollutants in land/soil, freshwater and marine biota, adsorption and binding of heavy metals and organic compounds in biota</t>
  </si>
  <si>
    <t xml:space="preserve">2.1.2. Mediation by ecosystems
</t>
  </si>
  <si>
    <t xml:space="preserve">2.1.2.1. Filtration/sequestration/storage/accumulation by ecosystems
</t>
  </si>
  <si>
    <t>Bio-physicochemical filtration/sequestration/storage/accumulation of pollutants in land/soil, freshwater and marine ecosystems, including sediments; adsorption and binding of heavy metals and organic compounds in ecosystems (combination of biotic and abiotic factors)</t>
  </si>
  <si>
    <t xml:space="preserve">2.1.2.2. Dilution by atmosphere, freshwater and marine ecosystems </t>
  </si>
  <si>
    <t>Bio-physico-chemical dilution of gases, fluids and solid waste, wastewater in atmosphere, lakes, rivers, sea and sediments</t>
  </si>
  <si>
    <t>2.1.2.3. Mediation of smell/noise/visual impacts</t>
  </si>
  <si>
    <t>Visual screening of transport corridors e.g. by trees; Green infrastructure to reduce noise and smells</t>
  </si>
  <si>
    <t xml:space="preserve">2.2. Mediation of flows
</t>
  </si>
  <si>
    <t>2.2.1. Mass flows</t>
  </si>
  <si>
    <t>2.2.1.1. Mass stabilisation and control of erosion rates</t>
  </si>
  <si>
    <t>By reduction in risk, area protected</t>
  </si>
  <si>
    <t xml:space="preserve">Erosion / landslide / gravity flow protection; vegetation cover protecting/stabilising terrestrial, coastal and marine ecosystems, coastal wetlands, dunes; vegetation on slopes also preventing avalanches (snow, rock), erosion protection of coasts and sediments by mangroves, sea grass, macroalgae, etc. </t>
  </si>
  <si>
    <t>2.2.1.2. Buffering and attenuation of mass flows</t>
  </si>
  <si>
    <t>Transport and storage of sediment by rivers, lakes, sea</t>
  </si>
  <si>
    <t>2.2.2. Liquid flows</t>
  </si>
  <si>
    <t>2.2.2.1. Hydrological cycle and water flow maintenance</t>
  </si>
  <si>
    <t>By depth/volumes</t>
  </si>
  <si>
    <t xml:space="preserve">Capacity of maintaining baseline flows for water supply and discharge; e.g. fostering groundwater; recharge by appropriate land coverage that captures effective rainfall; includes drought and water scarcity aspects. </t>
  </si>
  <si>
    <t>2.2.2.2. Flood protection</t>
  </si>
  <si>
    <t xml:space="preserve">Flood protection by appropriate land coverage; coastal flood prevention by mangroves, sea grass, macroalgae, etc. (supplementary to coastal protection by wetlands, dunes) </t>
  </si>
  <si>
    <t>2.2.3. Gaseous / air flows</t>
  </si>
  <si>
    <t>2.2.3.1. Storm protection</t>
  </si>
  <si>
    <t>Natural or planted vegetation that serves as shelter belts</t>
  </si>
  <si>
    <t>2.2.3.2. Ventilation and transpiration</t>
  </si>
  <si>
    <t>By change in temperature/humidity</t>
  </si>
  <si>
    <t>Natural or planted vegetation that enables air ventilation</t>
  </si>
  <si>
    <t>2.3. Maintenance of physical, chemical, biological conditions</t>
  </si>
  <si>
    <t>2.3.1. Lifecycle maintenance, habitat and gene pool protection</t>
  </si>
  <si>
    <t>2.3.1.1. Pollination and seed dispersal</t>
  </si>
  <si>
    <t>By amount and source</t>
  </si>
  <si>
    <t>Pollination by bees and other insects; seed dispersal by insects, birds and other animals</t>
  </si>
  <si>
    <t>2.3.1.2 Maintaining nursery populations and habitats</t>
  </si>
  <si>
    <t>Habitats for plant and animal nursery and reproduction e.g. seagrasses, microstructures of rivers etc.</t>
  </si>
  <si>
    <t>2.3.2. Pest and disease control</t>
  </si>
  <si>
    <t>2.3.2.1. Pest control</t>
  </si>
  <si>
    <t>By reduction in incidence, risk, area protected</t>
  </si>
  <si>
    <t>Pest and disease control including invasive alien species</t>
  </si>
  <si>
    <t>2.3.2.2. Disease control</t>
  </si>
  <si>
    <t>In cultivated and natural ecosystems and human populations</t>
  </si>
  <si>
    <t>2.3.3. Soil formation and composition</t>
  </si>
  <si>
    <t>2.3.3.1. Weathering processes</t>
  </si>
  <si>
    <t>By amount/concentration and source</t>
  </si>
  <si>
    <t>Maintenance of bio-geochemical conditions of soils including fertility, nutrient storage, or soil structure; includes biological, chemical, physical weathering and pedogenesis</t>
  </si>
  <si>
    <t>2.3.3.2. Decomposition and fixing processes</t>
  </si>
  <si>
    <t>Maintenance of bio-geochemical conditions of soils by decomposition/mineralisation of dead organic material, nitrification, denitrification etc.), N-fixing and other bio-geochemical processes;</t>
  </si>
  <si>
    <t xml:space="preserve">2.3.4. Water conditions
</t>
  </si>
  <si>
    <t>2.3.4.1. Chemical condition of freshwaters</t>
  </si>
  <si>
    <t>Maintenance / buffering of chemical composition of freshwater column and sediment to ensure favourable living conditions for biota e.g. by denitrification, re-mobilisation/re-mineralisation of phosphorous, etc.</t>
  </si>
  <si>
    <r>
      <t>2.3.4.2. Chemical condition of salt waters</t>
    </r>
    <r>
      <rPr>
        <sz val="11"/>
        <color rgb="FFFFFF00"/>
        <rFont val="Calibri"/>
        <family val="2"/>
        <scheme val="minor"/>
      </rPr>
      <t/>
    </r>
  </si>
  <si>
    <t>Maintenance / buffering of chemical composition of seawater column and sediment to ensure favourable living conditions for biota e.g. by denitrification, re-mobilisation/re-mineralisation of phosphorous, etc.</t>
  </si>
  <si>
    <t>2.3.5. Atmospheric composition and climate regulation</t>
  </si>
  <si>
    <t>2.3.5.1. Global climate regulation by reduction of greenhouse gas concentrations</t>
  </si>
  <si>
    <t>By amount, concentration or climatic parameter</t>
  </si>
  <si>
    <t>Global climate regulation by greenhouse gas/carbon sequestration by terrestrial ecosystems, water columns and sediments and their biota; transport of carbon into oceans (DOCs) etc.</t>
  </si>
  <si>
    <t>2.3.5.2. Micro and regional climate regulation</t>
  </si>
  <si>
    <t>Modifying temperature, humidity, wind fields; maintenance of rural and urban climate and air quality and regional precipitation/temperature patterns</t>
  </si>
  <si>
    <t>3. Cultural</t>
  </si>
  <si>
    <t>3.1. Physical and intellectual interactions with biota, ecosystems, and land-/seascapes [environmental settings]</t>
  </si>
  <si>
    <t>3.1.1. Physical and experiential interactions</t>
  </si>
  <si>
    <t>3.1.1.1. Experiential use of plants, animals and land-/seascapes in different environmental settings</t>
  </si>
  <si>
    <t>By visits/use data, plants, animals, ecosystem type</t>
  </si>
  <si>
    <t>In-situ whale and bird watching, snorkelling, diving etc.</t>
  </si>
  <si>
    <t>3.1.1.2. Physical use of land-/seascapes in different environmental settings</t>
  </si>
  <si>
    <t>Walking, hiking, climbing, boating, leisure fishing (angling) and leisure hunting</t>
  </si>
  <si>
    <t>3.1.2. Intellectual and representative interactions</t>
  </si>
  <si>
    <t>3.1.2.1. Scientific</t>
  </si>
  <si>
    <t>By use/citation, plants, animals, ecosystem type</t>
  </si>
  <si>
    <t>Subject matter for research both on location and via other media</t>
  </si>
  <si>
    <t>3.1.2.2. Educational</t>
  </si>
  <si>
    <t>Subject matter of education both on location and via other media</t>
  </si>
  <si>
    <t>3.1.2.3. Heritage, cultural</t>
  </si>
  <si>
    <t>Historic records, cultural heritage e.g. preserved in water bodies and soils</t>
  </si>
  <si>
    <t>3.1.2.4. Entertainment</t>
  </si>
  <si>
    <t>Ex-situ viewing/experience of natural world through different media</t>
  </si>
  <si>
    <t>3.1.2.5. Aesthetic</t>
  </si>
  <si>
    <t>Sense of place, artistic representations of nature</t>
  </si>
  <si>
    <t>3.2. Spiritual, symbolic and other interactions with biota, ecosystems, and land-/seascapes [environmental settings]</t>
  </si>
  <si>
    <t>3.2.1. Spiritual and/or emblematic</t>
  </si>
  <si>
    <t>3.2.1.1. Symbolic</t>
  </si>
  <si>
    <t>By use, plants, animals, ecosystem type</t>
  </si>
  <si>
    <t>Emblematic plants and animals e.g. national symbols such as American eagle, British rose, Welsh daffodil</t>
  </si>
  <si>
    <t>3.2.1.2. Sacred and/or religious</t>
  </si>
  <si>
    <t>Spiritual, ritual identity e.g. 'dream paths' of native Australians, holy places; sacred plants and animals and their parts</t>
  </si>
  <si>
    <t>3.2.2. Other cultural outputs</t>
  </si>
  <si>
    <t>3.2.2.1. Existence</t>
  </si>
  <si>
    <t>By plants, animals, feature/ecosystem type or component</t>
  </si>
  <si>
    <t>Enjoyment provided by wild species, wilderness, ecosystems, land-/seascapes</t>
  </si>
  <si>
    <t>3.2.2.2. Bequest</t>
  </si>
  <si>
    <t>Willingness to preserve plants, animals, ecoystems, land-/seascapes for the experience and use of future generations; moral/ethical perspective or belief</t>
  </si>
  <si>
    <t>Categories included in addition to CICES</t>
  </si>
  <si>
    <t>Ecosystem, habitat or species</t>
  </si>
  <si>
    <t>added ID 24</t>
  </si>
  <si>
    <t>ES-bundle (landscape with multiple ES)</t>
  </si>
  <si>
    <t>Bundle and other ES</t>
  </si>
  <si>
    <t>Forest with mulriple ES (e.g. including cultural values, carbon sequestration, erosion control)</t>
  </si>
  <si>
    <t>added ID 26</t>
  </si>
  <si>
    <t>Accompanying classification of abiotic outputs from natural systems (Provisional)</t>
  </si>
  <si>
    <t>Abiotic Provisioning</t>
  </si>
  <si>
    <t>Nutritional abiotic substances</t>
  </si>
  <si>
    <t>Mineral</t>
  </si>
  <si>
    <t>e.g. salt</t>
  </si>
  <si>
    <t>Non-mineral</t>
  </si>
  <si>
    <t>e.g. sunlight</t>
  </si>
  <si>
    <t>Abiotic materials</t>
  </si>
  <si>
    <t>Metallic</t>
  </si>
  <si>
    <t>e.g. metal ores</t>
  </si>
  <si>
    <t>Non-metallic</t>
  </si>
  <si>
    <t>e.g. minerals, aggregates, pigments, building materials (mud/clay)</t>
  </si>
  <si>
    <t xml:space="preserve">Renewable abiotic energy sources </t>
  </si>
  <si>
    <t>e.g. wind, waves, hydropower</t>
  </si>
  <si>
    <t>Non-renewable energy sources</t>
  </si>
  <si>
    <t>e.g. coal, oil, gas</t>
  </si>
  <si>
    <t>Regulation &amp; Maintenance by natural physical structures and processes</t>
  </si>
  <si>
    <t>By natural chemical and physical processes</t>
  </si>
  <si>
    <t>e.g. atmospheric dispersion and dilution; adsorption and sequestration of waters in sediments; screening by natural physical structures</t>
  </si>
  <si>
    <t xml:space="preserve">Mediation of flows by natural abiotic structures
</t>
  </si>
  <si>
    <t>By solid (mass), liquid and gaseous (air)flows</t>
  </si>
  <si>
    <t>e.g. protection by sand and mud flats; topographic control of wind erosion</t>
  </si>
  <si>
    <t>Maintenance of physical, chemical, abiotic conditions</t>
  </si>
  <si>
    <t>e.g. land and sea breezes; snow</t>
  </si>
  <si>
    <t>Cultural settings dependent on abiotic structures</t>
  </si>
  <si>
    <t>Physical and intellectual interactions with land-/seascapes [physical settings]</t>
  </si>
  <si>
    <t>By physical and experiential interactions or intellectual and representational interactions</t>
  </si>
  <si>
    <t>e.g. caves</t>
  </si>
  <si>
    <t>Spiritual, symbolic and other interactions with land-/seascapes [physical settings]</t>
  </si>
  <si>
    <t>By type</t>
  </si>
  <si>
    <t>e.g. sacred rocks or other physical structures or spaces</t>
  </si>
  <si>
    <t>Classification of Ecosystem Services according to TEEB (The Economics of Ecosystem Services and Biodiversity)</t>
  </si>
  <si>
    <t>Source: TEEB (2010) The Economics of Ecosystems and Biodiversity: Ecological and Economic Foundations. P. Kumar (eds). Earthscan. London, Washington D.C.</t>
  </si>
  <si>
    <t>Year-month</t>
  </si>
  <si>
    <t>Value</t>
  </si>
  <si>
    <t>Relative change to last year in %</t>
  </si>
  <si>
    <t>Yearly average</t>
  </si>
  <si>
    <t>monthly</t>
  </si>
  <si>
    <t>Consumer price index</t>
  </si>
  <si>
    <t>adjusted for calender and season</t>
  </si>
  <si>
    <t>Description</t>
  </si>
  <si>
    <t>total</t>
  </si>
  <si>
    <t>long-term time series</t>
  </si>
  <si>
    <t>Madagascar</t>
  </si>
  <si>
    <t>Brasil</t>
  </si>
  <si>
    <t>Italy</t>
  </si>
  <si>
    <t>Country</t>
  </si>
  <si>
    <t>Persons per household</t>
  </si>
  <si>
    <t>Source</t>
  </si>
  <si>
    <t>URL: https://www.destatis.de/DE/ZahlenFakten/GesellschaftStaat/Bevoelkerung/HaushalteFamilien/Tabellen/VorausberechnungHaushalte.html
Datum Haushaltsgröße: 2015
Abrufdatum: 20.06.2016</t>
  </si>
  <si>
    <t>URL: http://de.statista.com/statistik/daten/studie/350573/umfrage/haushaltsgroesse-in-den-eu-laendern/
Year: 2016
Date accessed: 20.06.2015</t>
  </si>
  <si>
    <t>URL: http://de.statista.com/statistik/daten/studie/350573/umfrage/haushaltsgroesse-in-den-eu-laendern/
Year: 2016
Date accessed: 20.06.2016</t>
  </si>
  <si>
    <t>URL: http://knoema.de/MGHPS2010/households-with-periodic-survey-of-madagascar-2010
Year: 2010
Date accessed: 20.06.2016</t>
  </si>
  <si>
    <t>URL: http://www.nakono.com/tekcarta/databank/households-average-household-size/
Year: 2012
Date accessed: 20.06.2016</t>
  </si>
  <si>
    <t>URL: http://knoema.de/MGHPS2010/households-with-periodic-survey-of-madagascar-2010
Year: 2005
Date accessed: 20.06.2016</t>
  </si>
  <si>
    <t>Sector according to individual consumtion (COICOP/ECOICOP)</t>
  </si>
  <si>
    <t>Consumer price index of other countries</t>
  </si>
  <si>
    <t>USA</t>
  </si>
  <si>
    <t>Relative change to preceding period in %</t>
  </si>
  <si>
    <t>Time series BBDP1.M.DE.Y.VPI.C.A00000.I10.L
URL: http://www.bundesbank.de/Navigation/DE/Statistiken/Zeitreihen_Datenbanken/Makrooekonomische_Zeitreihen/its_details_value_node.html?tsId=BBDP1.M.DE.Y.VPI.C.A00000.I10.L&amp;listId=www_s311_lr_vpi</t>
  </si>
  <si>
    <t>Ecosystem services as classified by CICES V4.3 (https://cices.eu/); Numerical ID for each ecosystem service (ES) added by authors.</t>
  </si>
  <si>
    <t>Supplementary information: Variables included in systematic review</t>
  </si>
  <si>
    <t>Consumer price index (VPI) in Germany 1948-2016 (Source: Bundesbank 2016).</t>
  </si>
  <si>
    <t>Number of persons per household</t>
  </si>
  <si>
    <t>Conversion of Purchasing Power Parity (PPP) and international consumer price indices.</t>
  </si>
  <si>
    <t>Structure of the Database</t>
  </si>
  <si>
    <t xml:space="preserve"> Project</t>
  </si>
  <si>
    <t xml:space="preserve">Suggested Citation: </t>
  </si>
  <si>
    <t xml:space="preserve">Förster,J. , S. Schmidt, B. Bartkowski, N. Lienhoop, C. Albert, H. Wittmer. [year] Incorporating environmental costs of ecosystem service loss in political decision making: </t>
  </si>
  <si>
    <t xml:space="preserve">Authors: Johannes Förster,  Stefan Schmidt,  Bartosz Bartkowski, Nele Lienhoop, Christian Albert, Heidi Wittmer
</t>
  </si>
  <si>
    <t>Supplementary S1: Database of monetary values of changes in ecosystem services in Germany</t>
  </si>
  <si>
    <t>a synthesis of monetary values for Germany. Supplementary S1: Database of monetary values of changes in ecosystem services in Germany. PLOS ONE (accepted)</t>
  </si>
</sst>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0"/>
      <color indexed="8"/>
      <name val="Arial"/>
      <family val="2"/>
    </font>
    <font>
      <sz val="11"/>
      <color rgb="FFFF0000"/>
      <name val="Calibri"/>
      <family val="2"/>
      <scheme val="minor"/>
    </font>
    <font>
      <sz val="11"/>
      <name val="Calibri"/>
      <family val="2"/>
      <scheme val="minor"/>
    </font>
    <font>
      <sz val="10"/>
      <name val="Arial"/>
      <family val="2"/>
    </font>
    <font>
      <u/>
      <sz val="10"/>
      <color indexed="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Verdana"/>
      <family val="2"/>
    </font>
    <font>
      <sz val="10"/>
      <color rgb="FF9C6500"/>
      <name val="Arial"/>
      <family val="2"/>
    </font>
    <font>
      <b/>
      <sz val="9"/>
      <color indexed="81"/>
      <name val="Tahoma"/>
      <family val="2"/>
    </font>
    <font>
      <sz val="9"/>
      <color indexed="81"/>
      <name val="Tahoma"/>
      <family val="2"/>
    </font>
    <font>
      <vertAlign val="superscript"/>
      <sz val="11"/>
      <color theme="1"/>
      <name val="Calibri"/>
      <family val="2"/>
      <scheme val="minor"/>
    </font>
    <font>
      <sz val="11"/>
      <color indexed="81"/>
      <name val="Tahoma"/>
      <family val="2"/>
    </font>
    <font>
      <b/>
      <sz val="14"/>
      <color theme="1"/>
      <name val="Calibri"/>
      <family val="2"/>
      <scheme val="minor"/>
    </font>
    <font>
      <sz val="10"/>
      <color indexed="8"/>
      <name val="Arial"/>
      <family val="2"/>
    </font>
    <font>
      <b/>
      <sz val="12"/>
      <color theme="1"/>
      <name val="Meta Offc"/>
      <family val="2"/>
    </font>
    <font>
      <b/>
      <sz val="9"/>
      <color theme="0"/>
      <name val="Meta Offc"/>
      <family val="2"/>
    </font>
    <font>
      <b/>
      <sz val="9"/>
      <name val="Meta Offc"/>
      <family val="2"/>
    </font>
    <font>
      <sz val="9"/>
      <name val="Meta Offc"/>
      <family val="2"/>
    </font>
    <font>
      <b/>
      <sz val="11"/>
      <name val="Calibri"/>
      <family val="2"/>
      <scheme val="minor"/>
    </font>
    <font>
      <b/>
      <sz val="11"/>
      <color theme="0"/>
      <name val="Meta Offc"/>
      <family val="2"/>
    </font>
    <font>
      <b/>
      <sz val="11"/>
      <color theme="1"/>
      <name val="Meta Offc"/>
      <family val="2"/>
    </font>
    <font>
      <sz val="11"/>
      <color theme="1"/>
      <name val="Meta Offc"/>
      <family val="2"/>
    </font>
    <font>
      <i/>
      <sz val="11"/>
      <color theme="1"/>
      <name val="Meta Offc"/>
      <family val="2"/>
    </font>
    <font>
      <sz val="11"/>
      <color indexed="8"/>
      <name val="Meta Offc"/>
      <family val="2"/>
    </font>
    <font>
      <sz val="11"/>
      <name val="Meta Offc"/>
      <family val="2"/>
    </font>
    <font>
      <sz val="11"/>
      <color theme="0" tint="-0.14999847407452621"/>
      <name val="Meta Offc"/>
      <family val="2"/>
    </font>
    <font>
      <sz val="10"/>
      <color indexed="8"/>
      <name val="Meta Offc"/>
      <family val="2"/>
    </font>
    <font>
      <sz val="10"/>
      <name val="Meta Offc"/>
      <family val="2"/>
    </font>
    <font>
      <sz val="11"/>
      <color rgb="FFFF0000"/>
      <name val="Meta Offc"/>
      <family val="2"/>
    </font>
    <font>
      <sz val="10"/>
      <color theme="0" tint="-0.14999847407452621"/>
      <name val="Meta Offc"/>
      <family val="2"/>
    </font>
    <font>
      <i/>
      <sz val="11"/>
      <name val="Meta Offc"/>
      <family val="2"/>
    </font>
    <font>
      <u/>
      <sz val="11"/>
      <name val="Meta Offc"/>
      <family val="2"/>
    </font>
    <font>
      <b/>
      <sz val="11"/>
      <color rgb="FF000000"/>
      <name val="Calibri"/>
      <family val="2"/>
      <scheme val="minor"/>
    </font>
    <font>
      <vertAlign val="superscript"/>
      <sz val="11"/>
      <color rgb="FF000000"/>
      <name val="Calibri"/>
      <family val="2"/>
      <scheme val="minor"/>
    </font>
    <font>
      <b/>
      <sz val="12"/>
      <color theme="0"/>
      <name val="Meta Offc"/>
      <family val="2"/>
    </font>
    <font>
      <sz val="12"/>
      <color theme="1"/>
      <name val="Meta Offc"/>
      <family val="2"/>
    </font>
    <font>
      <b/>
      <sz val="11"/>
      <name val="Meta Offc"/>
      <family val="2"/>
    </font>
    <font>
      <sz val="11"/>
      <color rgb="FF00B050"/>
      <name val="Meta Offc"/>
      <family val="2"/>
    </font>
    <font>
      <b/>
      <i/>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sz val="14"/>
      <color rgb="FF000000"/>
      <name val="Calibri"/>
      <family val="2"/>
    </font>
    <font>
      <b/>
      <i/>
      <sz val="14"/>
      <color rgb="FF000000"/>
      <name val="Calibri"/>
      <family val="2"/>
    </font>
    <font>
      <i/>
      <sz val="11"/>
      <name val="Calibri"/>
      <family val="2"/>
    </font>
    <font>
      <i/>
      <sz val="11"/>
      <name val="Calibri"/>
      <family val="2"/>
      <scheme val="minor"/>
    </font>
    <font>
      <sz val="11"/>
      <color rgb="FFFFFF00"/>
      <name val="Calibri"/>
      <family val="2"/>
      <scheme val="minor"/>
    </font>
    <font>
      <sz val="10"/>
      <name val="Calibri"/>
      <family val="2"/>
      <scheme val="minor"/>
    </font>
    <font>
      <sz val="18"/>
      <color theme="1"/>
      <name val="Calibri"/>
      <family val="2"/>
      <scheme val="minor"/>
    </font>
    <font>
      <sz val="14"/>
      <color theme="1"/>
      <name val="Calibri"/>
      <family val="2"/>
    </font>
    <font>
      <sz val="14"/>
      <color rgb="FF000000"/>
      <name val="Calibri"/>
      <family val="2"/>
    </font>
    <font>
      <b/>
      <sz val="14"/>
      <color theme="1"/>
      <name val="Calibri"/>
      <family val="2"/>
    </font>
    <font>
      <sz val="14"/>
      <color theme="1"/>
      <name val="Calibri"/>
      <family val="2"/>
      <scheme val="minor"/>
    </font>
    <font>
      <b/>
      <i/>
      <sz val="11"/>
      <name val="Calibri"/>
      <family val="2"/>
      <scheme val="minor"/>
    </font>
    <font>
      <b/>
      <sz val="14"/>
      <name val="Calibri"/>
      <family val="2"/>
      <scheme val="minor"/>
    </font>
    <font>
      <b/>
      <i/>
      <sz val="12"/>
      <color theme="3"/>
      <name val="Calibri"/>
      <family val="2"/>
    </font>
    <font>
      <b/>
      <sz val="12"/>
      <color theme="1"/>
      <name val="Calibri"/>
      <family val="2"/>
    </font>
  </fonts>
  <fills count="61">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bgColor auto="1"/>
      </patternFill>
    </fill>
    <fill>
      <patternFill patternType="solid">
        <fgColor theme="1" tint="0.34998626667073579"/>
        <bgColor indexed="64"/>
      </patternFill>
    </fill>
    <fill>
      <patternFill patternType="solid">
        <fgColor rgb="FFE6E6E6"/>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EDCAC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595959"/>
        <bgColor indexed="64"/>
      </patternFill>
    </fill>
    <fill>
      <patternFill patternType="solid">
        <fgColor rgb="FFFDFA8E"/>
        <bgColor indexed="64"/>
      </patternFill>
    </fill>
    <fill>
      <patternFill patternType="solid">
        <fgColor rgb="FFEEE909"/>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D99594"/>
        <bgColor indexed="64"/>
      </patternFill>
    </fill>
    <fill>
      <patternFill patternType="solid">
        <fgColor rgb="FFD9D9D9"/>
        <bgColor indexed="64"/>
      </patternFill>
    </fill>
    <fill>
      <patternFill patternType="solid">
        <fgColor rgb="FF95B3D7"/>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theme="0"/>
      </left>
      <right style="thin">
        <color theme="0"/>
      </right>
      <top/>
      <bottom/>
      <diagonal/>
    </border>
    <border>
      <left/>
      <right style="hair">
        <color theme="1"/>
      </right>
      <top/>
      <bottom/>
      <diagonal/>
    </border>
    <border>
      <left style="hair">
        <color theme="1"/>
      </left>
      <right style="hair">
        <color theme="1"/>
      </right>
      <top/>
      <bottom/>
      <diagonal/>
    </border>
    <border>
      <left/>
      <right style="hair">
        <color theme="1"/>
      </right>
      <top/>
      <bottom style="thin">
        <color indexed="64"/>
      </bottom>
      <diagonal/>
    </border>
    <border>
      <left style="hair">
        <color theme="1"/>
      </left>
      <right style="hair">
        <color theme="1"/>
      </right>
      <top/>
      <bottom style="thin">
        <color indexed="64"/>
      </bottom>
      <diagonal/>
    </border>
    <border>
      <left style="hair">
        <color auto="1"/>
      </left>
      <right style="hair">
        <color auto="1"/>
      </right>
      <top/>
      <bottom/>
      <diagonal/>
    </border>
    <border>
      <left/>
      <right style="hair">
        <color auto="1"/>
      </right>
      <top/>
      <bottom/>
      <diagonal/>
    </border>
    <border>
      <left style="hair">
        <color auto="1"/>
      </left>
      <right/>
      <top/>
      <bottom/>
      <diagonal/>
    </border>
    <border>
      <left style="hair">
        <color auto="1"/>
      </left>
      <right/>
      <top/>
      <bottom style="thin">
        <color indexed="64"/>
      </bottom>
      <diagonal/>
    </border>
    <border>
      <left/>
      <right style="hair">
        <color auto="1"/>
      </right>
      <top/>
      <bottom style="thin">
        <color indexed="64"/>
      </bottom>
      <diagonal/>
    </border>
    <border>
      <left style="hair">
        <color indexed="64"/>
      </left>
      <right style="hair">
        <color indexed="64"/>
      </right>
      <top/>
      <bottom style="thin">
        <color indexed="64"/>
      </bottom>
      <diagonal/>
    </border>
    <border>
      <left style="double">
        <color auto="1"/>
      </left>
      <right style="hair">
        <color auto="1"/>
      </right>
      <top/>
      <bottom/>
      <diagonal/>
    </border>
    <border>
      <left style="thin">
        <color theme="0"/>
      </left>
      <right/>
      <top/>
      <bottom/>
      <diagonal/>
    </border>
    <border>
      <left/>
      <right style="thin">
        <color theme="0"/>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right/>
      <top style="medium">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rgb="FFFF0000"/>
      </left>
      <right style="thin">
        <color rgb="FFFF0000"/>
      </right>
      <top/>
      <bottom style="thin">
        <color indexed="64"/>
      </bottom>
      <diagonal/>
    </border>
    <border>
      <left style="hair">
        <color auto="1"/>
      </left>
      <right style="hair">
        <color auto="1"/>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double">
        <color indexed="64"/>
      </right>
      <top style="double">
        <color indexed="64"/>
      </top>
      <bottom/>
      <diagonal/>
    </border>
    <border>
      <left/>
      <right/>
      <top style="double">
        <color indexed="64"/>
      </top>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auto="1"/>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hair">
        <color auto="1"/>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7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 fillId="0" borderId="0"/>
    <xf numFmtId="0" fontId="8"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7" fillId="8" borderId="4" applyNumberFormat="0" applyAlignment="0" applyProtection="0"/>
    <xf numFmtId="0" fontId="18" fillId="9" borderId="5" applyNumberFormat="0" applyAlignment="0" applyProtection="0"/>
    <xf numFmtId="0" fontId="19" fillId="9" borderId="4" applyNumberFormat="0" applyAlignment="0" applyProtection="0"/>
    <xf numFmtId="0" fontId="20" fillId="0" borderId="6" applyNumberFormat="0" applyFill="0" applyAlignment="0" applyProtection="0"/>
    <xf numFmtId="0" fontId="21" fillId="10" borderId="7" applyNumberFormat="0" applyAlignment="0" applyProtection="0"/>
    <xf numFmtId="0" fontId="5" fillId="0" borderId="0" applyNumberFormat="0" applyFill="0" applyBorder="0" applyAlignment="0" applyProtection="0"/>
    <xf numFmtId="0" fontId="9" fillId="11" borderId="8" applyNumberFormat="0" applyFont="0" applyAlignment="0" applyProtection="0"/>
    <xf numFmtId="0" fontId="22" fillId="0" borderId="0" applyNumberFormat="0" applyFill="0" applyBorder="0" applyAlignment="0" applyProtection="0"/>
    <xf numFmtId="0" fontId="1" fillId="0" borderId="9" applyNumberFormat="0" applyFill="0" applyAlignment="0" applyProtection="0"/>
    <xf numFmtId="0" fontId="23"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3" fillId="35" borderId="0" applyNumberFormat="0" applyBorder="0" applyAlignment="0" applyProtection="0"/>
    <xf numFmtId="0" fontId="7" fillId="0" borderId="0"/>
    <xf numFmtId="0" fontId="24" fillId="0" borderId="0"/>
    <xf numFmtId="0" fontId="7" fillId="0" borderId="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6" fillId="7" borderId="0" applyNumberFormat="0" applyBorder="0" applyAlignment="0" applyProtection="0"/>
    <xf numFmtId="0" fontId="25" fillId="7" borderId="0" applyNumberFormat="0" applyBorder="0" applyAlignment="0" applyProtection="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31" fillId="0" borderId="0"/>
  </cellStyleXfs>
  <cellXfs count="413">
    <xf numFmtId="0" fontId="0" fillId="0" borderId="0" xfId="0"/>
    <xf numFmtId="0" fontId="0" fillId="0" borderId="0" xfId="0" applyAlignment="1"/>
    <xf numFmtId="0" fontId="0" fillId="0" borderId="0" xfId="0" applyAlignment="1">
      <alignment wrapText="1"/>
    </xf>
    <xf numFmtId="0" fontId="0" fillId="0" borderId="0" xfId="0" applyAlignment="1"/>
    <xf numFmtId="0" fontId="0" fillId="40" borderId="0" xfId="0" applyFill="1"/>
    <xf numFmtId="0" fontId="37" fillId="50" borderId="17" xfId="0" applyFont="1" applyFill="1" applyBorder="1" applyAlignment="1">
      <alignment vertical="top" wrapText="1"/>
    </xf>
    <xf numFmtId="0" fontId="38" fillId="4" borderId="17" xfId="0" applyFont="1" applyFill="1" applyBorder="1" applyAlignment="1">
      <alignment vertical="top" wrapText="1"/>
    </xf>
    <xf numFmtId="0" fontId="38" fillId="46" borderId="17" xfId="0" applyFont="1" applyFill="1" applyBorder="1" applyAlignment="1">
      <alignment vertical="top" wrapText="1"/>
    </xf>
    <xf numFmtId="2" fontId="38" fillId="46" borderId="17" xfId="0" applyNumberFormat="1" applyFont="1" applyFill="1" applyBorder="1" applyAlignment="1">
      <alignment vertical="top" wrapText="1"/>
    </xf>
    <xf numFmtId="2" fontId="38" fillId="46" borderId="17" xfId="0" applyNumberFormat="1" applyFont="1" applyFill="1" applyBorder="1" applyAlignment="1">
      <alignment horizontal="left" vertical="top" wrapText="1"/>
    </xf>
    <xf numFmtId="2" fontId="38" fillId="46" borderId="17" xfId="0" applyNumberFormat="1" applyFont="1" applyFill="1" applyBorder="1" applyAlignment="1">
      <alignment vertical="top"/>
    </xf>
    <xf numFmtId="2" fontId="38" fillId="46" borderId="17" xfId="0" applyNumberFormat="1" applyFont="1" applyFill="1" applyBorder="1" applyAlignment="1">
      <alignment horizontal="left" vertical="top"/>
    </xf>
    <xf numFmtId="0" fontId="38" fillId="48" borderId="17" xfId="0" applyFont="1" applyFill="1" applyBorder="1" applyAlignment="1">
      <alignment vertical="top" wrapText="1"/>
    </xf>
    <xf numFmtId="0" fontId="38" fillId="49" borderId="17" xfId="0" applyFont="1" applyFill="1" applyBorder="1" applyAlignment="1">
      <alignment vertical="top" wrapText="1"/>
    </xf>
    <xf numFmtId="0" fontId="38" fillId="49" borderId="17" xfId="0" applyFont="1" applyFill="1" applyBorder="1" applyAlignment="1">
      <alignment wrapText="1"/>
    </xf>
    <xf numFmtId="0" fontId="39" fillId="0" borderId="0" xfId="0" applyFont="1" applyBorder="1" applyAlignment="1">
      <alignment wrapText="1"/>
    </xf>
    <xf numFmtId="0" fontId="40" fillId="37" borderId="17" xfId="0" applyFont="1" applyFill="1" applyBorder="1" applyAlignment="1">
      <alignment vertical="top" wrapText="1"/>
    </xf>
    <xf numFmtId="0" fontId="40" fillId="47" borderId="17" xfId="0" applyFont="1" applyFill="1" applyBorder="1" applyAlignment="1">
      <alignment vertical="top" wrapText="1"/>
    </xf>
    <xf numFmtId="2" fontId="40" fillId="47" borderId="17" xfId="0" applyNumberFormat="1" applyFont="1" applyFill="1" applyBorder="1" applyAlignment="1">
      <alignment vertical="top" wrapText="1"/>
    </xf>
    <xf numFmtId="0" fontId="40" fillId="45" borderId="17" xfId="0" applyFont="1" applyFill="1" applyBorder="1" applyAlignment="1">
      <alignment vertical="top" wrapText="1"/>
    </xf>
    <xf numFmtId="0" fontId="40" fillId="38" borderId="17" xfId="0" applyFont="1" applyFill="1" applyBorder="1" applyAlignment="1">
      <alignment vertical="top" wrapText="1"/>
    </xf>
    <xf numFmtId="0" fontId="41" fillId="0" borderId="17" xfId="276" applyFont="1" applyFill="1" applyBorder="1" applyAlignment="1">
      <alignment horizontal="right" wrapText="1"/>
    </xf>
    <xf numFmtId="2" fontId="39" fillId="36" borderId="17" xfId="0" applyNumberFormat="1" applyFont="1" applyFill="1" applyBorder="1" applyAlignment="1">
      <alignment wrapText="1"/>
    </xf>
    <xf numFmtId="0" fontId="39" fillId="3" borderId="17" xfId="0" applyFont="1" applyFill="1" applyBorder="1" applyAlignment="1">
      <alignment wrapText="1"/>
    </xf>
    <xf numFmtId="0" fontId="43" fillId="0" borderId="17" xfId="275" applyFont="1" applyFill="1" applyBorder="1" applyAlignment="1">
      <alignment horizontal="right" wrapText="1"/>
    </xf>
    <xf numFmtId="0" fontId="42" fillId="0" borderId="17" xfId="0" applyFont="1" applyFill="1" applyBorder="1" applyAlignment="1">
      <alignment wrapText="1"/>
    </xf>
    <xf numFmtId="0" fontId="44" fillId="0" borderId="17" xfId="276" applyFont="1" applyFill="1" applyBorder="1"/>
    <xf numFmtId="0" fontId="43" fillId="0" borderId="17" xfId="0" applyFont="1" applyFill="1" applyBorder="1" applyAlignment="1">
      <alignment vertical="top" wrapText="1"/>
    </xf>
    <xf numFmtId="0" fontId="43" fillId="0" borderId="17" xfId="0" applyFont="1" applyFill="1" applyBorder="1" applyAlignment="1">
      <alignment wrapText="1"/>
    </xf>
    <xf numFmtId="0" fontId="39" fillId="0" borderId="0" xfId="0" applyFont="1" applyFill="1" applyBorder="1" applyAlignment="1">
      <alignment wrapText="1"/>
    </xf>
    <xf numFmtId="0" fontId="39" fillId="0" borderId="17" xfId="0" applyFont="1" applyFill="1" applyBorder="1" applyAlignment="1">
      <alignment vertical="top" wrapText="1"/>
    </xf>
    <xf numFmtId="0" fontId="45" fillId="0" borderId="17" xfId="0" applyFont="1" applyFill="1" applyBorder="1" applyAlignment="1">
      <alignment horizontal="left" vertical="top" wrapText="1"/>
    </xf>
    <xf numFmtId="0" fontId="45" fillId="0" borderId="17" xfId="0" applyFont="1" applyFill="1" applyBorder="1" applyAlignment="1">
      <alignment horizontal="left" wrapText="1"/>
    </xf>
    <xf numFmtId="0" fontId="45" fillId="0" borderId="17" xfId="46" applyFont="1" applyFill="1" applyBorder="1" applyAlignment="1">
      <alignment horizontal="left" wrapText="1"/>
    </xf>
    <xf numFmtId="0" fontId="45" fillId="0" borderId="17" xfId="0" applyFont="1" applyFill="1" applyBorder="1" applyAlignment="1">
      <alignment wrapText="1"/>
    </xf>
    <xf numFmtId="2" fontId="39" fillId="3" borderId="17" xfId="0" applyNumberFormat="1" applyFont="1" applyFill="1" applyBorder="1" applyAlignment="1">
      <alignment wrapText="1"/>
    </xf>
    <xf numFmtId="0" fontId="42" fillId="0" borderId="17" xfId="272" applyFont="1" applyFill="1" applyBorder="1" applyAlignment="1">
      <alignment vertical="center" wrapText="1"/>
    </xf>
    <xf numFmtId="0" fontId="45" fillId="0" borderId="17" xfId="272" applyFont="1" applyFill="1" applyBorder="1" applyAlignment="1">
      <alignment horizontal="left" wrapText="1"/>
    </xf>
    <xf numFmtId="0" fontId="45" fillId="0" borderId="17" xfId="272" applyFont="1" applyFill="1" applyBorder="1" applyAlignment="1">
      <alignment wrapText="1"/>
    </xf>
    <xf numFmtId="2" fontId="45" fillId="0" borderId="17" xfId="0" applyNumberFormat="1" applyFont="1" applyFill="1" applyBorder="1" applyAlignment="1">
      <alignment horizontal="left" wrapText="1"/>
    </xf>
    <xf numFmtId="0" fontId="39" fillId="0" borderId="17" xfId="0" applyFont="1" applyFill="1" applyBorder="1" applyAlignment="1"/>
    <xf numFmtId="0" fontId="39" fillId="0" borderId="0" xfId="0" applyFont="1" applyBorder="1" applyAlignment="1"/>
    <xf numFmtId="0" fontId="45" fillId="0" borderId="17" xfId="0" applyFont="1" applyFill="1" applyBorder="1" applyAlignment="1">
      <alignment vertical="top" wrapText="1"/>
    </xf>
    <xf numFmtId="0" fontId="45" fillId="0" borderId="17" xfId="46" applyFont="1" applyFill="1" applyBorder="1" applyAlignment="1">
      <alignment wrapText="1"/>
    </xf>
    <xf numFmtId="0" fontId="42" fillId="0" borderId="17" xfId="0" applyFont="1" applyFill="1" applyBorder="1" applyAlignment="1">
      <alignment vertical="top" wrapText="1"/>
    </xf>
    <xf numFmtId="3" fontId="42" fillId="0" borderId="17" xfId="0" applyNumberFormat="1" applyFont="1" applyFill="1" applyBorder="1" applyAlignment="1">
      <alignment vertical="top" wrapText="1"/>
    </xf>
    <xf numFmtId="0" fontId="43" fillId="0" borderId="17" xfId="273" applyFont="1" applyFill="1" applyBorder="1" applyAlignment="1">
      <alignment wrapText="1"/>
    </xf>
    <xf numFmtId="1" fontId="43" fillId="0" borderId="17" xfId="0" applyNumberFormat="1" applyFont="1" applyFill="1" applyBorder="1" applyAlignment="1">
      <alignment wrapText="1"/>
    </xf>
    <xf numFmtId="0" fontId="47" fillId="0" borderId="17" xfId="275" applyFont="1" applyFill="1" applyBorder="1" applyAlignment="1">
      <alignment wrapText="1"/>
    </xf>
    <xf numFmtId="0" fontId="46" fillId="0" borderId="0" xfId="0" applyFont="1" applyFill="1" applyBorder="1" applyAlignment="1">
      <alignment wrapText="1"/>
    </xf>
    <xf numFmtId="0" fontId="39" fillId="39" borderId="0" xfId="0" applyFont="1" applyFill="1" applyBorder="1" applyAlignment="1">
      <alignment wrapText="1"/>
    </xf>
    <xf numFmtId="0" fontId="39" fillId="0" borderId="10" xfId="0" applyFont="1" applyFill="1" applyBorder="1" applyAlignment="1">
      <alignment wrapText="1"/>
    </xf>
    <xf numFmtId="0" fontId="39" fillId="0" borderId="0" xfId="0" applyFont="1"/>
    <xf numFmtId="0" fontId="39" fillId="0" borderId="0" xfId="0" applyFont="1" applyAlignment="1"/>
    <xf numFmtId="0" fontId="39" fillId="0" borderId="10" xfId="0" applyFont="1" applyBorder="1" applyAlignment="1">
      <alignment wrapText="1"/>
    </xf>
    <xf numFmtId="0" fontId="42" fillId="0" borderId="0" xfId="0" applyFont="1" applyFill="1" applyBorder="1" applyAlignment="1">
      <alignment wrapText="1"/>
    </xf>
    <xf numFmtId="0" fontId="47" fillId="0" borderId="17" xfId="0" applyFont="1" applyFill="1" applyBorder="1" applyAlignment="1">
      <alignment horizontal="left" wrapText="1"/>
    </xf>
    <xf numFmtId="0" fontId="42" fillId="0" borderId="18" xfId="0" applyFont="1" applyFill="1" applyBorder="1" applyAlignment="1">
      <alignment wrapText="1"/>
    </xf>
    <xf numFmtId="0" fontId="42" fillId="3" borderId="17" xfId="0" applyFont="1" applyFill="1" applyBorder="1" applyAlignment="1">
      <alignment wrapText="1"/>
    </xf>
    <xf numFmtId="0" fontId="39" fillId="3" borderId="17" xfId="0" quotePrefix="1" applyFont="1" applyFill="1" applyBorder="1" applyAlignment="1">
      <alignment wrapText="1"/>
    </xf>
    <xf numFmtId="0" fontId="42" fillId="0" borderId="17" xfId="0" quotePrefix="1" applyNumberFormat="1" applyFont="1" applyFill="1" applyBorder="1" applyAlignment="1">
      <alignment vertical="top" wrapText="1"/>
    </xf>
    <xf numFmtId="2" fontId="45" fillId="0" borderId="17" xfId="0" applyNumberFormat="1" applyFont="1" applyFill="1" applyBorder="1" applyAlignment="1">
      <alignment wrapText="1"/>
    </xf>
    <xf numFmtId="0" fontId="42" fillId="0" borderId="17" xfId="0" applyNumberFormat="1" applyFont="1" applyFill="1" applyBorder="1" applyAlignment="1">
      <alignment wrapText="1"/>
    </xf>
    <xf numFmtId="0" fontId="39" fillId="0" borderId="11" xfId="0" applyFont="1" applyBorder="1" applyAlignment="1">
      <alignment wrapText="1"/>
    </xf>
    <xf numFmtId="0" fontId="42" fillId="0" borderId="18" xfId="0" applyFont="1" applyFill="1" applyBorder="1" applyAlignment="1">
      <alignment horizontal="left" vertical="top" wrapText="1"/>
    </xf>
    <xf numFmtId="0" fontId="45" fillId="3" borderId="17" xfId="0" applyFont="1" applyFill="1" applyBorder="1" applyAlignment="1">
      <alignment horizontal="left" wrapText="1"/>
    </xf>
    <xf numFmtId="1" fontId="39" fillId="3" borderId="17" xfId="0" applyNumberFormat="1" applyFont="1" applyFill="1" applyBorder="1" applyAlignment="1">
      <alignment wrapText="1"/>
    </xf>
    <xf numFmtId="0" fontId="39" fillId="0" borderId="0" xfId="0" applyFont="1" applyBorder="1"/>
    <xf numFmtId="0" fontId="48" fillId="37" borderId="17" xfId="0" applyFont="1" applyFill="1" applyBorder="1" applyAlignment="1">
      <alignment vertical="top" wrapText="1"/>
    </xf>
    <xf numFmtId="0" fontId="42" fillId="0" borderId="0" xfId="0" applyFont="1" applyBorder="1" applyAlignment="1">
      <alignment wrapText="1"/>
    </xf>
    <xf numFmtId="0" fontId="39" fillId="0" borderId="17" xfId="0" applyFont="1" applyFill="1" applyBorder="1"/>
    <xf numFmtId="0" fontId="42" fillId="0" borderId="17" xfId="0" applyFont="1" applyFill="1" applyBorder="1" applyAlignment="1">
      <alignment horizontal="left" vertical="top" wrapText="1"/>
    </xf>
    <xf numFmtId="0" fontId="43" fillId="0" borderId="17" xfId="0" applyFont="1" applyFill="1" applyBorder="1" applyAlignment="1"/>
    <xf numFmtId="0" fontId="43" fillId="0" borderId="17" xfId="0" applyFont="1" applyFill="1" applyBorder="1"/>
    <xf numFmtId="0" fontId="42" fillId="0" borderId="17" xfId="277" applyNumberFormat="1" applyFont="1" applyFill="1" applyBorder="1" applyAlignment="1">
      <alignment wrapText="1"/>
    </xf>
    <xf numFmtId="0" fontId="42" fillId="0" borderId="17" xfId="277" applyFont="1" applyFill="1" applyBorder="1" applyAlignment="1">
      <alignment wrapText="1"/>
    </xf>
    <xf numFmtId="0" fontId="42" fillId="0" borderId="17" xfId="0" applyNumberFormat="1" applyFont="1" applyFill="1" applyBorder="1" applyAlignment="1"/>
    <xf numFmtId="3" fontId="42" fillId="0" borderId="17" xfId="0" applyNumberFormat="1" applyFont="1" applyFill="1" applyBorder="1" applyAlignment="1">
      <alignment wrapText="1"/>
    </xf>
    <xf numFmtId="9" fontId="42" fillId="0" borderId="17" xfId="0" applyNumberFormat="1" applyFont="1" applyFill="1" applyBorder="1" applyAlignment="1">
      <alignment vertical="top" wrapText="1"/>
    </xf>
    <xf numFmtId="0" fontId="42" fillId="0" borderId="17" xfId="0" quotePrefix="1" applyFont="1" applyFill="1" applyBorder="1" applyAlignment="1">
      <alignment vertical="top" wrapText="1"/>
    </xf>
    <xf numFmtId="9" fontId="42" fillId="0" borderId="17" xfId="0" applyNumberFormat="1" applyFont="1" applyFill="1" applyBorder="1" applyAlignment="1">
      <alignment wrapText="1"/>
    </xf>
    <xf numFmtId="0" fontId="42" fillId="0" borderId="17" xfId="0" applyFont="1" applyFill="1" applyBorder="1"/>
    <xf numFmtId="0" fontId="42" fillId="0" borderId="17" xfId="0" applyNumberFormat="1" applyFont="1" applyFill="1" applyBorder="1"/>
    <xf numFmtId="2" fontId="42" fillId="0" borderId="17" xfId="0" applyNumberFormat="1" applyFont="1" applyFill="1" applyBorder="1" applyAlignment="1">
      <alignment wrapText="1"/>
    </xf>
    <xf numFmtId="0" fontId="42" fillId="0" borderId="17" xfId="0" applyNumberFormat="1" applyFont="1" applyFill="1" applyBorder="1" applyAlignment="1">
      <alignment vertical="top" wrapText="1"/>
    </xf>
    <xf numFmtId="2" fontId="42" fillId="0" borderId="17" xfId="0" applyNumberFormat="1" applyFont="1" applyFill="1" applyBorder="1" applyAlignment="1">
      <alignment vertical="top" wrapText="1"/>
    </xf>
    <xf numFmtId="0" fontId="42" fillId="0" borderId="19" xfId="0" applyFont="1" applyFill="1" applyBorder="1" applyAlignment="1">
      <alignment wrapText="1"/>
    </xf>
    <xf numFmtId="0" fontId="42" fillId="0" borderId="18" xfId="0" applyFont="1" applyFill="1" applyBorder="1" applyAlignment="1">
      <alignment vertical="top" wrapText="1"/>
    </xf>
    <xf numFmtId="0" fontId="42" fillId="0" borderId="17" xfId="0" quotePrefix="1" applyNumberFormat="1" applyFont="1" applyFill="1" applyBorder="1" applyAlignment="1">
      <alignment wrapText="1"/>
    </xf>
    <xf numFmtId="0" fontId="42" fillId="0" borderId="17" xfId="0" quotePrefix="1" applyFont="1" applyFill="1" applyBorder="1" applyAlignment="1">
      <alignment wrapText="1"/>
    </xf>
    <xf numFmtId="0" fontId="42" fillId="0" borderId="18" xfId="0" applyFont="1" applyFill="1" applyBorder="1" applyAlignment="1"/>
    <xf numFmtId="0" fontId="42" fillId="0" borderId="17" xfId="0" quotePrefix="1" applyFont="1" applyFill="1" applyBorder="1" applyAlignment="1"/>
    <xf numFmtId="14" fontId="42" fillId="0" borderId="17" xfId="0" applyNumberFormat="1" applyFont="1" applyFill="1" applyBorder="1" applyAlignment="1">
      <alignment wrapText="1"/>
    </xf>
    <xf numFmtId="2" fontId="42" fillId="0" borderId="17" xfId="0" quotePrefix="1" applyNumberFormat="1" applyFont="1" applyFill="1" applyBorder="1" applyAlignment="1">
      <alignment wrapText="1"/>
    </xf>
    <xf numFmtId="0" fontId="49" fillId="0" borderId="17" xfId="45" applyFont="1" applyFill="1" applyBorder="1" applyAlignment="1">
      <alignment vertical="top" wrapText="1"/>
    </xf>
    <xf numFmtId="2" fontId="42" fillId="0" borderId="17" xfId="0" applyNumberFormat="1" applyFont="1" applyFill="1" applyBorder="1" applyAlignment="1">
      <alignment horizontal="left" wrapText="1"/>
    </xf>
    <xf numFmtId="49" fontId="42" fillId="0" borderId="17" xfId="0" applyNumberFormat="1" applyFont="1" applyFill="1" applyBorder="1" applyAlignment="1">
      <alignment horizontal="left" vertical="top" wrapText="1"/>
    </xf>
    <xf numFmtId="0" fontId="42" fillId="0" borderId="17" xfId="0" applyFont="1" applyFill="1" applyBorder="1" applyAlignment="1">
      <alignment vertical="top"/>
    </xf>
    <xf numFmtId="4" fontId="42" fillId="0" borderId="17" xfId="0" applyNumberFormat="1" applyFont="1" applyFill="1" applyBorder="1" applyAlignment="1">
      <alignment vertical="top" wrapText="1"/>
    </xf>
    <xf numFmtId="0" fontId="49" fillId="0" borderId="17" xfId="45" applyFont="1" applyFill="1" applyBorder="1" applyAlignment="1">
      <alignment wrapText="1"/>
    </xf>
    <xf numFmtId="2" fontId="42" fillId="0" borderId="17" xfId="0" applyNumberFormat="1" applyFont="1" applyFill="1" applyBorder="1"/>
    <xf numFmtId="0" fontId="42" fillId="0" borderId="17" xfId="0" applyFont="1" applyFill="1" applyBorder="1" applyAlignment="1">
      <alignment vertical="center"/>
    </xf>
    <xf numFmtId="2" fontId="42" fillId="0" borderId="17" xfId="0" applyNumberFormat="1" applyFont="1" applyFill="1" applyBorder="1" applyAlignment="1"/>
    <xf numFmtId="0" fontId="42" fillId="0" borderId="17" xfId="0" applyFont="1" applyFill="1" applyBorder="1" applyAlignment="1">
      <alignment vertical="center" wrapText="1"/>
    </xf>
    <xf numFmtId="1" fontId="42" fillId="0" borderId="17" xfId="0" applyNumberFormat="1" applyFont="1" applyFill="1" applyBorder="1" applyAlignment="1">
      <alignment wrapText="1"/>
    </xf>
    <xf numFmtId="0" fontId="42" fillId="0" borderId="17" xfId="0" applyNumberFormat="1" applyFont="1" applyFill="1" applyBorder="1" applyAlignment="1">
      <alignment horizontal="left" vertical="top" wrapText="1"/>
    </xf>
    <xf numFmtId="0" fontId="49" fillId="0" borderId="17" xfId="45" applyFont="1" applyFill="1" applyBorder="1" applyAlignment="1">
      <alignment horizontal="left" vertical="top" wrapText="1"/>
    </xf>
    <xf numFmtId="0" fontId="39" fillId="3" borderId="17" xfId="0" applyFont="1" applyFill="1" applyBorder="1" applyAlignment="1">
      <alignment horizontal="left" vertical="top" wrapText="1"/>
    </xf>
    <xf numFmtId="0" fontId="46" fillId="3" borderId="17" xfId="272" applyFont="1" applyFill="1" applyBorder="1" applyAlignment="1">
      <alignment vertical="center" wrapText="1"/>
    </xf>
    <xf numFmtId="2" fontId="46" fillId="3" borderId="17" xfId="0" applyNumberFormat="1" applyFont="1" applyFill="1" applyBorder="1" applyAlignment="1">
      <alignment wrapText="1"/>
    </xf>
    <xf numFmtId="0" fontId="39" fillId="36" borderId="17" xfId="0" applyFont="1" applyFill="1" applyBorder="1" applyAlignment="1">
      <alignment wrapText="1"/>
    </xf>
    <xf numFmtId="0" fontId="0" fillId="40" borderId="0" xfId="0" applyFill="1" applyAlignment="1"/>
    <xf numFmtId="0" fontId="39" fillId="40" borderId="0" xfId="0" applyFont="1" applyFill="1"/>
    <xf numFmtId="0" fontId="39" fillId="40" borderId="0" xfId="0" applyFont="1" applyFill="1" applyAlignment="1"/>
    <xf numFmtId="0" fontId="39" fillId="40" borderId="0" xfId="0" applyFont="1" applyFill="1" applyAlignment="1">
      <alignment wrapText="1"/>
    </xf>
    <xf numFmtId="0" fontId="39" fillId="40" borderId="0" xfId="0" applyFont="1" applyFill="1" applyAlignment="1">
      <alignment vertical="center"/>
    </xf>
    <xf numFmtId="0" fontId="39" fillId="40" borderId="0" xfId="0" applyFont="1" applyFill="1" applyAlignment="1">
      <alignment vertical="top"/>
    </xf>
    <xf numFmtId="0" fontId="52" fillId="42" borderId="17" xfId="0" applyFont="1" applyFill="1" applyBorder="1" applyAlignment="1">
      <alignment horizontal="center" vertical="center" wrapText="1"/>
    </xf>
    <xf numFmtId="0" fontId="38" fillId="0" borderId="17" xfId="0" applyFont="1" applyBorder="1" applyAlignment="1">
      <alignment horizontal="center" wrapText="1"/>
    </xf>
    <xf numFmtId="0" fontId="39" fillId="0" borderId="17" xfId="0" applyFont="1" applyBorder="1" applyAlignment="1">
      <alignment horizontal="center" wrapText="1"/>
    </xf>
    <xf numFmtId="0" fontId="38" fillId="0" borderId="17" xfId="0" applyFont="1" applyBorder="1" applyAlignment="1">
      <alignment horizontal="center" vertical="center" wrapText="1"/>
    </xf>
    <xf numFmtId="0" fontId="38" fillId="0" borderId="17" xfId="0" applyFont="1" applyFill="1" applyBorder="1" applyAlignment="1">
      <alignment horizontal="center" vertical="center" wrapText="1"/>
    </xf>
    <xf numFmtId="0" fontId="38" fillId="0" borderId="17" xfId="0" applyFont="1" applyFill="1" applyBorder="1" applyAlignment="1">
      <alignment horizontal="center" wrapText="1"/>
    </xf>
    <xf numFmtId="0" fontId="38" fillId="0" borderId="17" xfId="0" applyFont="1" applyBorder="1" applyAlignment="1">
      <alignment horizontal="center" vertical="top" wrapText="1"/>
    </xf>
    <xf numFmtId="0" fontId="37" fillId="50" borderId="23" xfId="0" applyFont="1" applyFill="1" applyBorder="1" applyAlignment="1">
      <alignment vertical="top" wrapText="1"/>
    </xf>
    <xf numFmtId="0" fontId="40" fillId="37" borderId="23" xfId="0" applyFont="1" applyFill="1" applyBorder="1" applyAlignment="1">
      <alignment vertical="top" wrapText="1"/>
    </xf>
    <xf numFmtId="0" fontId="39" fillId="40" borderId="11" xfId="0" applyFont="1" applyFill="1" applyBorder="1" applyAlignment="1"/>
    <xf numFmtId="0" fontId="0" fillId="40" borderId="11" xfId="0" applyFill="1" applyBorder="1"/>
    <xf numFmtId="0" fontId="34" fillId="43" borderId="13" xfId="0" applyFont="1" applyFill="1" applyBorder="1" applyAlignment="1">
      <alignment horizontal="left" vertical="center"/>
    </xf>
    <xf numFmtId="0" fontId="34" fillId="41" borderId="13" xfId="0" applyFont="1" applyFill="1" applyBorder="1" applyAlignment="1">
      <alignment horizontal="left" vertical="center"/>
    </xf>
    <xf numFmtId="1" fontId="35" fillId="43" borderId="14" xfId="0" applyNumberFormat="1" applyFont="1" applyFill="1" applyBorder="1" applyAlignment="1">
      <alignment horizontal="left" vertical="top" wrapText="1"/>
    </xf>
    <xf numFmtId="1" fontId="35" fillId="41" borderId="14" xfId="0" applyNumberFormat="1" applyFont="1" applyFill="1" applyBorder="1" applyAlignment="1">
      <alignment horizontal="left" vertical="top" wrapText="1"/>
    </xf>
    <xf numFmtId="0" fontId="34" fillId="43" borderId="15" xfId="0" applyFont="1" applyFill="1" applyBorder="1" applyAlignment="1">
      <alignment horizontal="left" vertical="center"/>
    </xf>
    <xf numFmtId="1" fontId="35" fillId="43" borderId="16" xfId="0" applyNumberFormat="1" applyFont="1" applyFill="1" applyBorder="1" applyAlignment="1">
      <alignment horizontal="left" vertical="top" wrapText="1"/>
    </xf>
    <xf numFmtId="0" fontId="35" fillId="41" borderId="13" xfId="0" applyFont="1" applyFill="1" applyBorder="1" applyAlignment="1">
      <alignment horizontal="left" vertical="top" wrapText="1"/>
    </xf>
    <xf numFmtId="0" fontId="35" fillId="43" borderId="13" xfId="0" applyFont="1" applyFill="1" applyBorder="1" applyAlignment="1">
      <alignment horizontal="left" vertical="top" wrapText="1"/>
    </xf>
    <xf numFmtId="0" fontId="35" fillId="41" borderId="15" xfId="0" applyFont="1" applyFill="1" applyBorder="1" applyAlignment="1">
      <alignment horizontal="left" vertical="top" wrapText="1"/>
    </xf>
    <xf numFmtId="1" fontId="35" fillId="41" borderId="13" xfId="0" applyNumberFormat="1" applyFont="1" applyFill="1" applyBorder="1" applyAlignment="1">
      <alignment horizontal="left" vertical="top" wrapText="1"/>
    </xf>
    <xf numFmtId="1" fontId="35" fillId="43" borderId="13" xfId="0" applyNumberFormat="1" applyFont="1" applyFill="1" applyBorder="1" applyAlignment="1">
      <alignment horizontal="left" vertical="top" wrapText="1"/>
    </xf>
    <xf numFmtId="1" fontId="35" fillId="41" borderId="15" xfId="0" applyNumberFormat="1" applyFont="1" applyFill="1" applyBorder="1" applyAlignment="1">
      <alignment horizontal="left" vertical="top" wrapText="1"/>
    </xf>
    <xf numFmtId="0" fontId="35" fillId="41" borderId="17" xfId="0" applyFont="1" applyFill="1" applyBorder="1" applyAlignment="1">
      <alignment horizontal="left" vertical="center"/>
    </xf>
    <xf numFmtId="0" fontId="35" fillId="43" borderId="17" xfId="0" applyFont="1" applyFill="1" applyBorder="1" applyAlignment="1">
      <alignment horizontal="left" vertical="center"/>
    </xf>
    <xf numFmtId="0" fontId="35" fillId="41" borderId="22" xfId="0" applyFont="1" applyFill="1" applyBorder="1" applyAlignment="1">
      <alignment horizontal="left" vertical="center"/>
    </xf>
    <xf numFmtId="0" fontId="35" fillId="41" borderId="17" xfId="0" applyFont="1" applyFill="1" applyBorder="1" applyAlignment="1">
      <alignment horizontal="center" vertical="center"/>
    </xf>
    <xf numFmtId="1" fontId="35" fillId="41" borderId="13" xfId="0" applyNumberFormat="1" applyFont="1" applyFill="1" applyBorder="1" applyAlignment="1">
      <alignment horizontal="center" vertical="top" wrapText="1"/>
    </xf>
    <xf numFmtId="0" fontId="35" fillId="41" borderId="13" xfId="0" applyFont="1" applyFill="1" applyBorder="1" applyAlignment="1">
      <alignment horizontal="center" vertical="top" wrapText="1"/>
    </xf>
    <xf numFmtId="0" fontId="35" fillId="43" borderId="17" xfId="0" applyFont="1" applyFill="1" applyBorder="1" applyAlignment="1">
      <alignment horizontal="center" vertical="center"/>
    </xf>
    <xf numFmtId="1" fontId="35" fillId="43" borderId="13" xfId="0" applyNumberFormat="1" applyFont="1" applyFill="1" applyBorder="1" applyAlignment="1">
      <alignment horizontal="center" vertical="top" wrapText="1"/>
    </xf>
    <xf numFmtId="0" fontId="35" fillId="43" borderId="13" xfId="0" applyFont="1" applyFill="1" applyBorder="1" applyAlignment="1">
      <alignment horizontal="center" vertical="top" wrapText="1"/>
    </xf>
    <xf numFmtId="0" fontId="33" fillId="42" borderId="12" xfId="0" applyFont="1" applyFill="1" applyBorder="1" applyAlignment="1">
      <alignment horizontal="center" vertical="top" wrapText="1"/>
    </xf>
    <xf numFmtId="0" fontId="35" fillId="41" borderId="22" xfId="0" applyFont="1" applyFill="1" applyBorder="1" applyAlignment="1">
      <alignment horizontal="center" vertical="center"/>
    </xf>
    <xf numFmtId="1" fontId="35" fillId="41" borderId="15" xfId="0" applyNumberFormat="1" applyFont="1" applyFill="1" applyBorder="1" applyAlignment="1">
      <alignment horizontal="center" vertical="top" wrapText="1"/>
    </xf>
    <xf numFmtId="0" fontId="35" fillId="41" borderId="15" xfId="0" applyFont="1" applyFill="1" applyBorder="1" applyAlignment="1">
      <alignment horizontal="center" vertical="top" wrapText="1"/>
    </xf>
    <xf numFmtId="0" fontId="33" fillId="42" borderId="17" xfId="0" applyFont="1" applyFill="1" applyBorder="1" applyAlignment="1">
      <alignment vertical="center" wrapText="1"/>
    </xf>
    <xf numFmtId="0" fontId="0" fillId="40" borderId="0" xfId="0" applyFill="1" applyAlignment="1">
      <alignment vertical="center" wrapText="1"/>
    </xf>
    <xf numFmtId="0" fontId="28" fillId="40" borderId="0" xfId="0" applyFont="1" applyFill="1" applyAlignment="1">
      <alignment vertical="center" wrapText="1"/>
    </xf>
    <xf numFmtId="0" fontId="28" fillId="40" borderId="0" xfId="0" applyFont="1" applyFill="1"/>
    <xf numFmtId="0" fontId="0" fillId="40" borderId="0" xfId="0" applyFill="1" applyAlignment="1">
      <alignment horizontal="left" vertical="top" wrapText="1"/>
    </xf>
    <xf numFmtId="0" fontId="53" fillId="40" borderId="0" xfId="0" applyFont="1" applyFill="1"/>
    <xf numFmtId="0" fontId="30" fillId="40" borderId="0" xfId="0" applyFont="1" applyFill="1"/>
    <xf numFmtId="0" fontId="1" fillId="40" borderId="0" xfId="0" applyFont="1" applyFill="1"/>
    <xf numFmtId="0" fontId="50" fillId="40" borderId="0" xfId="0" applyFont="1" applyFill="1"/>
    <xf numFmtId="0" fontId="51" fillId="40" borderId="0" xfId="0" applyFont="1" applyFill="1"/>
    <xf numFmtId="0" fontId="0" fillId="40" borderId="0" xfId="0" applyFill="1" applyAlignment="1">
      <alignment horizontal="right"/>
    </xf>
    <xf numFmtId="14" fontId="0" fillId="40" borderId="0" xfId="0" applyNumberFormat="1" applyFill="1"/>
    <xf numFmtId="0" fontId="32" fillId="40" borderId="11" xfId="0" applyFont="1" applyFill="1" applyBorder="1"/>
    <xf numFmtId="0" fontId="39" fillId="40" borderId="0" xfId="0" applyFont="1" applyFill="1" applyAlignment="1">
      <alignment horizontal="left" vertical="top"/>
    </xf>
    <xf numFmtId="0" fontId="40" fillId="51" borderId="17" xfId="0" applyFont="1" applyFill="1" applyBorder="1" applyAlignment="1">
      <alignment vertical="top" wrapText="1"/>
    </xf>
    <xf numFmtId="0" fontId="38" fillId="52" borderId="17" xfId="0" applyFont="1" applyFill="1" applyBorder="1" applyAlignment="1">
      <alignment vertical="top" wrapText="1"/>
    </xf>
    <xf numFmtId="0" fontId="40" fillId="53" borderId="17" xfId="0" applyFont="1" applyFill="1" applyBorder="1" applyAlignment="1">
      <alignment vertical="top" wrapText="1"/>
    </xf>
    <xf numFmtId="2" fontId="38" fillId="44" borderId="17" xfId="0" applyNumberFormat="1" applyFont="1" applyFill="1" applyBorder="1" applyAlignment="1">
      <alignment vertical="top"/>
    </xf>
    <xf numFmtId="2" fontId="40" fillId="54" borderId="17" xfId="0" applyNumberFormat="1" applyFont="1" applyFill="1" applyBorder="1" applyAlignment="1">
      <alignment vertical="top" wrapText="1"/>
    </xf>
    <xf numFmtId="0" fontId="0" fillId="40" borderId="0" xfId="0" applyFill="1" applyAlignment="1">
      <alignment vertical="center"/>
    </xf>
    <xf numFmtId="0" fontId="1" fillId="40" borderId="0" xfId="0" applyFont="1" applyFill="1" applyAlignment="1"/>
    <xf numFmtId="0" fontId="46" fillId="0" borderId="17" xfId="277" applyFont="1" applyFill="1" applyBorder="1" applyAlignment="1">
      <alignment wrapText="1"/>
    </xf>
    <xf numFmtId="0" fontId="46" fillId="0" borderId="17" xfId="277" applyNumberFormat="1" applyFont="1" applyFill="1" applyBorder="1" applyAlignment="1">
      <alignment wrapText="1"/>
    </xf>
    <xf numFmtId="0" fontId="38" fillId="0" borderId="17" xfId="0" applyFont="1" applyBorder="1" applyAlignment="1">
      <alignment horizontal="left" vertical="center" wrapText="1"/>
    </xf>
    <xf numFmtId="0" fontId="39" fillId="0" borderId="0" xfId="0" applyFont="1" applyFill="1" applyBorder="1" applyAlignment="1">
      <alignment wrapText="1"/>
    </xf>
    <xf numFmtId="0" fontId="39" fillId="0" borderId="0" xfId="0" applyFont="1" applyFill="1" applyBorder="1" applyAlignment="1">
      <alignment vertical="top" wrapText="1"/>
    </xf>
    <xf numFmtId="0" fontId="42" fillId="0" borderId="0" xfId="0" applyFont="1" applyFill="1" applyBorder="1" applyAlignment="1">
      <alignment vertical="top" wrapText="1"/>
    </xf>
    <xf numFmtId="0" fontId="49" fillId="0" borderId="0" xfId="45" applyFont="1" applyFill="1" applyBorder="1" applyAlignment="1">
      <alignment vertical="top" wrapText="1"/>
    </xf>
    <xf numFmtId="2" fontId="42" fillId="36" borderId="17" xfId="0" applyNumberFormat="1" applyFont="1" applyFill="1" applyBorder="1" applyAlignment="1">
      <alignment wrapText="1"/>
    </xf>
    <xf numFmtId="0" fontId="45" fillId="0" borderId="17" xfId="276" applyFont="1" applyFill="1" applyBorder="1"/>
    <xf numFmtId="0" fontId="42" fillId="0" borderId="17" xfId="275" applyFont="1" applyFill="1" applyBorder="1" applyAlignment="1">
      <alignment horizontal="right" wrapText="1"/>
    </xf>
    <xf numFmtId="0" fontId="33" fillId="42" borderId="12" xfId="0" applyFont="1" applyFill="1" applyBorder="1" applyAlignment="1">
      <alignment horizontal="center" vertical="center" wrapText="1"/>
    </xf>
    <xf numFmtId="0" fontId="42" fillId="0" borderId="17" xfId="0" applyFont="1" applyFill="1" applyBorder="1" applyAlignment="1"/>
    <xf numFmtId="2" fontId="42" fillId="3" borderId="17" xfId="0" applyNumberFormat="1" applyFont="1" applyFill="1" applyBorder="1" applyAlignment="1">
      <alignment wrapText="1"/>
    </xf>
    <xf numFmtId="2" fontId="39" fillId="3" borderId="17" xfId="0" applyNumberFormat="1" applyFont="1" applyFill="1" applyBorder="1" applyAlignment="1">
      <alignment vertical="top" wrapText="1"/>
    </xf>
    <xf numFmtId="0" fontId="37" fillId="50" borderId="19" xfId="0" applyFont="1" applyFill="1" applyBorder="1" applyAlignment="1">
      <alignment vertical="top" wrapText="1"/>
    </xf>
    <xf numFmtId="0" fontId="40" fillId="37" borderId="19" xfId="0" applyFont="1" applyFill="1" applyBorder="1" applyAlignment="1">
      <alignment vertical="top" wrapText="1"/>
    </xf>
    <xf numFmtId="0" fontId="39" fillId="0" borderId="19" xfId="0" applyFont="1" applyFill="1" applyBorder="1" applyAlignment="1">
      <alignment wrapText="1"/>
    </xf>
    <xf numFmtId="0" fontId="39" fillId="0" borderId="19" xfId="0" applyFont="1" applyFill="1" applyBorder="1" applyAlignment="1">
      <alignment vertical="top" wrapText="1"/>
    </xf>
    <xf numFmtId="0" fontId="39" fillId="0" borderId="19" xfId="0" applyFont="1" applyFill="1" applyBorder="1" applyAlignment="1"/>
    <xf numFmtId="0" fontId="39" fillId="0" borderId="19" xfId="0" applyFont="1" applyFill="1" applyBorder="1"/>
    <xf numFmtId="0" fontId="39" fillId="0" borderId="19" xfId="0" applyFont="1" applyFill="1" applyBorder="1" applyAlignment="1">
      <alignment horizontal="left" vertical="top" wrapText="1"/>
    </xf>
    <xf numFmtId="0" fontId="37" fillId="50" borderId="18" xfId="0" applyFont="1" applyFill="1" applyBorder="1" applyAlignment="1">
      <alignment vertical="top" wrapText="1"/>
    </xf>
    <xf numFmtId="0" fontId="40" fillId="37" borderId="18" xfId="0" applyFont="1" applyFill="1" applyBorder="1" applyAlignment="1">
      <alignment vertical="top" wrapText="1"/>
    </xf>
    <xf numFmtId="0" fontId="42" fillId="0" borderId="18" xfId="0" applyFont="1" applyFill="1" applyBorder="1" applyAlignment="1">
      <alignment vertical="top"/>
    </xf>
    <xf numFmtId="0" fontId="42" fillId="0" borderId="18" xfId="0" applyFont="1" applyFill="1" applyBorder="1"/>
    <xf numFmtId="0" fontId="54" fillId="39" borderId="26" xfId="0" applyFont="1" applyFill="1" applyBorder="1" applyAlignment="1">
      <alignment vertical="top" wrapText="1"/>
    </xf>
    <xf numFmtId="0" fontId="42" fillId="0" borderId="27" xfId="277" applyNumberFormat="1" applyFont="1" applyFill="1" applyBorder="1" applyAlignment="1">
      <alignment wrapText="1"/>
    </xf>
    <xf numFmtId="0" fontId="42" fillId="0" borderId="27" xfId="277" applyFont="1" applyFill="1" applyBorder="1" applyAlignment="1">
      <alignment wrapText="1"/>
    </xf>
    <xf numFmtId="0" fontId="1" fillId="40" borderId="0" xfId="0" applyFont="1" applyFill="1" applyAlignment="1">
      <alignment vertical="center"/>
    </xf>
    <xf numFmtId="0" fontId="39" fillId="2" borderId="17" xfId="0" applyFont="1" applyFill="1" applyBorder="1" applyAlignment="1">
      <alignment vertical="center"/>
    </xf>
    <xf numFmtId="0" fontId="38" fillId="0" borderId="17" xfId="0" applyFont="1" applyBorder="1" applyAlignment="1">
      <alignment horizontal="left" vertical="center"/>
    </xf>
    <xf numFmtId="0" fontId="39" fillId="0" borderId="17" xfId="0" applyFont="1" applyBorder="1" applyAlignment="1">
      <alignment horizontal="left" vertical="center"/>
    </xf>
    <xf numFmtId="0" fontId="38" fillId="2" borderId="17" xfId="0" applyFont="1" applyFill="1" applyBorder="1" applyAlignment="1">
      <alignment horizontal="left" vertical="center"/>
    </xf>
    <xf numFmtId="0" fontId="39" fillId="2" borderId="17" xfId="0" applyFont="1" applyFill="1" applyBorder="1" applyAlignment="1">
      <alignment horizontal="left" vertical="center"/>
    </xf>
    <xf numFmtId="0" fontId="38" fillId="0" borderId="17" xfId="0" applyFont="1" applyFill="1" applyBorder="1" applyAlignment="1">
      <alignment horizontal="left" vertical="center"/>
    </xf>
    <xf numFmtId="0" fontId="45" fillId="0" borderId="17" xfId="0" applyFont="1" applyBorder="1" applyAlignment="1">
      <alignment horizontal="left" vertical="center"/>
    </xf>
    <xf numFmtId="0" fontId="39" fillId="0" borderId="17" xfId="0" quotePrefix="1" applyFont="1" applyBorder="1" applyAlignment="1">
      <alignment horizontal="left" vertical="center"/>
    </xf>
    <xf numFmtId="0" fontId="38" fillId="0" borderId="22" xfId="0" applyFont="1" applyBorder="1" applyAlignment="1">
      <alignment horizontal="left" vertical="center"/>
    </xf>
    <xf numFmtId="0" fontId="39" fillId="0" borderId="22" xfId="0" applyFont="1" applyBorder="1" applyAlignment="1">
      <alignment horizontal="left" vertical="center"/>
    </xf>
    <xf numFmtId="0" fontId="39" fillId="0" borderId="0" xfId="0" applyFont="1" applyFill="1" applyBorder="1" applyAlignment="1">
      <alignment wrapText="1"/>
    </xf>
    <xf numFmtId="0" fontId="48" fillId="47" borderId="27" xfId="0" applyFont="1" applyFill="1" applyBorder="1" applyAlignment="1">
      <alignment vertical="top" wrapText="1"/>
    </xf>
    <xf numFmtId="0" fontId="42" fillId="0" borderId="28" xfId="277" applyNumberFormat="1" applyFont="1" applyFill="1" applyBorder="1" applyAlignment="1">
      <alignment wrapText="1"/>
    </xf>
    <xf numFmtId="0" fontId="55" fillId="0" borderId="17" xfId="0" applyFont="1" applyFill="1" applyBorder="1" applyAlignment="1">
      <alignment vertical="center"/>
    </xf>
    <xf numFmtId="0" fontId="55" fillId="0" borderId="17" xfId="0" applyFont="1" applyFill="1" applyBorder="1"/>
    <xf numFmtId="0" fontId="55" fillId="0" borderId="17" xfId="0" applyFont="1" applyFill="1" applyBorder="1" applyAlignment="1"/>
    <xf numFmtId="0" fontId="0" fillId="0" borderId="0" xfId="0"/>
    <xf numFmtId="0" fontId="39" fillId="0" borderId="17" xfId="0" applyFont="1" applyFill="1" applyBorder="1" applyAlignment="1">
      <alignment wrapText="1"/>
    </xf>
    <xf numFmtId="0" fontId="39" fillId="0" borderId="0" xfId="0" applyFont="1" applyFill="1" applyBorder="1" applyAlignment="1">
      <alignment wrapText="1"/>
    </xf>
    <xf numFmtId="0" fontId="42" fillId="0" borderId="19" xfId="0" applyFont="1" applyFill="1" applyBorder="1" applyAlignment="1">
      <alignment vertical="top" wrapText="1"/>
    </xf>
    <xf numFmtId="0" fontId="39" fillId="0" borderId="11" xfId="0" applyFont="1" applyFill="1" applyBorder="1" applyAlignment="1">
      <alignment wrapText="1"/>
    </xf>
    <xf numFmtId="0" fontId="1" fillId="0" borderId="0" xfId="0" applyFont="1"/>
    <xf numFmtId="1" fontId="38" fillId="46" borderId="17" xfId="0" applyNumberFormat="1" applyFont="1" applyFill="1" applyBorder="1" applyAlignment="1">
      <alignment horizontal="left" vertical="top" wrapText="1"/>
    </xf>
    <xf numFmtId="1" fontId="40" fillId="47" borderId="17" xfId="0" applyNumberFormat="1" applyFont="1" applyFill="1" applyBorder="1" applyAlignment="1">
      <alignment vertical="top" wrapText="1"/>
    </xf>
    <xf numFmtId="1" fontId="42" fillId="0" borderId="17" xfId="0" applyNumberFormat="1" applyFont="1" applyFill="1" applyBorder="1" applyAlignment="1">
      <alignment vertical="top" wrapText="1"/>
    </xf>
    <xf numFmtId="1" fontId="42" fillId="0" borderId="17" xfId="0" applyNumberFormat="1" applyFont="1" applyFill="1" applyBorder="1" applyAlignment="1">
      <alignment horizontal="left" vertical="top" wrapText="1"/>
    </xf>
    <xf numFmtId="1" fontId="39" fillId="0" borderId="0" xfId="0" applyNumberFormat="1" applyFont="1" applyBorder="1" applyAlignment="1">
      <alignment wrapText="1"/>
    </xf>
    <xf numFmtId="1" fontId="42" fillId="0" borderId="17" xfId="0" applyNumberFormat="1" applyFont="1" applyFill="1" applyBorder="1" applyAlignment="1">
      <alignment horizontal="right" wrapText="1"/>
    </xf>
    <xf numFmtId="0" fontId="0" fillId="0" borderId="0" xfId="0" applyAlignment="1">
      <alignment vertical="top" wrapText="1"/>
    </xf>
    <xf numFmtId="0" fontId="0" fillId="0" borderId="0" xfId="0" applyAlignment="1">
      <alignment horizontal="left" vertical="top" wrapText="1"/>
    </xf>
    <xf numFmtId="0" fontId="39" fillId="0" borderId="17" xfId="0" applyFont="1" applyFill="1" applyBorder="1" applyAlignment="1">
      <alignment wrapText="1"/>
    </xf>
    <xf numFmtId="0" fontId="39" fillId="0" borderId="0" xfId="0" applyFont="1" applyFill="1" applyBorder="1" applyAlignment="1">
      <alignment wrapText="1"/>
    </xf>
    <xf numFmtId="0" fontId="1" fillId="0" borderId="0" xfId="0" applyFont="1" applyAlignment="1">
      <alignment vertical="top"/>
    </xf>
    <xf numFmtId="0" fontId="39" fillId="0" borderId="0" xfId="0" applyFont="1" applyFill="1" applyBorder="1" applyAlignment="1">
      <alignment wrapText="1"/>
    </xf>
    <xf numFmtId="0" fontId="39" fillId="0" borderId="17" xfId="0" applyFont="1" applyFill="1" applyBorder="1" applyAlignment="1">
      <alignment wrapText="1"/>
    </xf>
    <xf numFmtId="0" fontId="39" fillId="0" borderId="0" xfId="0" applyFont="1" applyFill="1" applyBorder="1" applyAlignment="1">
      <alignment wrapText="1"/>
    </xf>
    <xf numFmtId="0" fontId="58" fillId="0" borderId="0" xfId="0" applyFont="1" applyAlignment="1">
      <alignment vertical="top"/>
    </xf>
    <xf numFmtId="0" fontId="36" fillId="58" borderId="41" xfId="0" applyFont="1" applyFill="1" applyBorder="1" applyAlignment="1">
      <alignment horizontal="left" vertical="top" wrapText="1"/>
    </xf>
    <xf numFmtId="0" fontId="36" fillId="59" borderId="42" xfId="0" applyFont="1" applyFill="1" applyBorder="1" applyAlignment="1">
      <alignment horizontal="left" vertical="top" wrapText="1"/>
    </xf>
    <xf numFmtId="0" fontId="6" fillId="59" borderId="42" xfId="0" applyFont="1" applyFill="1" applyBorder="1" applyAlignment="1">
      <alignment horizontal="left" vertical="top" wrapText="1"/>
    </xf>
    <xf numFmtId="0" fontId="6" fillId="59" borderId="48" xfId="0" applyFont="1" applyFill="1" applyBorder="1" applyAlignment="1">
      <alignment horizontal="left" vertical="top" wrapText="1"/>
    </xf>
    <xf numFmtId="0" fontId="6" fillId="59" borderId="49" xfId="0" applyFont="1" applyFill="1" applyBorder="1" applyAlignment="1">
      <alignment horizontal="left" vertical="top" wrapText="1"/>
    </xf>
    <xf numFmtId="0" fontId="62" fillId="59" borderId="50" xfId="0" applyFont="1" applyFill="1" applyBorder="1" applyAlignment="1">
      <alignment vertical="top" wrapText="1"/>
    </xf>
    <xf numFmtId="0" fontId="6" fillId="0" borderId="51" xfId="0" applyFont="1" applyBorder="1" applyAlignment="1">
      <alignment vertical="top" wrapText="1"/>
    </xf>
    <xf numFmtId="0" fontId="36" fillId="59" borderId="52" xfId="0" applyFont="1" applyFill="1" applyBorder="1" applyAlignment="1">
      <alignment horizontal="left" vertical="top" wrapText="1"/>
    </xf>
    <xf numFmtId="0" fontId="6" fillId="59" borderId="52" xfId="0" applyFont="1" applyFill="1" applyBorder="1" applyAlignment="1">
      <alignment horizontal="left" vertical="top" wrapText="1"/>
    </xf>
    <xf numFmtId="0" fontId="6" fillId="59" borderId="53" xfId="0" applyFont="1" applyFill="1" applyBorder="1" applyAlignment="1">
      <alignment horizontal="left" vertical="top" wrapText="1"/>
    </xf>
    <xf numFmtId="0" fontId="6" fillId="59" borderId="54" xfId="0" applyFont="1" applyFill="1" applyBorder="1" applyAlignment="1">
      <alignment horizontal="left" vertical="top" wrapText="1"/>
    </xf>
    <xf numFmtId="0" fontId="62" fillId="59" borderId="55" xfId="0" applyFont="1" applyFill="1" applyBorder="1" applyAlignment="1">
      <alignment vertical="top" wrapText="1"/>
    </xf>
    <xf numFmtId="0" fontId="6" fillId="0" borderId="56" xfId="0" applyFont="1" applyBorder="1" applyAlignment="1">
      <alignment vertical="top" wrapText="1"/>
    </xf>
    <xf numFmtId="0" fontId="6" fillId="59" borderId="57" xfId="0" applyFont="1" applyFill="1" applyBorder="1" applyAlignment="1">
      <alignment horizontal="left" vertical="top" wrapText="1"/>
    </xf>
    <xf numFmtId="0" fontId="6" fillId="59" borderId="58" xfId="0" applyFont="1" applyFill="1" applyBorder="1" applyAlignment="1">
      <alignment horizontal="left" vertical="top" wrapText="1"/>
    </xf>
    <xf numFmtId="0" fontId="62" fillId="59" borderId="59" xfId="0" applyFont="1" applyFill="1" applyBorder="1" applyAlignment="1">
      <alignment vertical="top" wrapText="1"/>
    </xf>
    <xf numFmtId="0" fontId="62" fillId="59" borderId="60" xfId="0" applyFont="1" applyFill="1" applyBorder="1" applyAlignment="1">
      <alignment vertical="top" wrapText="1"/>
    </xf>
    <xf numFmtId="0" fontId="62" fillId="59" borderId="61" xfId="0" applyFont="1" applyFill="1" applyBorder="1" applyAlignment="1">
      <alignment vertical="top" wrapText="1"/>
    </xf>
    <xf numFmtId="0" fontId="6" fillId="59" borderId="62" xfId="0" applyFont="1" applyFill="1" applyBorder="1" applyAlignment="1">
      <alignment horizontal="left" vertical="top" wrapText="1"/>
    </xf>
    <xf numFmtId="0" fontId="62" fillId="59" borderId="63" xfId="0" applyFont="1" applyFill="1" applyBorder="1" applyAlignment="1">
      <alignment vertical="top" wrapText="1"/>
    </xf>
    <xf numFmtId="0" fontId="63" fillId="59" borderId="60" xfId="0" applyFont="1" applyFill="1" applyBorder="1" applyAlignment="1">
      <alignment horizontal="left" vertical="top" wrapText="1"/>
    </xf>
    <xf numFmtId="0" fontId="6" fillId="59" borderId="64" xfId="0" applyFont="1" applyFill="1" applyBorder="1" applyAlignment="1">
      <alignment horizontal="left" vertical="top" wrapText="1"/>
    </xf>
    <xf numFmtId="0" fontId="63" fillId="59" borderId="61" xfId="0" applyFont="1" applyFill="1" applyBorder="1" applyAlignment="1">
      <alignment horizontal="left" vertical="top" wrapText="1"/>
    </xf>
    <xf numFmtId="0" fontId="36" fillId="53" borderId="42" xfId="0" applyFont="1" applyFill="1" applyBorder="1" applyAlignment="1">
      <alignment horizontal="left" vertical="top" wrapText="1"/>
    </xf>
    <xf numFmtId="0" fontId="6" fillId="53" borderId="42" xfId="0" applyFont="1" applyFill="1" applyBorder="1" applyAlignment="1">
      <alignment horizontal="left" vertical="top" wrapText="1"/>
    </xf>
    <xf numFmtId="0" fontId="6" fillId="53" borderId="48" xfId="0" applyFont="1" applyFill="1" applyBorder="1" applyAlignment="1">
      <alignment horizontal="left" vertical="top" wrapText="1"/>
    </xf>
    <xf numFmtId="0" fontId="6" fillId="53" borderId="49" xfId="0" applyFont="1" applyFill="1" applyBorder="1" applyAlignment="1">
      <alignment horizontal="left" vertical="top" wrapText="1"/>
    </xf>
    <xf numFmtId="0" fontId="63" fillId="53" borderId="65" xfId="0" applyFont="1" applyFill="1" applyBorder="1" applyAlignment="1">
      <alignment horizontal="left" vertical="top" wrapText="1"/>
    </xf>
    <xf numFmtId="0" fontId="6" fillId="0" borderId="56" xfId="0" applyNumberFormat="1" applyFont="1" applyBorder="1" applyAlignment="1">
      <alignment vertical="top" wrapText="1"/>
    </xf>
    <xf numFmtId="0" fontId="6" fillId="53" borderId="52" xfId="0" applyFont="1" applyFill="1" applyBorder="1" applyAlignment="1">
      <alignment horizontal="left" vertical="top" wrapText="1"/>
    </xf>
    <xf numFmtId="0" fontId="6" fillId="53" borderId="57" xfId="0" applyFont="1" applyFill="1" applyBorder="1" applyAlignment="1">
      <alignment horizontal="left" vertical="top" wrapText="1"/>
    </xf>
    <xf numFmtId="0" fontId="6" fillId="53" borderId="58" xfId="0" applyFont="1" applyFill="1" applyBorder="1" applyAlignment="1">
      <alignment horizontal="left" vertical="top" wrapText="1"/>
    </xf>
    <xf numFmtId="0" fontId="63" fillId="53" borderId="59" xfId="0" applyFont="1" applyFill="1" applyBorder="1" applyAlignment="1">
      <alignment horizontal="left" vertical="top" wrapText="1"/>
    </xf>
    <xf numFmtId="0" fontId="63" fillId="53" borderId="60" xfId="0" applyFont="1" applyFill="1" applyBorder="1" applyAlignment="1">
      <alignment horizontal="left" vertical="top" wrapText="1"/>
    </xf>
    <xf numFmtId="0" fontId="6" fillId="53" borderId="53" xfId="0" applyFont="1" applyFill="1" applyBorder="1" applyAlignment="1">
      <alignment horizontal="left" vertical="top" wrapText="1"/>
    </xf>
    <xf numFmtId="0" fontId="6" fillId="53" borderId="62" xfId="0" applyFont="1" applyFill="1" applyBorder="1" applyAlignment="1">
      <alignment horizontal="left" vertical="top" wrapText="1"/>
    </xf>
    <xf numFmtId="0" fontId="6" fillId="53" borderId="63" xfId="0" applyFont="1" applyFill="1" applyBorder="1" applyAlignment="1">
      <alignment horizontal="left" vertical="top" wrapText="1"/>
    </xf>
    <xf numFmtId="0" fontId="6" fillId="53" borderId="66" xfId="0" applyFont="1" applyFill="1" applyBorder="1" applyAlignment="1">
      <alignment horizontal="left" vertical="top" wrapText="1"/>
    </xf>
    <xf numFmtId="0" fontId="6" fillId="53" borderId="61" xfId="0" applyFont="1" applyFill="1" applyBorder="1" applyAlignment="1">
      <alignment horizontal="left" vertical="top" wrapText="1"/>
    </xf>
    <xf numFmtId="0" fontId="6" fillId="0" borderId="56" xfId="0" applyFont="1" applyBorder="1" applyAlignment="1">
      <alignment horizontal="left" vertical="top" wrapText="1"/>
    </xf>
    <xf numFmtId="0" fontId="6" fillId="53" borderId="29" xfId="0" applyFont="1" applyFill="1" applyBorder="1" applyAlignment="1">
      <alignment horizontal="left" vertical="top" wrapText="1"/>
    </xf>
    <xf numFmtId="0" fontId="6" fillId="53" borderId="67" xfId="0" applyFont="1" applyFill="1" applyBorder="1" applyAlignment="1">
      <alignment horizontal="left" vertical="top" wrapText="1"/>
    </xf>
    <xf numFmtId="0" fontId="63" fillId="53" borderId="50" xfId="0" applyFont="1" applyFill="1" applyBorder="1" applyAlignment="1">
      <alignment horizontal="left" vertical="top" wrapText="1"/>
    </xf>
    <xf numFmtId="0" fontId="63" fillId="53" borderId="68" xfId="0" applyFont="1" applyFill="1" applyBorder="1" applyAlignment="1">
      <alignment horizontal="left" vertical="top" wrapText="1"/>
    </xf>
    <xf numFmtId="0" fontId="63" fillId="53" borderId="63" xfId="0" applyFont="1" applyFill="1" applyBorder="1" applyAlignment="1">
      <alignment horizontal="left" vertical="top" wrapText="1"/>
    </xf>
    <xf numFmtId="0" fontId="36" fillId="60" borderId="42" xfId="0" applyFont="1" applyFill="1" applyBorder="1" applyAlignment="1">
      <alignment horizontal="left" vertical="top" wrapText="1"/>
    </xf>
    <xf numFmtId="0" fontId="6" fillId="60" borderId="42" xfId="0" applyFont="1" applyFill="1" applyBorder="1" applyAlignment="1">
      <alignment horizontal="left" vertical="top" wrapText="1"/>
    </xf>
    <xf numFmtId="0" fontId="6" fillId="60" borderId="48" xfId="0" applyFont="1" applyFill="1" applyBorder="1" applyAlignment="1">
      <alignment horizontal="left" vertical="top" wrapText="1"/>
    </xf>
    <xf numFmtId="0" fontId="6" fillId="60" borderId="49" xfId="0" applyFont="1" applyFill="1" applyBorder="1" applyAlignment="1">
      <alignment horizontal="left" vertical="top" wrapText="1"/>
    </xf>
    <xf numFmtId="0" fontId="63" fillId="60" borderId="60" xfId="0" applyFont="1" applyFill="1" applyBorder="1" applyAlignment="1">
      <alignment horizontal="left" vertical="top" wrapText="1"/>
    </xf>
    <xf numFmtId="0" fontId="6" fillId="60" borderId="52" xfId="0" applyFont="1" applyFill="1" applyBorder="1" applyAlignment="1">
      <alignment horizontal="left" vertical="top" wrapText="1"/>
    </xf>
    <xf numFmtId="0" fontId="6" fillId="60" borderId="57" xfId="0" applyFont="1" applyFill="1" applyBorder="1" applyAlignment="1">
      <alignment horizontal="left" vertical="top" wrapText="1"/>
    </xf>
    <xf numFmtId="0" fontId="6" fillId="60" borderId="58" xfId="0" applyFont="1" applyFill="1" applyBorder="1" applyAlignment="1">
      <alignment horizontal="left" vertical="top" wrapText="1"/>
    </xf>
    <xf numFmtId="0" fontId="6" fillId="60" borderId="61" xfId="0" applyFont="1" applyFill="1" applyBorder="1" applyAlignment="1">
      <alignment horizontal="left" vertical="top" wrapText="1"/>
    </xf>
    <xf numFmtId="0" fontId="6" fillId="40" borderId="56" xfId="0" applyFont="1" applyFill="1" applyBorder="1" applyAlignment="1">
      <alignment vertical="top" wrapText="1"/>
    </xf>
    <xf numFmtId="0" fontId="6" fillId="60" borderId="53" xfId="0" applyFont="1" applyFill="1" applyBorder="1" applyAlignment="1">
      <alignment horizontal="left" vertical="top" wrapText="1"/>
    </xf>
    <xf numFmtId="0" fontId="6" fillId="60" borderId="69" xfId="0" applyFont="1" applyFill="1" applyBorder="1" applyAlignment="1">
      <alignment horizontal="left" vertical="top" wrapText="1"/>
    </xf>
    <xf numFmtId="0" fontId="63" fillId="60" borderId="63" xfId="0" applyFont="1" applyFill="1" applyBorder="1" applyAlignment="1">
      <alignment horizontal="left" vertical="top" wrapText="1"/>
    </xf>
    <xf numFmtId="0" fontId="6" fillId="0" borderId="70" xfId="0" applyFont="1" applyBorder="1" applyAlignment="1">
      <alignment vertical="top" wrapText="1"/>
    </xf>
    <xf numFmtId="0" fontId="6" fillId="60" borderId="54" xfId="0" applyFont="1" applyFill="1" applyBorder="1" applyAlignment="1">
      <alignment horizontal="left" vertical="top" wrapText="1"/>
    </xf>
    <xf numFmtId="0" fontId="6" fillId="60" borderId="62" xfId="0" applyFont="1" applyFill="1" applyBorder="1" applyAlignment="1">
      <alignment horizontal="left" vertical="top" wrapText="1"/>
    </xf>
    <xf numFmtId="0" fontId="63" fillId="60" borderId="61" xfId="0" applyFont="1" applyFill="1" applyBorder="1" applyAlignment="1">
      <alignment horizontal="left" vertical="top" wrapText="1"/>
    </xf>
    <xf numFmtId="0" fontId="0" fillId="0" borderId="70" xfId="0" applyBorder="1" applyAlignment="1">
      <alignment horizontal="left" vertical="top" wrapText="1"/>
    </xf>
    <xf numFmtId="0" fontId="6" fillId="60" borderId="71" xfId="0" applyFont="1" applyFill="1" applyBorder="1" applyAlignment="1">
      <alignment horizontal="left" vertical="top" wrapText="1"/>
    </xf>
    <xf numFmtId="0" fontId="6" fillId="60" borderId="11" xfId="0" applyFont="1" applyFill="1" applyBorder="1" applyAlignment="1">
      <alignment horizontal="left" vertical="top" wrapText="1"/>
    </xf>
    <xf numFmtId="0" fontId="6" fillId="0" borderId="72" xfId="0" applyFont="1" applyBorder="1" applyAlignment="1">
      <alignment vertical="top" wrapText="1"/>
    </xf>
    <xf numFmtId="0" fontId="6" fillId="60" borderId="0" xfId="0" applyFont="1" applyFill="1" applyBorder="1" applyAlignment="1">
      <alignment horizontal="left" vertical="top" wrapText="1"/>
    </xf>
    <xf numFmtId="0" fontId="6" fillId="60" borderId="73" xfId="0" applyFont="1" applyFill="1" applyBorder="1" applyAlignment="1">
      <alignment horizontal="left" vertical="top" wrapText="1"/>
    </xf>
    <xf numFmtId="0" fontId="6" fillId="60" borderId="74" xfId="0" applyFont="1" applyFill="1" applyBorder="1" applyAlignment="1">
      <alignment horizontal="left" vertical="top" wrapText="1"/>
    </xf>
    <xf numFmtId="0" fontId="38" fillId="0" borderId="75" xfId="0" applyFont="1" applyBorder="1" applyAlignment="1">
      <alignment horizontal="center" wrapText="1"/>
    </xf>
    <xf numFmtId="0" fontId="6" fillId="60" borderId="66" xfId="0" applyFont="1" applyFill="1" applyBorder="1" applyAlignment="1">
      <alignment horizontal="left" vertical="top" wrapText="1"/>
    </xf>
    <xf numFmtId="0" fontId="65" fillId="60" borderId="76" xfId="0" applyFont="1" applyFill="1" applyBorder="1" applyAlignment="1">
      <alignment horizontal="left" vertical="top" wrapText="1"/>
    </xf>
    <xf numFmtId="0" fontId="6" fillId="0" borderId="77" xfId="0" applyFont="1" applyBorder="1" applyAlignment="1">
      <alignment vertical="top" wrapText="1"/>
    </xf>
    <xf numFmtId="0" fontId="38" fillId="0" borderId="78" xfId="0" applyFont="1" applyBorder="1" applyAlignment="1">
      <alignment horizontal="center" wrapText="1"/>
    </xf>
    <xf numFmtId="0" fontId="1" fillId="0" borderId="79" xfId="0" applyFont="1"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38" fillId="0" borderId="85" xfId="0" applyFont="1" applyBorder="1" applyAlignment="1">
      <alignment horizontal="center" wrapText="1"/>
    </xf>
    <xf numFmtId="0" fontId="66" fillId="36" borderId="0" xfId="0" applyFont="1" applyFill="1"/>
    <xf numFmtId="0" fontId="0" fillId="36" borderId="0" xfId="0" applyFill="1"/>
    <xf numFmtId="0" fontId="36" fillId="36" borderId="42" xfId="0" applyFont="1" applyFill="1" applyBorder="1" applyAlignment="1">
      <alignment horizontal="left" vertical="top" wrapText="1"/>
    </xf>
    <xf numFmtId="0" fontId="6" fillId="36" borderId="48" xfId="0" applyFont="1" applyFill="1" applyBorder="1" applyAlignment="1">
      <alignment horizontal="left" vertical="top" wrapText="1"/>
    </xf>
    <xf numFmtId="0" fontId="6" fillId="36" borderId="65" xfId="0" applyFont="1" applyFill="1" applyBorder="1" applyAlignment="1">
      <alignment horizontal="left" vertical="top" wrapText="1"/>
    </xf>
    <xf numFmtId="0" fontId="6" fillId="36" borderId="86" xfId="0" applyFont="1" applyFill="1" applyBorder="1" applyAlignment="1">
      <alignment horizontal="left" vertical="top" wrapText="1"/>
    </xf>
    <xf numFmtId="0" fontId="36" fillId="36" borderId="52" xfId="0" applyFont="1" applyFill="1" applyBorder="1" applyAlignment="1">
      <alignment horizontal="left" vertical="top" wrapText="1"/>
    </xf>
    <xf numFmtId="0" fontId="6" fillId="36" borderId="57" xfId="0" applyFont="1" applyFill="1" applyBorder="1" applyAlignment="1">
      <alignment horizontal="left" vertical="top" wrapText="1"/>
    </xf>
    <xf numFmtId="0" fontId="6" fillId="36" borderId="59" xfId="0" applyFont="1" applyFill="1" applyBorder="1" applyAlignment="1">
      <alignment horizontal="left" vertical="top" wrapText="1"/>
    </xf>
    <xf numFmtId="0" fontId="6" fillId="36" borderId="87" xfId="0" applyFont="1" applyFill="1" applyBorder="1" applyAlignment="1">
      <alignment horizontal="left" vertical="top" wrapText="1"/>
    </xf>
    <xf numFmtId="0" fontId="6" fillId="36" borderId="88" xfId="0" applyFont="1" applyFill="1" applyBorder="1" applyAlignment="1">
      <alignment horizontal="left" vertical="top" wrapText="1"/>
    </xf>
    <xf numFmtId="0" fontId="6" fillId="36" borderId="52" xfId="0" applyFont="1" applyFill="1" applyBorder="1" applyAlignment="1">
      <alignment horizontal="left" vertical="top" wrapText="1"/>
    </xf>
    <xf numFmtId="0" fontId="6" fillId="36" borderId="73" xfId="0" applyFont="1" applyFill="1" applyBorder="1" applyAlignment="1">
      <alignment horizontal="left" vertical="top" wrapText="1"/>
    </xf>
    <xf numFmtId="0" fontId="6" fillId="36" borderId="66" xfId="0" applyFont="1" applyFill="1" applyBorder="1" applyAlignment="1">
      <alignment horizontal="left" vertical="top" wrapText="1"/>
    </xf>
    <xf numFmtId="0" fontId="6" fillId="36" borderId="89" xfId="0" applyFont="1" applyFill="1" applyBorder="1" applyAlignment="1">
      <alignment horizontal="left" vertical="top" wrapText="1"/>
    </xf>
    <xf numFmtId="0" fontId="6" fillId="36" borderId="45" xfId="0" applyFont="1" applyFill="1" applyBorder="1" applyAlignment="1">
      <alignment horizontal="left" vertical="top" wrapText="1"/>
    </xf>
    <xf numFmtId="0" fontId="6" fillId="36" borderId="90" xfId="0" applyFont="1" applyFill="1" applyBorder="1" applyAlignment="1">
      <alignment horizontal="left" vertical="top" wrapText="1"/>
    </xf>
    <xf numFmtId="0" fontId="6" fillId="36" borderId="91" xfId="0" applyFont="1" applyFill="1" applyBorder="1" applyAlignment="1">
      <alignment horizontal="left" vertical="top" wrapText="1"/>
    </xf>
    <xf numFmtId="0" fontId="36" fillId="36" borderId="74" xfId="0" applyFont="1" applyFill="1" applyBorder="1" applyAlignment="1">
      <alignment horizontal="left" vertical="top" wrapText="1"/>
    </xf>
    <xf numFmtId="0" fontId="6" fillId="36" borderId="76" xfId="0" applyFont="1" applyFill="1" applyBorder="1" applyAlignment="1">
      <alignment horizontal="left" vertical="top" wrapText="1"/>
    </xf>
    <xf numFmtId="0" fontId="67" fillId="56" borderId="38" xfId="0" applyFont="1" applyFill="1" applyBorder="1" applyAlignment="1">
      <alignment horizontal="left" vertical="center" wrapText="1"/>
    </xf>
    <xf numFmtId="0" fontId="68" fillId="56" borderId="39" xfId="0" applyFont="1" applyFill="1" applyBorder="1" applyAlignment="1">
      <alignment horizontal="left" vertical="center" wrapText="1"/>
    </xf>
    <xf numFmtId="0" fontId="69" fillId="56" borderId="40" xfId="0" applyFont="1" applyFill="1" applyBorder="1" applyAlignment="1">
      <alignment horizontal="center" vertical="center" wrapText="1"/>
    </xf>
    <xf numFmtId="0" fontId="2" fillId="43" borderId="13" xfId="45" applyFill="1" applyBorder="1" applyAlignment="1">
      <alignment horizontal="left" vertical="top" wrapText="1"/>
    </xf>
    <xf numFmtId="0" fontId="2" fillId="41" borderId="13" xfId="45" applyFill="1" applyBorder="1" applyAlignment="1">
      <alignment horizontal="left" vertical="top" wrapText="1"/>
    </xf>
    <xf numFmtId="0" fontId="34" fillId="43" borderId="0" xfId="0" applyFont="1" applyFill="1" applyBorder="1" applyAlignment="1">
      <alignment horizontal="left" vertical="center"/>
    </xf>
    <xf numFmtId="1" fontId="35" fillId="43" borderId="0" xfId="0" applyNumberFormat="1" applyFont="1" applyFill="1" applyBorder="1" applyAlignment="1">
      <alignment horizontal="left" vertical="top" wrapText="1"/>
    </xf>
    <xf numFmtId="0" fontId="0" fillId="0" borderId="0" xfId="0" applyFont="1"/>
    <xf numFmtId="0" fontId="1" fillId="0" borderId="10" xfId="0" applyFont="1" applyBorder="1" applyAlignment="1">
      <alignment vertical="top"/>
    </xf>
    <xf numFmtId="0" fontId="71" fillId="37" borderId="30" xfId="0" applyFont="1" applyFill="1" applyBorder="1" applyAlignment="1">
      <alignment vertical="top" wrapText="1"/>
    </xf>
    <xf numFmtId="0" fontId="63" fillId="37" borderId="30" xfId="0" applyFont="1" applyFill="1" applyBorder="1" applyAlignment="1">
      <alignment vertical="top" wrapText="1"/>
    </xf>
    <xf numFmtId="0" fontId="56" fillId="37" borderId="30" xfId="0" applyFont="1" applyFill="1" applyBorder="1" applyAlignment="1">
      <alignment vertical="top" wrapText="1"/>
    </xf>
    <xf numFmtId="0" fontId="57" fillId="37" borderId="30" xfId="0" applyFont="1" applyFill="1" applyBorder="1" applyAlignment="1">
      <alignment vertical="top" wrapText="1"/>
    </xf>
    <xf numFmtId="0" fontId="56" fillId="37" borderId="31" xfId="0" applyFont="1" applyFill="1" applyBorder="1" applyAlignment="1">
      <alignment vertical="top" wrapText="1"/>
    </xf>
    <xf numFmtId="0" fontId="57" fillId="37" borderId="31" xfId="0" applyFont="1" applyFill="1" applyBorder="1" applyAlignment="1">
      <alignment vertical="top" wrapText="1"/>
    </xf>
    <xf numFmtId="0" fontId="71" fillId="47" borderId="32" xfId="0" applyFont="1" applyFill="1" applyBorder="1" applyAlignment="1">
      <alignment vertical="top" wrapText="1"/>
    </xf>
    <xf numFmtId="0" fontId="63" fillId="47" borderId="32" xfId="0" applyFont="1" applyFill="1" applyBorder="1" applyAlignment="1">
      <alignment vertical="top" wrapText="1"/>
    </xf>
    <xf numFmtId="0" fontId="56" fillId="37" borderId="21" xfId="0" applyFont="1" applyFill="1" applyBorder="1" applyAlignment="1">
      <alignment vertical="top" wrapText="1"/>
    </xf>
    <xf numFmtId="0" fontId="57" fillId="37" borderId="20" xfId="0" applyFont="1" applyFill="1" applyBorder="1" applyAlignment="1">
      <alignment vertical="top" wrapText="1"/>
    </xf>
    <xf numFmtId="0" fontId="56" fillId="37" borderId="20" xfId="0" applyFont="1" applyFill="1" applyBorder="1" applyAlignment="1">
      <alignment vertical="top" wrapText="1"/>
    </xf>
    <xf numFmtId="1" fontId="56" fillId="47" borderId="30" xfId="0" applyNumberFormat="1" applyFont="1" applyFill="1" applyBorder="1" applyAlignment="1">
      <alignment vertical="top" wrapText="1"/>
    </xf>
    <xf numFmtId="1" fontId="57" fillId="47" borderId="30" xfId="0" applyNumberFormat="1" applyFont="1" applyFill="1" applyBorder="1" applyAlignment="1">
      <alignment vertical="top" wrapText="1"/>
    </xf>
    <xf numFmtId="0" fontId="56" fillId="38" borderId="30" xfId="0" applyFont="1" applyFill="1" applyBorder="1" applyAlignment="1">
      <alignment vertical="top" wrapText="1"/>
    </xf>
    <xf numFmtId="0" fontId="57" fillId="38" borderId="30" xfId="0" applyFont="1" applyFill="1" applyBorder="1" applyAlignment="1">
      <alignment vertical="top" wrapText="1"/>
    </xf>
    <xf numFmtId="0" fontId="56" fillId="51" borderId="22" xfId="0" applyFont="1" applyFill="1" applyBorder="1" applyAlignment="1">
      <alignment vertical="top" wrapText="1"/>
    </xf>
    <xf numFmtId="0" fontId="57" fillId="51" borderId="30" xfId="0" applyFont="1" applyFill="1" applyBorder="1" applyAlignment="1">
      <alignment vertical="top" wrapText="1"/>
    </xf>
    <xf numFmtId="0" fontId="57" fillId="51" borderId="22" xfId="0" applyFont="1" applyFill="1" applyBorder="1" applyAlignment="1">
      <alignment vertical="top" wrapText="1"/>
    </xf>
    <xf numFmtId="0" fontId="56" fillId="53" borderId="30" xfId="0" applyFont="1" applyFill="1" applyBorder="1" applyAlignment="1">
      <alignment vertical="top" wrapText="1"/>
    </xf>
    <xf numFmtId="0" fontId="57" fillId="53" borderId="30" xfId="0" applyFont="1" applyFill="1" applyBorder="1" applyAlignment="1">
      <alignment vertical="top" wrapText="1"/>
    </xf>
    <xf numFmtId="2" fontId="56" fillId="47" borderId="30" xfId="0" applyNumberFormat="1" applyFont="1" applyFill="1" applyBorder="1" applyAlignment="1">
      <alignment vertical="top" wrapText="1"/>
    </xf>
    <xf numFmtId="0" fontId="57" fillId="47" borderId="30" xfId="0" applyFont="1" applyFill="1" applyBorder="1" applyAlignment="1">
      <alignment vertical="top" wrapText="1"/>
    </xf>
    <xf numFmtId="2" fontId="57" fillId="47" borderId="30" xfId="0" applyNumberFormat="1" applyFont="1" applyFill="1" applyBorder="1" applyAlignment="1">
      <alignment vertical="top" wrapText="1"/>
    </xf>
    <xf numFmtId="2" fontId="56" fillId="54" borderId="30" xfId="0" applyNumberFormat="1" applyFont="1" applyFill="1" applyBorder="1" applyAlignment="1">
      <alignment vertical="top" wrapText="1"/>
    </xf>
    <xf numFmtId="2" fontId="57" fillId="54" borderId="30" xfId="0" applyNumberFormat="1" applyFont="1" applyFill="1" applyBorder="1" applyAlignment="1">
      <alignment vertical="top" wrapText="1"/>
    </xf>
    <xf numFmtId="0" fontId="56" fillId="45" borderId="30" xfId="0" applyFont="1" applyFill="1" applyBorder="1" applyAlignment="1">
      <alignment vertical="top" wrapText="1"/>
    </xf>
    <xf numFmtId="0" fontId="57" fillId="45" borderId="30" xfId="0" applyFont="1" applyFill="1" applyBorder="1" applyAlignment="1">
      <alignment vertical="top" wrapText="1"/>
    </xf>
    <xf numFmtId="0" fontId="56" fillId="38" borderId="33" xfId="0" applyFont="1" applyFill="1" applyBorder="1" applyAlignment="1">
      <alignment vertical="top" wrapText="1"/>
    </xf>
    <xf numFmtId="0" fontId="57" fillId="38" borderId="33" xfId="0" applyFont="1" applyFill="1" applyBorder="1" applyAlignment="1">
      <alignment vertical="top" wrapText="1"/>
    </xf>
    <xf numFmtId="0" fontId="59" fillId="0" borderId="0" xfId="0" applyFont="1" applyAlignment="1">
      <alignment vertical="top" wrapText="1"/>
    </xf>
    <xf numFmtId="0" fontId="72" fillId="58" borderId="41" xfId="0" applyFont="1" applyFill="1" applyBorder="1" applyAlignment="1">
      <alignment horizontal="left" vertical="top" wrapText="1"/>
    </xf>
    <xf numFmtId="0" fontId="72" fillId="58" borderId="42" xfId="0" applyFont="1" applyFill="1" applyBorder="1" applyAlignment="1">
      <alignment horizontal="left" vertical="top" wrapText="1"/>
    </xf>
    <xf numFmtId="0" fontId="70" fillId="0" borderId="0" xfId="0" applyFont="1" applyAlignment="1">
      <alignment horizontal="left" vertical="top" wrapText="1"/>
    </xf>
    <xf numFmtId="0" fontId="73" fillId="56" borderId="43" xfId="0" applyFont="1" applyFill="1" applyBorder="1" applyAlignment="1">
      <alignment vertical="top" wrapText="1"/>
    </xf>
    <xf numFmtId="0" fontId="73" fillId="56" borderId="41" xfId="0" applyFont="1" applyFill="1" applyBorder="1" applyAlignment="1">
      <alignment vertical="top" wrapText="1"/>
    </xf>
    <xf numFmtId="0" fontId="73" fillId="56" borderId="44" xfId="0" applyFont="1" applyFill="1" applyBorder="1" applyAlignment="1">
      <alignment vertical="top" wrapText="1"/>
    </xf>
    <xf numFmtId="0" fontId="73" fillId="56" borderId="46" xfId="0" applyFont="1" applyFill="1" applyBorder="1" applyAlignment="1">
      <alignment vertical="top" wrapText="1"/>
    </xf>
    <xf numFmtId="0" fontId="74" fillId="3" borderId="41" xfId="0" applyFont="1" applyFill="1" applyBorder="1" applyAlignment="1">
      <alignment vertical="center" wrapText="1"/>
    </xf>
    <xf numFmtId="0" fontId="74" fillId="3" borderId="47" xfId="0" applyFont="1" applyFill="1" applyBorder="1" applyAlignment="1">
      <alignment horizontal="center" vertical="center" wrapText="1"/>
    </xf>
    <xf numFmtId="0" fontId="73" fillId="56" borderId="45" xfId="0" applyFont="1" applyFill="1" applyBorder="1" applyAlignment="1">
      <alignment vertical="top" wrapText="1"/>
    </xf>
    <xf numFmtId="0" fontId="70" fillId="0" borderId="0" xfId="0" applyFont="1" applyAlignment="1">
      <alignment vertical="top" wrapText="1"/>
    </xf>
    <xf numFmtId="0" fontId="30" fillId="0" borderId="0" xfId="0" applyFont="1" applyAlignment="1">
      <alignment horizontal="left" vertical="top"/>
    </xf>
    <xf numFmtId="0" fontId="0" fillId="40" borderId="0" xfId="0" applyFont="1" applyFill="1" applyAlignment="1"/>
    <xf numFmtId="0" fontId="60" fillId="55" borderId="34" xfId="0" applyFont="1" applyFill="1" applyBorder="1" applyAlignment="1">
      <alignment vertical="top" wrapText="1"/>
    </xf>
    <xf numFmtId="0" fontId="60" fillId="55" borderId="35" xfId="0" applyFont="1" applyFill="1" applyBorder="1" applyAlignment="1">
      <alignment vertical="top" wrapText="1"/>
    </xf>
    <xf numFmtId="0" fontId="60" fillId="55" borderId="36" xfId="0" applyFont="1" applyFill="1" applyBorder="1" applyAlignment="1">
      <alignment vertical="top" wrapText="1"/>
    </xf>
    <xf numFmtId="0" fontId="67" fillId="56" borderId="37" xfId="0" applyFont="1" applyFill="1" applyBorder="1" applyAlignment="1">
      <alignment horizontal="left" vertical="center" wrapText="1"/>
    </xf>
    <xf numFmtId="0" fontId="67" fillId="56" borderId="40" xfId="0" applyFont="1" applyFill="1" applyBorder="1" applyAlignment="1">
      <alignment horizontal="left" vertical="center" wrapText="1"/>
    </xf>
    <xf numFmtId="0" fontId="61" fillId="57" borderId="34" xfId="0" applyFont="1" applyFill="1" applyBorder="1" applyAlignment="1">
      <alignment horizontal="left" vertical="top" wrapText="1"/>
    </xf>
    <xf numFmtId="0" fontId="61" fillId="57" borderId="35" xfId="0" applyFont="1" applyFill="1" applyBorder="1" applyAlignment="1">
      <alignment horizontal="left" vertical="top" wrapText="1"/>
    </xf>
    <xf numFmtId="0" fontId="61" fillId="57" borderId="36" xfId="0" applyFont="1" applyFill="1" applyBorder="1" applyAlignment="1">
      <alignment horizontal="left" vertical="top" wrapText="1"/>
    </xf>
    <xf numFmtId="0" fontId="39" fillId="40" borderId="0" xfId="0" applyFont="1" applyFill="1" applyAlignment="1">
      <alignment horizontal="left" vertical="top" wrapText="1"/>
    </xf>
    <xf numFmtId="0" fontId="33" fillId="42" borderId="24" xfId="0" applyFont="1" applyFill="1" applyBorder="1" applyAlignment="1">
      <alignment horizontal="center" vertical="center" wrapText="1"/>
    </xf>
    <xf numFmtId="0" fontId="33" fillId="42" borderId="0" xfId="0" applyFont="1" applyFill="1" applyBorder="1" applyAlignment="1">
      <alignment horizontal="center" vertical="center" wrapText="1"/>
    </xf>
    <xf numFmtId="0" fontId="33" fillId="42" borderId="25" xfId="0" applyFont="1" applyFill="1" applyBorder="1" applyAlignment="1">
      <alignment horizontal="center" vertical="center" wrapText="1"/>
    </xf>
    <xf numFmtId="0" fontId="33" fillId="42" borderId="24" xfId="0" applyFont="1" applyFill="1" applyBorder="1" applyAlignment="1">
      <alignment horizontal="center" vertical="top" wrapText="1"/>
    </xf>
    <xf numFmtId="0" fontId="33" fillId="42" borderId="0" xfId="0" applyFont="1" applyFill="1" applyBorder="1" applyAlignment="1">
      <alignment horizontal="center" vertical="top" wrapText="1"/>
    </xf>
    <xf numFmtId="0" fontId="33" fillId="42" borderId="25" xfId="0" applyFont="1" applyFill="1" applyBorder="1" applyAlignment="1">
      <alignment horizontal="center" vertical="top" wrapText="1"/>
    </xf>
    <xf numFmtId="0" fontId="39" fillId="40" borderId="11" xfId="0" applyFont="1" applyFill="1" applyBorder="1" applyAlignment="1">
      <alignment horizontal="left" vertical="top" wrapText="1"/>
    </xf>
    <xf numFmtId="0" fontId="39" fillId="40" borderId="0" xfId="0" applyFont="1" applyFill="1" applyBorder="1" applyAlignment="1">
      <alignment horizontal="left" vertical="top" wrapText="1"/>
    </xf>
    <xf numFmtId="0" fontId="33" fillId="42" borderId="24" xfId="0" applyFont="1" applyFill="1" applyBorder="1" applyAlignment="1">
      <alignment horizontal="left" vertical="top" wrapText="1"/>
    </xf>
    <xf numFmtId="0" fontId="33" fillId="42" borderId="25" xfId="0" applyFont="1" applyFill="1" applyBorder="1" applyAlignment="1">
      <alignment horizontal="left" vertical="top" wrapText="1"/>
    </xf>
  </cellXfs>
  <cellStyles count="278">
    <cellStyle name="20 % - Akzent1" xfId="68" builtinId="30" customBuiltin="1"/>
    <cellStyle name="20 % - Akzent2" xfId="72" builtinId="34" customBuiltin="1"/>
    <cellStyle name="20 % - Akzent3" xfId="76" builtinId="38" customBuiltin="1"/>
    <cellStyle name="20 % - Akzent4" xfId="80" builtinId="42" customBuiltin="1"/>
    <cellStyle name="20 % - Akzent5" xfId="84" builtinId="46" customBuiltin="1"/>
    <cellStyle name="20 % - Akzent6" xfId="88" builtinId="50" customBuiltin="1"/>
    <cellStyle name="40 % - Akzent1" xfId="69" builtinId="31" customBuiltin="1"/>
    <cellStyle name="40 % - Akzent2" xfId="73" builtinId="35" customBuiltin="1"/>
    <cellStyle name="40 % - Akzent3" xfId="77" builtinId="39" customBuiltin="1"/>
    <cellStyle name="40 % - Akzent4" xfId="81" builtinId="43" customBuiltin="1"/>
    <cellStyle name="40 % - Akzent5" xfId="85" builtinId="47" customBuiltin="1"/>
    <cellStyle name="40 % - Akzent6" xfId="89" builtinId="51" customBuiltin="1"/>
    <cellStyle name="60 % - Akzent1" xfId="70" builtinId="32" customBuiltin="1"/>
    <cellStyle name="60 % - Akzent2" xfId="74" builtinId="36" customBuiltin="1"/>
    <cellStyle name="60 % - Akzent3" xfId="78" builtinId="40" customBuiltin="1"/>
    <cellStyle name="60 % - Akzent4" xfId="82" builtinId="44" customBuiltin="1"/>
    <cellStyle name="60 % - Akzent5" xfId="86" builtinId="48" customBuiltin="1"/>
    <cellStyle name="60 % - Akzent6" xfId="90" builtinId="52" customBuiltin="1"/>
    <cellStyle name="Akzent1" xfId="67" builtinId="29" customBuiltin="1"/>
    <cellStyle name="Akzent2" xfId="71" builtinId="33" customBuiltin="1"/>
    <cellStyle name="Akzent3" xfId="75" builtinId="37" customBuiltin="1"/>
    <cellStyle name="Akzent4" xfId="79" builtinId="41" customBuiltin="1"/>
    <cellStyle name="Akzent5" xfId="83" builtinId="45" customBuiltin="1"/>
    <cellStyle name="Akzent6" xfId="87" builtinId="49" customBuiltin="1"/>
    <cellStyle name="Ausgabe" xfId="59" builtinId="21" customBuiltin="1"/>
    <cellStyle name="Berechnung" xfId="60" builtinId="22" customBuilti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6"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Besuchter Hyperlink" xfId="196" builtinId="9" hidden="1"/>
    <cellStyle name="Besuchter Hyperlink" xfId="198" builtinId="9" hidden="1"/>
    <cellStyle name="Besuchter Hyperlink" xfId="200" builtinId="9" hidden="1"/>
    <cellStyle name="Besuchter Hyperlink" xfId="202" builtinId="9" hidden="1"/>
    <cellStyle name="Besuchter Hyperlink" xfId="204" builtinId="9" hidden="1"/>
    <cellStyle name="Besuchter Hyperlink" xfId="206" builtinId="9" hidden="1"/>
    <cellStyle name="Besuchter Hyperlink" xfId="208" builtinId="9" hidden="1"/>
    <cellStyle name="Besuchter Hyperlink" xfId="210" builtinId="9" hidden="1"/>
    <cellStyle name="Besuchter Hyperlink" xfId="212" builtinId="9" hidden="1"/>
    <cellStyle name="Besuchter Hyperlink" xfId="214" builtinId="9" hidden="1"/>
    <cellStyle name="Besuchter Hyperlink" xfId="216" builtinId="9" hidden="1"/>
    <cellStyle name="Besuchter Hyperlink" xfId="218" builtinId="9" hidden="1"/>
    <cellStyle name="Besuchter Hyperlink" xfId="220" builtinId="9" hidden="1"/>
    <cellStyle name="Besuchter Hyperlink" xfId="222" builtinId="9" hidden="1"/>
    <cellStyle name="Besuchter Hyperlink" xfId="224" builtinId="9" hidden="1"/>
    <cellStyle name="Besuchter Hyperlink" xfId="226" builtinId="9" hidden="1"/>
    <cellStyle name="Besuchter Hyperlink" xfId="228" builtinId="9" hidden="1"/>
    <cellStyle name="Besuchter Hyperlink" xfId="230" builtinId="9" hidden="1"/>
    <cellStyle name="Besuchter Hyperlink" xfId="232" builtinId="9" hidden="1"/>
    <cellStyle name="Besuchter Hyperlink" xfId="234" builtinId="9" hidden="1"/>
    <cellStyle name="Besuchter Hyperlink" xfId="236" builtinId="9" hidden="1"/>
    <cellStyle name="Besuchter Hyperlink" xfId="238" builtinId="9" hidden="1"/>
    <cellStyle name="Besuchter Hyperlink" xfId="240" builtinId="9" hidden="1"/>
    <cellStyle name="Besuchter Hyperlink" xfId="242" builtinId="9" hidden="1"/>
    <cellStyle name="Besuchter Hyperlink" xfId="244" builtinId="9" hidden="1"/>
    <cellStyle name="Besuchter Hyperlink" xfId="246" builtinId="9" hidden="1"/>
    <cellStyle name="Besuchter Hyperlink" xfId="248" builtinId="9" hidden="1"/>
    <cellStyle name="Besuchter Hyperlink" xfId="250" builtinId="9" hidden="1"/>
    <cellStyle name="Besuchter Hyperlink" xfId="252" builtinId="9" hidden="1"/>
    <cellStyle name="Besuchter Hyperlink" xfId="254" builtinId="9" hidden="1"/>
    <cellStyle name="Besuchter Hyperlink" xfId="256" builtinId="9" hidden="1"/>
    <cellStyle name="Besuchter Hyperlink" xfId="258" builtinId="9" hidden="1"/>
    <cellStyle name="Besuchter Hyperlink" xfId="260" builtinId="9" hidden="1"/>
    <cellStyle name="Besuchter Hyperlink" xfId="262" builtinId="9" hidden="1"/>
    <cellStyle name="Besuchter Hyperlink" xfId="264" builtinId="9" hidden="1"/>
    <cellStyle name="Besuchter Hyperlink" xfId="266" builtinId="9" hidden="1"/>
    <cellStyle name="Besuchter Hyperlink" xfId="268" builtinId="9" hidden="1"/>
    <cellStyle name="Besuchter Hyperlink" xfId="270" builtinId="9" hidden="1"/>
    <cellStyle name="Besuchter Hyperlink" xfId="271" builtinId="9" hidden="1"/>
    <cellStyle name="Besuchter Hyperlink" xfId="269" builtinId="9" hidden="1"/>
    <cellStyle name="Besuchter Hyperlink" xfId="267" builtinId="9" hidden="1"/>
    <cellStyle name="Besuchter Hyperlink" xfId="265" builtinId="9" hidden="1"/>
    <cellStyle name="Besuchter Hyperlink" xfId="263" builtinId="9" hidden="1"/>
    <cellStyle name="Besuchter Hyperlink" xfId="261" builtinId="9" hidden="1"/>
    <cellStyle name="Besuchter Hyperlink" xfId="259" builtinId="9" hidden="1"/>
    <cellStyle name="Besuchter Hyperlink" xfId="257" builtinId="9" hidden="1"/>
    <cellStyle name="Besuchter Hyperlink" xfId="255" builtinId="9" hidden="1"/>
    <cellStyle name="Besuchter Hyperlink" xfId="253" builtinId="9" hidden="1"/>
    <cellStyle name="Besuchter Hyperlink" xfId="251" builtinId="9" hidden="1"/>
    <cellStyle name="Besuchter Hyperlink" xfId="249" builtinId="9" hidden="1"/>
    <cellStyle name="Besuchter Hyperlink" xfId="247" builtinId="9" hidden="1"/>
    <cellStyle name="Besuchter Hyperlink" xfId="245" builtinId="9" hidden="1"/>
    <cellStyle name="Besuchter Hyperlink" xfId="243" builtinId="9" hidden="1"/>
    <cellStyle name="Besuchter Hyperlink" xfId="241" builtinId="9" hidden="1"/>
    <cellStyle name="Besuchter Hyperlink" xfId="239" builtinId="9" hidden="1"/>
    <cellStyle name="Besuchter Hyperlink" xfId="237" builtinId="9" hidden="1"/>
    <cellStyle name="Besuchter Hyperlink" xfId="235" builtinId="9" hidden="1"/>
    <cellStyle name="Besuchter Hyperlink" xfId="233" builtinId="9" hidden="1"/>
    <cellStyle name="Besuchter Hyperlink" xfId="231" builtinId="9" hidden="1"/>
    <cellStyle name="Besuchter Hyperlink" xfId="229" builtinId="9" hidden="1"/>
    <cellStyle name="Besuchter Hyperlink" xfId="227" builtinId="9" hidden="1"/>
    <cellStyle name="Besuchter Hyperlink" xfId="225" builtinId="9" hidden="1"/>
    <cellStyle name="Besuchter Hyperlink" xfId="223" builtinId="9" hidden="1"/>
    <cellStyle name="Besuchter Hyperlink" xfId="221" builtinId="9" hidden="1"/>
    <cellStyle name="Besuchter Hyperlink" xfId="219" builtinId="9" hidden="1"/>
    <cellStyle name="Besuchter Hyperlink" xfId="217" builtinId="9" hidden="1"/>
    <cellStyle name="Besuchter Hyperlink" xfId="215" builtinId="9" hidden="1"/>
    <cellStyle name="Besuchter Hyperlink" xfId="213" builtinId="9" hidden="1"/>
    <cellStyle name="Besuchter Hyperlink" xfId="211" builtinId="9" hidden="1"/>
    <cellStyle name="Besuchter Hyperlink" xfId="209" builtinId="9" hidden="1"/>
    <cellStyle name="Besuchter Hyperlink" xfId="207" builtinId="9" hidden="1"/>
    <cellStyle name="Besuchter Hyperlink" xfId="205" builtinId="9" hidden="1"/>
    <cellStyle name="Besuchter Hyperlink" xfId="203" builtinId="9" hidden="1"/>
    <cellStyle name="Besuchter Hyperlink" xfId="201" builtinId="9" hidden="1"/>
    <cellStyle name="Besuchter Hyperlink" xfId="199" builtinId="9" hidden="1"/>
    <cellStyle name="Besuchter Hyperlink" xfId="197" builtinId="9" hidden="1"/>
    <cellStyle name="Besuchter Hyperlink" xfId="195" builtinId="9" hidden="1"/>
    <cellStyle name="Besuchter Hyperlink" xfId="193" builtinId="9" hidden="1"/>
    <cellStyle name="Besuchter Hyperlink" xfId="191" builtinId="9" hidden="1"/>
    <cellStyle name="Besuchter Hyperlink" xfId="189" builtinId="9" hidden="1"/>
    <cellStyle name="Besuchter Hyperlink" xfId="187" builtinId="9" hidden="1"/>
    <cellStyle name="Besuchter Hyperlink" xfId="185" builtinId="9" hidden="1"/>
    <cellStyle name="Besuchter Hyperlink" xfId="183" builtinId="9" hidden="1"/>
    <cellStyle name="Besuchter Hyperlink" xfId="181" builtinId="9" hidden="1"/>
    <cellStyle name="Besuchter Hyperlink" xfId="179" builtinId="9" hidden="1"/>
    <cellStyle name="Besuchter Hyperlink" xfId="177" builtinId="9" hidden="1"/>
    <cellStyle name="Besuchter Hyperlink" xfId="175" builtinId="9" hidden="1"/>
    <cellStyle name="Besuchter Hyperlink" xfId="173" builtinId="9" hidden="1"/>
    <cellStyle name="Besuchter Hyperlink" xfId="171" builtinId="9" hidden="1"/>
    <cellStyle name="Besuchter Hyperlink" xfId="169" builtinId="9" hidden="1"/>
    <cellStyle name="Besuchter Hyperlink" xfId="167" builtinId="9" hidden="1"/>
    <cellStyle name="Besuchter Hyperlink" xfId="165" builtinId="9" hidden="1"/>
    <cellStyle name="Besuchter Hyperlink" xfId="163" builtinId="9" hidden="1"/>
    <cellStyle name="Besuchter Hyperlink" xfId="161" builtinId="9" hidden="1"/>
    <cellStyle name="Besuchter Hyperlink" xfId="159" builtinId="9" hidden="1"/>
    <cellStyle name="Besuchter Hyperlink" xfId="157" builtinId="9" hidden="1"/>
    <cellStyle name="Besuchter Hyperlink" xfId="155" builtinId="9" hidden="1"/>
    <cellStyle name="Besuchter Hyperlink" xfId="153" builtinId="9" hidden="1"/>
    <cellStyle name="Besuchter Hyperlink" xfId="151" builtinId="9" hidden="1"/>
    <cellStyle name="Besuchter Hyperlink" xfId="149" builtinId="9" hidden="1"/>
    <cellStyle name="Besuchter Hyperlink" xfId="147" builtinId="9" hidden="1"/>
    <cellStyle name="Besuchter Hyperlink" xfId="145" builtinId="9" hidden="1"/>
    <cellStyle name="Besuchter Hyperlink" xfId="143" builtinId="9" hidden="1"/>
    <cellStyle name="Besuchter Hyperlink" xfId="141" builtinId="9" hidden="1"/>
    <cellStyle name="Besuchter Hyperlink" xfId="139" builtinId="9" hidden="1"/>
    <cellStyle name="Besuchter Hyperlink" xfId="137" builtinId="9" hidden="1"/>
    <cellStyle name="Besuchter Hyperlink" xfId="135" builtinId="9" hidden="1"/>
    <cellStyle name="Besuchter Hyperlink" xfId="133" builtinId="9" hidden="1"/>
    <cellStyle name="Besuchter Hyperlink" xfId="131" builtinId="9" hidden="1"/>
    <cellStyle name="Besuchter Hyperlink" xfId="129" builtinId="9" hidden="1"/>
    <cellStyle name="Besuchter Hyperlink" xfId="127" builtinId="9" hidden="1"/>
    <cellStyle name="Besuchter Hyperlink" xfId="125" builtinId="9" hidden="1"/>
    <cellStyle name="Besuchter Hyperlink" xfId="123" builtinId="9" hidden="1"/>
    <cellStyle name="Besuchter Hyperlink" xfId="121" builtinId="9" hidden="1"/>
    <cellStyle name="Besuchter Hyperlink" xfId="119" builtinId="9" hidden="1"/>
    <cellStyle name="Besuchter Hyperlink" xfId="117" builtinId="9" hidden="1"/>
    <cellStyle name="Besuchter Hyperlink" xfId="115" builtinId="9" hidden="1"/>
    <cellStyle name="Besuchter Hyperlink" xfId="113" builtinId="9" hidden="1"/>
    <cellStyle name="Besuchter Hyperlink" xfId="111" builtinId="9" hidden="1"/>
    <cellStyle name="Besuchter Hyperlink" xfId="109" builtinId="9" hidden="1"/>
    <cellStyle name="Besuchter Hyperlink" xfId="107" builtinId="9" hidden="1"/>
    <cellStyle name="Besuchter Hyperlink" xfId="105" builtinId="9" hidden="1"/>
    <cellStyle name="Besuchter Hyperlink" xfId="30" builtinId="9" hidden="1"/>
    <cellStyle name="Besuchter Hyperlink" xfId="10" builtinId="9" hidden="1"/>
    <cellStyle name="Besuchter Hyperlink" xfId="12" builtinId="9" hidden="1"/>
    <cellStyle name="Besuchter Hyperlink" xfId="8" builtinId="9" hidden="1"/>
    <cellStyle name="Besuchter Hyperlink" xfId="38" builtinId="9" hidden="1"/>
    <cellStyle name="Besuchter Hyperlink" xfId="18" builtinId="9" hidden="1"/>
    <cellStyle name="Besuchter Hyperlink" xfId="24" builtinId="9" hidden="1"/>
    <cellStyle name="Besuchter Hyperlink" xfId="22" builtinId="9" hidden="1"/>
    <cellStyle name="Besuchter Hyperlink" xfId="42" builtinId="9" hidden="1"/>
    <cellStyle name="Besuchter Hyperlink" xfId="40" builtinId="9" hidden="1"/>
    <cellStyle name="Besuchter Hyperlink" xfId="48" builtinId="9" hidden="1"/>
    <cellStyle name="Besuchter Hyperlink" xfId="49" builtinId="9" hidden="1"/>
    <cellStyle name="Besuchter Hyperlink" xfId="104" builtinId="9" hidden="1"/>
    <cellStyle name="Besuchter Hyperlink" xfId="50" builtinId="9" hidden="1"/>
    <cellStyle name="Besuchter Hyperlink" xfId="44" builtinId="9" hidden="1"/>
    <cellStyle name="Besuchter Hyperlink" xfId="20" builtinId="9" hidden="1"/>
    <cellStyle name="Besuchter Hyperlink" xfId="16" builtinId="9" hidden="1"/>
    <cellStyle name="Besuchter Hyperlink" xfId="36" builtinId="9" hidden="1"/>
    <cellStyle name="Besuchter Hyperlink" xfId="14" builtinId="9" hidden="1"/>
    <cellStyle name="Besuchter Hyperlink" xfId="28" builtinId="9" hidden="1"/>
    <cellStyle name="Besuchter Hyperlink" xfId="32" builtinId="9" hidden="1"/>
    <cellStyle name="Besuchter Hyperlink" xfId="34" builtinId="9" hidden="1"/>
    <cellStyle name="Besuchter Hyperlink" xfId="26" builtinId="9" hidden="1"/>
    <cellStyle name="Besuchter Hyperlink" xfId="6" builtinId="9" hidden="1"/>
    <cellStyle name="Besuchter Hyperlink" xfId="2" builtinId="9" hidden="1"/>
    <cellStyle name="Besuchter Hyperlink" xfId="4" builtinId="9" hidden="1"/>
    <cellStyle name="Eingabe" xfId="58" builtinId="20" customBuiltin="1"/>
    <cellStyle name="Ergebnis" xfId="66" builtinId="25" customBuiltin="1"/>
    <cellStyle name="Erklärender Text" xfId="65" builtinId="53" customBuiltin="1"/>
    <cellStyle name="Gut" xfId="56" builtinId="26" customBuiltin="1"/>
    <cellStyle name="Hyperlink" xfId="35" builtinId="8" hidden="1"/>
    <cellStyle name="Hyperlink" xfId="27" builtinId="8" hidden="1"/>
    <cellStyle name="Hyperlink" xfId="37" builtinId="8" hidden="1"/>
    <cellStyle name="Hyperlink" xfId="29" builtinId="8" hidden="1"/>
    <cellStyle name="Hyperlink" xfId="31" builtinId="8" hidden="1"/>
    <cellStyle name="Hyperlink" xfId="25" builtinId="8" hidden="1"/>
    <cellStyle name="Hyperlink" xfId="23" builtinId="8" hidden="1"/>
    <cellStyle name="Hyperlink" xfId="3" builtinId="8" hidden="1"/>
    <cellStyle name="Hyperlink" xfId="1" builtinId="8" hidden="1"/>
    <cellStyle name="Hyperlink" xfId="11" builtinId="8" hidden="1"/>
    <cellStyle name="Hyperlink" xfId="15" builtinId="8" hidden="1"/>
    <cellStyle name="Hyperlink" xfId="33" builtinId="8" hidden="1"/>
    <cellStyle name="Hyperlink" xfId="39" builtinId="8" hidden="1"/>
    <cellStyle name="Hyperlink" xfId="41" builtinId="8" hidden="1"/>
    <cellStyle name="Hyperlink" xfId="43" builtinId="8" hidden="1"/>
    <cellStyle name="Hyperlink" xfId="19" builtinId="8" hidden="1"/>
    <cellStyle name="Hyperlink" xfId="21" builtinId="8" hidden="1"/>
    <cellStyle name="Hyperlink" xfId="5" builtinId="8" hidden="1"/>
    <cellStyle name="Hyperlink" xfId="7" builtinId="8" hidden="1"/>
    <cellStyle name="Hyperlink" xfId="13" builtinId="8" hidden="1"/>
    <cellStyle name="Hyperlink" xfId="17" builtinId="8" hidden="1"/>
    <cellStyle name="Hyperlink" xfId="9" builtinId="8" hidden="1"/>
    <cellStyle name="Hyperlink" xfId="45" builtinId="8"/>
    <cellStyle name="Hyperlink 2" xfId="47"/>
    <cellStyle name="Neutral 10" xfId="94"/>
    <cellStyle name="Neutral 2" xfId="95"/>
    <cellStyle name="Neutral 3" xfId="96"/>
    <cellStyle name="Neutral 4" xfId="97"/>
    <cellStyle name="Neutral 5" xfId="98"/>
    <cellStyle name="Neutral 6" xfId="99"/>
    <cellStyle name="Neutral 7" xfId="100"/>
    <cellStyle name="Neutral 8" xfId="102"/>
    <cellStyle name="Neutral 9" xfId="101"/>
    <cellStyle name="Normal_Sheet4" xfId="274"/>
    <cellStyle name="Notiz" xfId="64" builtinId="10" customBuiltin="1"/>
    <cellStyle name="Schlecht" xfId="57" builtinId="27" customBuiltin="1"/>
    <cellStyle name="Standard" xfId="0" builtinId="0"/>
    <cellStyle name="Standard 2" xfId="46"/>
    <cellStyle name="Standard 2 2" xfId="103"/>
    <cellStyle name="Standard 2 3" xfId="92"/>
    <cellStyle name="Standard 3" xfId="91"/>
    <cellStyle name="Standard 3 2" xfId="93"/>
    <cellStyle name="Standard 4" xfId="272"/>
    <cellStyle name="Standard_Ergebnis_Loin_II" xfId="277"/>
    <cellStyle name="Standard_Master" xfId="276"/>
    <cellStyle name="Standard_Tabelle2" xfId="273"/>
    <cellStyle name="Standard_Tabelle4" xfId="275"/>
    <cellStyle name="Überschrift" xfId="51" builtinId="15" customBuiltin="1"/>
    <cellStyle name="Überschrift 1" xfId="52" builtinId="16" customBuiltin="1"/>
    <cellStyle name="Überschrift 2" xfId="53" builtinId="17" customBuiltin="1"/>
    <cellStyle name="Überschrift 3" xfId="54" builtinId="18" customBuiltin="1"/>
    <cellStyle name="Überschrift 4" xfId="55" builtinId="19" customBuiltin="1"/>
    <cellStyle name="Verknüpfte Zelle" xfId="61" builtinId="24" customBuiltin="1"/>
    <cellStyle name="Warnender Text" xfId="63" builtinId="11" customBuiltin="1"/>
    <cellStyle name="Zelle überprüfen" xfId="62" builtinId="23" customBuiltin="1"/>
  </cellStyles>
  <dxfs count="36">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s>
  <tableStyles count="0" defaultTableStyle="TableStyleMedium2" defaultPivotStyle="PivotStyleLight16"/>
  <colors>
    <mruColors>
      <color rgb="FFF5F50B"/>
      <color rgb="FFE6E6E6"/>
      <color rgb="FFEDCAC9"/>
      <color rgb="FFEEE909"/>
      <color rgb="FFFDFA8E"/>
      <color rgb="FFE6FFFF"/>
      <color rgb="FF59595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214;SL Definitionen'!A1"/><Relationship Id="rId7" Type="http://schemas.openxmlformats.org/officeDocument/2006/relationships/hyperlink" Target="#'Spannweiten UBA'!A1"/><Relationship Id="rId2" Type="http://schemas.openxmlformats.org/officeDocument/2006/relationships/hyperlink" Target="#'Spannweiten WS'!A1"/><Relationship Id="rId1" Type="http://schemas.openxmlformats.org/officeDocument/2006/relationships/hyperlink" Target="#Master!A1"/><Relationship Id="rId6" Type="http://schemas.openxmlformats.org/officeDocument/2006/relationships/hyperlink" Target="#Kohlenstoffbilanz!A1"/><Relationship Id="rId5" Type="http://schemas.openxmlformats.org/officeDocument/2006/relationships/hyperlink" Target="#'Analysierte Datenbanken'!A1"/><Relationship Id="rId4" Type="http://schemas.openxmlformats.org/officeDocument/2006/relationships/hyperlink" Target="#Umrechnungsindizes!A1"/></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190499</xdr:rowOff>
    </xdr:from>
    <xdr:to>
      <xdr:col>16</xdr:col>
      <xdr:colOff>0</xdr:colOff>
      <xdr:row>62</xdr:row>
      <xdr:rowOff>0</xdr:rowOff>
    </xdr:to>
    <xdr:sp macro="" textlink="">
      <xdr:nvSpPr>
        <xdr:cNvPr id="2" name="Textfeld 1"/>
        <xdr:cNvSpPr txBox="1"/>
      </xdr:nvSpPr>
      <xdr:spPr>
        <a:xfrm>
          <a:off x="0" y="8572499"/>
          <a:ext cx="12192000" cy="266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Ecosystem Services (ES) describe the direct and indirect contributions</a:t>
          </a:r>
          <a:r>
            <a:rPr lang="de-DE" sz="1100" baseline="0">
              <a:solidFill>
                <a:schemeClr val="dk1"/>
              </a:solidFill>
              <a:effectLst/>
              <a:latin typeface="+mn-lt"/>
              <a:ea typeface="+mn-ea"/>
              <a:cs typeface="+mn-cs"/>
            </a:rPr>
            <a:t> of ecosystems to human wellbeing</a:t>
          </a:r>
          <a:r>
            <a:rPr lang="de-DE" sz="1100">
              <a:solidFill>
                <a:schemeClr val="dk1"/>
              </a:solidFill>
              <a:effectLst/>
              <a:latin typeface="+mn-lt"/>
              <a:ea typeface="+mn-ea"/>
              <a:cs typeface="+mn-cs"/>
            </a:rPr>
            <a:t> (Pascual 2010). The monetary valuation of ES is often seen as an important</a:t>
          </a:r>
          <a:r>
            <a:rPr lang="de-DE" sz="1100" baseline="0">
              <a:solidFill>
                <a:schemeClr val="dk1"/>
              </a:solidFill>
              <a:effectLst/>
              <a:latin typeface="+mn-lt"/>
              <a:ea typeface="+mn-ea"/>
              <a:cs typeface="+mn-cs"/>
            </a:rPr>
            <a:t> device to support decision-making, as it provides explicit values for services or goods provided by nature that are either  otherwise not considered at all or that do not have any markets </a:t>
          </a:r>
          <a:r>
            <a:rPr lang="de-DE" sz="1100">
              <a:solidFill>
                <a:schemeClr val="dk1"/>
              </a:solidFill>
              <a:effectLst/>
              <a:latin typeface="+mn-lt"/>
              <a:ea typeface="+mn-ea"/>
              <a:cs typeface="+mn-cs"/>
            </a:rPr>
            <a:t>(CBD COP 2010). But when estimating generalisable or transferable rates for the loss of ES and biodiversity, one</a:t>
          </a:r>
          <a:r>
            <a:rPr lang="de-DE" sz="1100" baseline="0">
              <a:solidFill>
                <a:schemeClr val="dk1"/>
              </a:solidFill>
              <a:effectLst/>
              <a:latin typeface="+mn-lt"/>
              <a:ea typeface="+mn-ea"/>
              <a:cs typeface="+mn-cs"/>
            </a:rPr>
            <a:t> faces c</a:t>
          </a:r>
          <a:r>
            <a:rPr lang="de-DE" sz="1100">
              <a:solidFill>
                <a:schemeClr val="dk1"/>
              </a:solidFill>
              <a:effectLst/>
              <a:latin typeface="+mn-lt"/>
              <a:ea typeface="+mn-ea"/>
              <a:cs typeface="+mn-cs"/>
            </a:rPr>
            <a:t>onsiderable methodical challenges,</a:t>
          </a:r>
          <a:r>
            <a:rPr lang="de-DE" sz="1100" baseline="0">
              <a:solidFill>
                <a:schemeClr val="dk1"/>
              </a:solidFill>
              <a:effectLst/>
              <a:latin typeface="+mn-lt"/>
              <a:ea typeface="+mn-ea"/>
              <a:cs typeface="+mn-cs"/>
            </a:rPr>
            <a:t> e.g.  depending on the peculiarity of the geographical investigation area and the resolution of spacial and temporal scales,</a:t>
          </a:r>
          <a:r>
            <a:rPr lang="de-DE" sz="1100">
              <a:solidFill>
                <a:schemeClr val="dk1"/>
              </a:solidFill>
              <a:effectLst/>
              <a:latin typeface="+mn-lt"/>
              <a:ea typeface="+mn-ea"/>
              <a:cs typeface="+mn-cs"/>
            </a:rPr>
            <a:t> socio-ecological landscape factors that have to be taken into account for the valuation of ES may vary considerably (Schmidt et al. 2016).</a:t>
          </a:r>
          <a:endParaRPr lang="de-DE">
            <a:effectLst/>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This database compiles studies</a:t>
          </a:r>
          <a:r>
            <a:rPr lang="de-DE" sz="1100" baseline="0">
              <a:solidFill>
                <a:schemeClr val="dk1"/>
              </a:solidFill>
              <a:effectLst/>
              <a:latin typeface="+mn-lt"/>
              <a:ea typeface="+mn-ea"/>
              <a:cs typeface="+mn-cs"/>
            </a:rPr>
            <a:t> on monetary valuation of changes in ecosystem services and biodiversity available for Germany (and for tropical forests).</a:t>
          </a:r>
          <a:r>
            <a:rPr lang="de-DE" sz="1100">
              <a:solidFill>
                <a:schemeClr val="dk1"/>
              </a:solidFill>
              <a:effectLst/>
              <a:latin typeface="+mn-lt"/>
              <a:ea typeface="+mn-ea"/>
              <a:cs typeface="+mn-cs"/>
            </a:rPr>
            <a:t> I</a:t>
          </a:r>
          <a:r>
            <a:rPr lang="de-DE" sz="1100" baseline="0">
              <a:solidFill>
                <a:schemeClr val="dk1"/>
              </a:solidFill>
              <a:effectLst/>
              <a:latin typeface="+mn-lt"/>
              <a:ea typeface="+mn-ea"/>
              <a:cs typeface="+mn-cs"/>
            </a:rPr>
            <a:t>n this database, monetary values are documented and the method of valuation used is described. It is also assessed to what extent the values could be used in order to estimate standard cost rates</a:t>
          </a:r>
          <a:r>
            <a:rPr lang="de-DE" sz="1100">
              <a:solidFill>
                <a:schemeClr val="dk1"/>
              </a:solidFill>
              <a:effectLst/>
              <a:latin typeface="+mn-lt"/>
              <a:ea typeface="+mn-ea"/>
              <a:cs typeface="+mn-cs"/>
            </a:rPr>
            <a:t>. In addition experts were consulted for an appraisal of how representative and sound</a:t>
          </a:r>
          <a:r>
            <a:rPr lang="de-DE" sz="1100" baseline="0">
              <a:solidFill>
                <a:schemeClr val="dk1"/>
              </a:solidFill>
              <a:effectLst/>
              <a:latin typeface="+mn-lt"/>
              <a:ea typeface="+mn-ea"/>
              <a:cs typeface="+mn-cs"/>
            </a:rPr>
            <a:t> the valuation studies are, whether they are transferable and whether it is possible to calculate generally valid cost rates</a:t>
          </a:r>
          <a:r>
            <a:rPr lang="de-DE" sz="1100">
              <a:solidFill>
                <a:schemeClr val="dk1"/>
              </a:solidFill>
              <a:effectLst/>
              <a:latin typeface="+mn-lt"/>
              <a:ea typeface="+mn-ea"/>
              <a:cs typeface="+mn-cs"/>
            </a:rPr>
            <a:t> (see</a:t>
          </a:r>
          <a:r>
            <a:rPr lang="de-DE" sz="1100" baseline="0">
              <a:solidFill>
                <a:schemeClr val="dk1"/>
              </a:solidFill>
              <a:effectLst/>
              <a:latin typeface="+mn-lt"/>
              <a:ea typeface="+mn-ea"/>
              <a:cs typeface="+mn-cs"/>
            </a:rPr>
            <a:t> Report Chapter 10</a:t>
          </a:r>
          <a:r>
            <a:rPr lang="de-DE" sz="1100">
              <a:solidFill>
                <a:schemeClr val="dk1"/>
              </a:solidFill>
              <a:effectLst/>
              <a:latin typeface="+mn-lt"/>
              <a:ea typeface="+mn-ea"/>
              <a:cs typeface="+mn-cs"/>
            </a:rPr>
            <a:t> "Expert Workshop"). </a:t>
          </a:r>
          <a:r>
            <a:rPr lang="de-DE" sz="1100" baseline="0">
              <a:solidFill>
                <a:schemeClr val="dk1"/>
              </a:solidFill>
              <a:effectLst/>
              <a:latin typeface="+mn-lt"/>
              <a:ea typeface="+mn-ea"/>
              <a:cs typeface="+mn-cs"/>
            </a:rPr>
            <a:t> </a:t>
          </a:r>
        </a:p>
        <a:p>
          <a:endParaRPr lang="de-DE" sz="1100">
            <a:solidFill>
              <a:schemeClr val="dk1"/>
            </a:solidFill>
            <a:effectLst/>
            <a:latin typeface="+mn-lt"/>
            <a:ea typeface="+mn-ea"/>
            <a:cs typeface="+mn-cs"/>
          </a:endParaRPr>
        </a:p>
        <a:p>
          <a:r>
            <a:rPr lang="de-DE" sz="1100" baseline="0">
              <a:solidFill>
                <a:schemeClr val="dk1"/>
              </a:solidFill>
              <a:effectLst/>
              <a:latin typeface="+mn-lt"/>
              <a:ea typeface="+mn-ea"/>
              <a:cs typeface="+mn-cs"/>
            </a:rPr>
            <a:t>Valuations of environmental costs of four transformation processes of ecosystems were analysed </a:t>
          </a:r>
          <a:r>
            <a:rPr lang="de-DE" sz="1100">
              <a:solidFill>
                <a:schemeClr val="dk1"/>
              </a:solidFill>
              <a:effectLst/>
              <a:latin typeface="+mn-lt"/>
              <a:ea typeface="+mn-ea"/>
              <a:cs typeface="+mn-cs"/>
            </a:rPr>
            <a:t>(I-III in Germany; IV in the tropics):</a:t>
          </a:r>
        </a:p>
        <a:p>
          <a:r>
            <a:rPr lang="de-DE" sz="1100">
              <a:solidFill>
                <a:schemeClr val="dk1"/>
              </a:solidFill>
              <a:effectLst/>
              <a:latin typeface="+mn-lt"/>
              <a:ea typeface="+mn-ea"/>
              <a:cs typeface="+mn-cs"/>
            </a:rPr>
            <a:t>I. Transformation of extensively or intensively used grassland into farmland, if applicable,</a:t>
          </a:r>
          <a:r>
            <a:rPr lang="de-DE" sz="1100" baseline="0">
              <a:solidFill>
                <a:schemeClr val="dk1"/>
              </a:solidFill>
              <a:effectLst/>
              <a:latin typeface="+mn-lt"/>
              <a:ea typeface="+mn-ea"/>
              <a:cs typeface="+mn-cs"/>
            </a:rPr>
            <a:t> by taking the loss of riparian strips and small structures (groves etc</a:t>
          </a:r>
          <a:r>
            <a:rPr lang="de-DE" sz="1100">
              <a:solidFill>
                <a:schemeClr val="dk1"/>
              </a:solidFill>
              <a:effectLst/>
              <a:latin typeface="+mn-lt"/>
              <a:ea typeface="+mn-ea"/>
              <a:cs typeface="+mn-cs"/>
            </a:rPr>
            <a:t>.) into account, </a:t>
          </a:r>
        </a:p>
        <a:p>
          <a:r>
            <a:rPr lang="de-DE" sz="1100">
              <a:solidFill>
                <a:schemeClr val="dk1"/>
              </a:solidFill>
              <a:effectLst/>
              <a:latin typeface="+mn-lt"/>
              <a:ea typeface="+mn-ea"/>
              <a:cs typeface="+mn-cs"/>
            </a:rPr>
            <a:t>II. Transformation of grassland, farmland, forest and related land cover into settlement- and traffic-areas, including sealing of soil surface, </a:t>
          </a:r>
        </a:p>
        <a:p>
          <a:r>
            <a:rPr lang="de-DE" sz="1100">
              <a:solidFill>
                <a:schemeClr val="dk1"/>
              </a:solidFill>
              <a:effectLst/>
              <a:latin typeface="+mn-lt"/>
              <a:ea typeface="+mn-ea"/>
              <a:cs typeface="+mn-cs"/>
            </a:rPr>
            <a:t>III. Draining of wetlands (or renaturation) and </a:t>
          </a:r>
        </a:p>
        <a:p>
          <a:r>
            <a:rPr lang="de-DE" sz="1100">
              <a:solidFill>
                <a:schemeClr val="dk1"/>
              </a:solidFill>
              <a:effectLst/>
              <a:latin typeface="+mn-lt"/>
              <a:ea typeface="+mn-ea"/>
              <a:cs typeface="+mn-cs"/>
            </a:rPr>
            <a:t>IV. Transformation of tropical forests into grassland or farmland (This has been included for assessing potential  effects of local decisions in Germany</a:t>
          </a:r>
          <a:r>
            <a:rPr lang="de-DE" sz="1100" baseline="0">
              <a:solidFill>
                <a:schemeClr val="dk1"/>
              </a:solidFill>
              <a:effectLst/>
              <a:latin typeface="+mn-lt"/>
              <a:ea typeface="+mn-ea"/>
              <a:cs typeface="+mn-cs"/>
            </a:rPr>
            <a:t> on far away ecosystems ,</a:t>
          </a:r>
          <a:r>
            <a:rPr lang="de-DE" sz="1100">
              <a:solidFill>
                <a:schemeClr val="dk1"/>
              </a:solidFill>
              <a:effectLst/>
              <a:latin typeface="+mn-lt"/>
              <a:ea typeface="+mn-ea"/>
              <a:cs typeface="+mn-cs"/>
            </a:rPr>
            <a:t> so-called "</a:t>
          </a:r>
          <a:r>
            <a:rPr lang="de-DE" sz="1100" i="1">
              <a:solidFill>
                <a:schemeClr val="dk1"/>
              </a:solidFill>
              <a:effectLst/>
              <a:latin typeface="+mn-lt"/>
              <a:ea typeface="+mn-ea"/>
              <a:cs typeface="+mn-cs"/>
            </a:rPr>
            <a:t>off-site effects</a:t>
          </a:r>
          <a:r>
            <a:rPr lang="de-DE" sz="1100">
              <a:solidFill>
                <a:schemeClr val="dk1"/>
              </a:solidFill>
              <a:effectLst/>
              <a:latin typeface="+mn-lt"/>
              <a:ea typeface="+mn-ea"/>
              <a:cs typeface="+mn-cs"/>
            </a:rPr>
            <a:t>").</a:t>
          </a:r>
          <a:endParaRPr lang="de-DE" sz="1100" baseline="0"/>
        </a:p>
        <a:p>
          <a:r>
            <a:rPr lang="de-DE" sz="1100">
              <a:solidFill>
                <a:schemeClr val="dk1"/>
              </a:solidFill>
              <a:effectLst/>
              <a:latin typeface="+mn-lt"/>
              <a:ea typeface="+mn-ea"/>
              <a:cs typeface="+mn-cs"/>
            </a:rPr>
            <a:t>These four transformation</a:t>
          </a:r>
          <a:r>
            <a:rPr lang="de-DE" sz="1100" baseline="0">
              <a:solidFill>
                <a:schemeClr val="dk1"/>
              </a:solidFill>
              <a:effectLst/>
              <a:latin typeface="+mn-lt"/>
              <a:ea typeface="+mn-ea"/>
              <a:cs typeface="+mn-cs"/>
            </a:rPr>
            <a:t> processes were defined within the framework of the Methodological Convention 3.0. </a:t>
          </a:r>
          <a:endParaRPr lang="de-DE" sz="1100" baseline="0"/>
        </a:p>
      </xdr:txBody>
    </xdr:sp>
    <xdr:clientData/>
  </xdr:twoCellAnchor>
  <xdr:twoCellAnchor>
    <xdr:from>
      <xdr:col>0</xdr:col>
      <xdr:colOff>0</xdr:colOff>
      <xdr:row>63</xdr:row>
      <xdr:rowOff>190499</xdr:rowOff>
    </xdr:from>
    <xdr:to>
      <xdr:col>16</xdr:col>
      <xdr:colOff>0</xdr:colOff>
      <xdr:row>86</xdr:row>
      <xdr:rowOff>0</xdr:rowOff>
    </xdr:to>
    <xdr:sp macro="" textlink="">
      <xdr:nvSpPr>
        <xdr:cNvPr id="3" name="Textfeld 2"/>
        <xdr:cNvSpPr txBox="1"/>
      </xdr:nvSpPr>
      <xdr:spPr>
        <a:xfrm>
          <a:off x="0" y="11620499"/>
          <a:ext cx="12192000" cy="419100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The database is organised</a:t>
          </a:r>
          <a:r>
            <a:rPr lang="de-DE" sz="1100" baseline="0">
              <a:solidFill>
                <a:schemeClr val="dk1"/>
              </a:solidFill>
              <a:effectLst/>
              <a:latin typeface="+mn-lt"/>
              <a:ea typeface="+mn-ea"/>
              <a:cs typeface="+mn-cs"/>
            </a:rPr>
            <a:t> in</a:t>
          </a:r>
          <a:r>
            <a:rPr lang="de-DE" sz="1100">
              <a:solidFill>
                <a:schemeClr val="dk1"/>
              </a:solidFill>
              <a:effectLst/>
              <a:latin typeface="+mn-lt"/>
              <a:ea typeface="+mn-ea"/>
              <a:cs typeface="+mn-cs"/>
            </a:rPr>
            <a:t> seperate tabs </a:t>
          </a:r>
          <a:r>
            <a:rPr lang="de-DE" sz="1100" baseline="0">
              <a:solidFill>
                <a:schemeClr val="dk1"/>
              </a:solidFill>
              <a:effectLst/>
              <a:latin typeface="+mn-lt"/>
              <a:ea typeface="+mn-ea"/>
              <a:cs typeface="+mn-cs"/>
            </a:rPr>
            <a:t>containing</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1) </a:t>
          </a:r>
          <a:r>
            <a:rPr lang="de-DE" sz="1100" b="1">
              <a:solidFill>
                <a:schemeClr val="dk1"/>
              </a:solidFill>
              <a:effectLst/>
              <a:latin typeface="+mn-lt"/>
              <a:ea typeface="+mn-ea"/>
              <a:cs typeface="+mn-cs"/>
            </a:rPr>
            <a:t>Introduction:</a:t>
          </a:r>
          <a:r>
            <a:rPr lang="de-DE" sz="1100">
              <a:solidFill>
                <a:schemeClr val="dk1"/>
              </a:solidFill>
              <a:effectLst/>
              <a:latin typeface="+mn-lt"/>
              <a:ea typeface="+mn-ea"/>
              <a:cs typeface="+mn-cs"/>
            </a:rPr>
            <a:t> Preliminary remarks</a:t>
          </a:r>
          <a:r>
            <a:rPr lang="de-DE" sz="1100" baseline="0">
              <a:solidFill>
                <a:schemeClr val="dk1"/>
              </a:solidFill>
              <a:effectLst/>
              <a:latin typeface="+mn-lt"/>
              <a:ea typeface="+mn-ea"/>
              <a:cs typeface="+mn-cs"/>
            </a:rPr>
            <a:t> on the background and use of the database plus information on its citation</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2) </a:t>
          </a:r>
          <a:r>
            <a:rPr lang="de-DE" sz="1100" b="1">
              <a:solidFill>
                <a:schemeClr val="dk1"/>
              </a:solidFill>
              <a:effectLst/>
              <a:latin typeface="+mn-lt"/>
              <a:ea typeface="+mn-ea"/>
              <a:cs typeface="+mn-cs"/>
            </a:rPr>
            <a:t>Master:</a:t>
          </a:r>
          <a:r>
            <a:rPr lang="de-DE" sz="1100">
              <a:solidFill>
                <a:schemeClr val="dk1"/>
              </a:solidFill>
              <a:effectLst/>
              <a:latin typeface="+mn-lt"/>
              <a:ea typeface="+mn-ea"/>
              <a:cs typeface="+mn-cs"/>
            </a:rPr>
            <a:t> Database with 277 valuation</a:t>
          </a:r>
          <a:r>
            <a:rPr lang="de-DE" sz="1100" baseline="0">
              <a:solidFill>
                <a:schemeClr val="dk1"/>
              </a:solidFill>
              <a:effectLst/>
              <a:latin typeface="+mn-lt"/>
              <a:ea typeface="+mn-ea"/>
              <a:cs typeface="+mn-cs"/>
            </a:rPr>
            <a:t> studies and</a:t>
          </a:r>
          <a:r>
            <a:rPr lang="de-DE" sz="1100">
              <a:solidFill>
                <a:schemeClr val="dk1"/>
              </a:solidFill>
              <a:effectLst/>
              <a:latin typeface="+mn-lt"/>
              <a:ea typeface="+mn-ea"/>
              <a:cs typeface="+mn-cs"/>
            </a:rPr>
            <a:t> 873 monetary values, which are</a:t>
          </a:r>
          <a:r>
            <a:rPr lang="de-DE" sz="1100" baseline="0">
              <a:solidFill>
                <a:schemeClr val="dk1"/>
              </a:solidFill>
              <a:effectLst/>
              <a:latin typeface="+mn-lt"/>
              <a:ea typeface="+mn-ea"/>
              <a:cs typeface="+mn-cs"/>
            </a:rPr>
            <a:t> explained by means of </a:t>
          </a:r>
          <a:r>
            <a:rPr lang="de-DE" sz="1100">
              <a:solidFill>
                <a:schemeClr val="dk1"/>
              </a:solidFill>
              <a:effectLst/>
              <a:latin typeface="+mn-lt"/>
              <a:ea typeface="+mn-ea"/>
              <a:cs typeface="+mn-cs"/>
            </a:rPr>
            <a:t>62 attributes (columns). Each</a:t>
          </a:r>
          <a:r>
            <a:rPr lang="de-DE" sz="1100" baseline="0">
              <a:solidFill>
                <a:schemeClr val="dk1"/>
              </a:solidFill>
              <a:effectLst/>
              <a:latin typeface="+mn-lt"/>
              <a:ea typeface="+mn-ea"/>
              <a:cs typeface="+mn-cs"/>
            </a:rPr>
            <a:t> attribute has a name (first line) and is briefly explained (second line)</a:t>
          </a:r>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Furthermore the attributes were categorised </a:t>
          </a:r>
          <a:r>
            <a:rPr lang="de-DE" sz="1100">
              <a:solidFill>
                <a:schemeClr val="dk1"/>
              </a:solidFill>
              <a:effectLst/>
              <a:latin typeface="+mn-lt"/>
              <a:ea typeface="+mn-ea"/>
              <a:cs typeface="+mn-cs"/>
            </a:rPr>
            <a:t>in six thematic</a:t>
          </a:r>
          <a:r>
            <a:rPr lang="de-DE" sz="1100" baseline="0">
              <a:solidFill>
                <a:schemeClr val="dk1"/>
              </a:solidFill>
              <a:effectLst/>
              <a:latin typeface="+mn-lt"/>
              <a:ea typeface="+mn-ea"/>
              <a:cs typeface="+mn-cs"/>
            </a:rPr>
            <a:t> g</a:t>
          </a:r>
          <a:r>
            <a:rPr lang="de-DE" sz="1100">
              <a:solidFill>
                <a:schemeClr val="dk1"/>
              </a:solidFill>
              <a:effectLst/>
              <a:latin typeface="+mn-lt"/>
              <a:ea typeface="+mn-ea"/>
              <a:cs typeface="+mn-cs"/>
            </a:rPr>
            <a:t>roups</a:t>
          </a:r>
          <a:r>
            <a:rPr lang="de-DE" sz="1100" baseline="0">
              <a:solidFill>
                <a:schemeClr val="dk1"/>
              </a:solidFill>
              <a:effectLst/>
              <a:latin typeface="+mn-lt"/>
              <a:ea typeface="+mn-ea"/>
              <a:cs typeface="+mn-cs"/>
            </a:rPr>
            <a:t> in order to achieve more transparency and facilitate orientation. The following colour coding was used for the categories:</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 grey: Reference and availability of the publication </a:t>
          </a:r>
        </a:p>
        <a:p>
          <a:r>
            <a:rPr lang="de-DE" sz="1100">
              <a:solidFill>
                <a:schemeClr val="dk1"/>
              </a:solidFill>
              <a:effectLst/>
              <a:latin typeface="+mn-lt"/>
              <a:ea typeface="+mn-ea"/>
              <a:cs typeface="+mn-cs"/>
            </a:rPr>
            <a:t>	- yellow: Classification of the ES according to various definitions (CICES, TEEB)</a:t>
          </a:r>
        </a:p>
        <a:p>
          <a:r>
            <a:rPr lang="de-DE" sz="1100">
              <a:solidFill>
                <a:schemeClr val="dk1"/>
              </a:solidFill>
              <a:effectLst/>
              <a:latin typeface="+mn-lt"/>
              <a:ea typeface="+mn-ea"/>
              <a:cs typeface="+mn-cs"/>
            </a:rPr>
            <a:t>	- green: Geographical information on the investigation area of the valuation</a:t>
          </a:r>
        </a:p>
        <a:p>
          <a:r>
            <a:rPr lang="de-DE" sz="1100">
              <a:solidFill>
                <a:schemeClr val="dk1"/>
              </a:solidFill>
              <a:effectLst/>
              <a:latin typeface="+mn-lt"/>
              <a:ea typeface="+mn-ea"/>
              <a:cs typeface="+mn-cs"/>
            </a:rPr>
            <a:t>	- red: Documentation of transformation processes and monetary values</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(original value from the studies and converted values,</a:t>
          </a:r>
          <a:r>
            <a:rPr lang="de-DE" sz="1100" baseline="0">
              <a:solidFill>
                <a:schemeClr val="dk1"/>
              </a:solidFill>
              <a:effectLst/>
              <a:latin typeface="+mn-lt"/>
              <a:ea typeface="+mn-ea"/>
              <a:cs typeface="+mn-cs"/>
            </a:rPr>
            <a:t> including</a:t>
          </a:r>
          <a:r>
            <a:rPr lang="de-DE" sz="1100">
              <a:solidFill>
                <a:schemeClr val="dk1"/>
              </a:solidFill>
              <a:effectLst/>
              <a:latin typeface="+mn-lt"/>
              <a:ea typeface="+mn-ea"/>
              <a:cs typeface="+mn-cs"/>
            </a:rPr>
            <a:t> conversion factors) </a:t>
          </a:r>
        </a:p>
        <a:p>
          <a:r>
            <a:rPr lang="de-DE" sz="1100">
              <a:solidFill>
                <a:schemeClr val="dk1"/>
              </a:solidFill>
              <a:effectLst/>
              <a:latin typeface="+mn-lt"/>
              <a:ea typeface="+mn-ea"/>
              <a:cs typeface="+mn-cs"/>
            </a:rPr>
            <a:t>	- purple: Methods of valuation and assumptions for the valuation</a:t>
          </a:r>
        </a:p>
        <a:p>
          <a:r>
            <a:rPr lang="de-DE" sz="1100">
              <a:solidFill>
                <a:schemeClr val="dk1"/>
              </a:solidFill>
              <a:effectLst/>
              <a:latin typeface="+mn-lt"/>
              <a:ea typeface="+mn-ea"/>
              <a:cs typeface="+mn-cs"/>
            </a:rPr>
            <a:t>	- orange: Evaluation of the relevance of the monetary values for the generation of standard cost rates (including expert opinions)</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3) </a:t>
          </a:r>
          <a:r>
            <a:rPr lang="de-DE" sz="1100" b="1">
              <a:solidFill>
                <a:schemeClr val="dk1"/>
              </a:solidFill>
              <a:effectLst/>
              <a:latin typeface="+mn-lt"/>
              <a:ea typeface="+mn-ea"/>
              <a:cs typeface="+mn-cs"/>
            </a:rPr>
            <a:t>Variables</a:t>
          </a:r>
          <a:r>
            <a:rPr lang="de-DE" sz="1100" b="1" baseline="0">
              <a:solidFill>
                <a:schemeClr val="dk1"/>
              </a:solidFill>
              <a:effectLst/>
              <a:latin typeface="+mn-lt"/>
              <a:ea typeface="+mn-ea"/>
              <a:cs typeface="+mn-cs"/>
            </a:rPr>
            <a:t>:</a:t>
          </a:r>
          <a:r>
            <a:rPr lang="de-DE" sz="1100" b="1">
              <a:solidFill>
                <a:schemeClr val="dk1"/>
              </a:solidFill>
              <a:effectLst/>
              <a:latin typeface="+mn-lt"/>
              <a:ea typeface="+mn-ea"/>
              <a:cs typeface="+mn-cs"/>
            </a:rPr>
            <a:t>  </a:t>
          </a:r>
          <a:r>
            <a:rPr lang="de-DE" sz="1100" b="0">
              <a:solidFill>
                <a:schemeClr val="dk1"/>
              </a:solidFill>
              <a:effectLst/>
              <a:latin typeface="+mn-lt"/>
              <a:ea typeface="+mn-ea"/>
              <a:cs typeface="+mn-cs"/>
            </a:rPr>
            <a:t>Description of variables included in systematic review</a:t>
          </a:r>
        </a:p>
        <a:p>
          <a:pPr marL="0" marR="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4</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ES Definitions according to Common International Classification of Ecosystem Services (CICES)</a:t>
          </a:r>
          <a:endParaRPr lang="de-D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5) </a:t>
          </a:r>
          <a:r>
            <a:rPr lang="de-DE" sz="1100" b="1">
              <a:solidFill>
                <a:schemeClr val="dk1"/>
              </a:solidFill>
              <a:effectLst/>
              <a:latin typeface="+mn-lt"/>
              <a:ea typeface="+mn-ea"/>
              <a:cs typeface="+mn-cs"/>
            </a:rPr>
            <a:t>ES Definitions according to The Economics of Ecosystems and Biodiversity (TEEB)</a:t>
          </a:r>
        </a:p>
        <a:p>
          <a:r>
            <a:rPr lang="de-DE" sz="1100">
              <a:solidFill>
                <a:schemeClr val="dk1"/>
              </a:solidFill>
              <a:effectLst/>
              <a:latin typeface="+mn-lt"/>
              <a:ea typeface="+mn-ea"/>
              <a:cs typeface="+mn-cs"/>
            </a:rPr>
            <a:t>6) </a:t>
          </a:r>
          <a:r>
            <a:rPr lang="de-DE" sz="1100" b="1">
              <a:solidFill>
                <a:schemeClr val="dk1"/>
              </a:solidFill>
              <a:effectLst/>
              <a:latin typeface="+mn-lt"/>
              <a:ea typeface="+mn-ea"/>
              <a:cs typeface="+mn-cs"/>
            </a:rPr>
            <a:t>Conversion-indices: </a:t>
          </a:r>
          <a:r>
            <a:rPr lang="de-DE" sz="1100" b="0">
              <a:solidFill>
                <a:schemeClr val="dk1"/>
              </a:solidFill>
              <a:effectLst/>
              <a:latin typeface="+mn-lt"/>
              <a:ea typeface="+mn-ea"/>
              <a:cs typeface="+mn-cs"/>
            </a:rPr>
            <a:t>Auxiliary</a:t>
          </a:r>
          <a:r>
            <a:rPr lang="de-DE" sz="1100" b="0" baseline="0">
              <a:solidFill>
                <a:schemeClr val="dk1"/>
              </a:solidFill>
              <a:effectLst/>
              <a:latin typeface="+mn-lt"/>
              <a:ea typeface="+mn-ea"/>
              <a:cs typeface="+mn-cs"/>
            </a:rPr>
            <a:t> values used in order to convert monetary values into comparable currencies and units (conversion into Euro values with 2014 as base year)</a:t>
          </a:r>
          <a:r>
            <a:rPr lang="de-DE" sz="1100">
              <a:solidFill>
                <a:schemeClr val="dk1"/>
              </a:solidFill>
              <a:effectLst/>
              <a:latin typeface="+mn-lt"/>
              <a:ea typeface="+mn-ea"/>
              <a:cs typeface="+mn-cs"/>
            </a:rPr>
            <a:t>. The conversion factors  documented here were used in the "Master"-tab for</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making individual values for ES of different studies comparable. </a:t>
          </a:r>
        </a:p>
        <a:p>
          <a:r>
            <a:rPr lang="de-DE" sz="1100">
              <a:solidFill>
                <a:schemeClr val="dk1"/>
              </a:solidFill>
              <a:effectLst/>
              <a:latin typeface="+mn-lt"/>
              <a:ea typeface="+mn-ea"/>
              <a:cs typeface="+mn-cs"/>
            </a:rPr>
            <a:t> </a:t>
          </a:r>
        </a:p>
      </xdr:txBody>
    </xdr:sp>
    <xdr:clientData/>
  </xdr:twoCellAnchor>
  <xdr:twoCellAnchor>
    <xdr:from>
      <xdr:col>0</xdr:col>
      <xdr:colOff>0</xdr:colOff>
      <xdr:row>87</xdr:row>
      <xdr:rowOff>190499</xdr:rowOff>
    </xdr:from>
    <xdr:to>
      <xdr:col>16</xdr:col>
      <xdr:colOff>0</xdr:colOff>
      <xdr:row>102</xdr:row>
      <xdr:rowOff>38100</xdr:rowOff>
    </xdr:to>
    <xdr:sp macro="" textlink="">
      <xdr:nvSpPr>
        <xdr:cNvPr id="4" name="Textfeld 3"/>
        <xdr:cNvSpPr txBox="1"/>
      </xdr:nvSpPr>
      <xdr:spPr>
        <a:xfrm>
          <a:off x="0" y="16297274"/>
          <a:ext cx="12192000" cy="2705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CBD COP 2010. Report of the tenth meeting of the Conference of the Parties to the Convention on Biological Diversity. Nagoya: 2010 Contract No.: 27.</a:t>
          </a:r>
          <a:endParaRPr lang="en-US">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Johnston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R.J., Rolfe J., Rosenberger R., Brouwer R., 2015. Benefit Transfer of Environmental and Resource Values: A Guide for Researchers and Practitioners. Springer Netherlands.</a:t>
          </a:r>
          <a:endParaRPr lang="de-DE"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Martin-Lopez B., Gomez-Baggethun E., Garcia-Llorente M., Montes C. 2014. Trade-offs across value-domains in ecosystem services assessment. </a:t>
          </a:r>
          <a:r>
            <a:rPr lang="de-DE" sz="1100">
              <a:solidFill>
                <a:schemeClr val="dk1"/>
              </a:solidFill>
              <a:effectLst/>
              <a:latin typeface="+mn-lt"/>
              <a:ea typeface="+mn-ea"/>
              <a:cs typeface="+mn-cs"/>
            </a:rPr>
            <a:t>Ecological Indicators 37: 220-228.</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Ojea E, Loureiro ML, Alló M, Barrio M. Ecosystem Services and REDD: Estimating the Benefits of Non-Carbon Services in Worldwide Forests. World Dev</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2016;78:246–61.</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Pascual U., Muradian R., Brander L., Gómez-Baggethun E., Martín-López B., Verma M., The economics of valuing ecosystem services and biodiversity. In: Kumar P, editor. The Economics of Ecosystems and  </a:t>
          </a:r>
          <a:endParaRPr lang="en-US">
            <a:effectLst/>
          </a:endParaRPr>
        </a:p>
        <a:p>
          <a:r>
            <a:rPr lang="en-US" sz="1100">
              <a:solidFill>
                <a:schemeClr val="dk1"/>
              </a:solidFill>
              <a:effectLst/>
              <a:latin typeface="+mn-lt"/>
              <a:ea typeface="+mn-ea"/>
              <a:cs typeface="+mn-cs"/>
            </a:rPr>
            <a:t>         Biodiversity Ecological and Economic Foundations. London and Washington: Earthscan; 2010.</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Schmidt S., Manceur A.M., Seppelt R., Uncertainty of monetary valued ecosystem services – value transfer functions for global mapping. PLoS One, 11 (3) 2016, pp. 1–22.</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Spash, C.L. &amp; Vatn, A., 2006. Transferring environmental value estimates: Issues and alternatives. </a:t>
          </a:r>
          <a:r>
            <a:rPr lang="de-DE" sz="1100">
              <a:solidFill>
                <a:schemeClr val="dk1"/>
              </a:solidFill>
              <a:effectLst/>
              <a:latin typeface="+mn-lt"/>
              <a:ea typeface="+mn-ea"/>
              <a:cs typeface="+mn-cs"/>
            </a:rPr>
            <a:t>Ecological Economics, 60(2), pp.379–388.</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a:effectLst/>
          </a:endParaRPr>
        </a:p>
        <a:p>
          <a:endParaRPr lang="de-DE" sz="1100">
            <a:solidFill>
              <a:schemeClr val="dk1"/>
            </a:solidFill>
            <a:effectLst/>
            <a:latin typeface="+mn-lt"/>
            <a:ea typeface="+mn-ea"/>
            <a:cs typeface="+mn-cs"/>
          </a:endParaRPr>
        </a:p>
        <a:p>
          <a:endParaRPr lang="de-DE" sz="1100"/>
        </a:p>
      </xdr:txBody>
    </xdr:sp>
    <xdr:clientData/>
  </xdr:twoCellAnchor>
  <xdr:twoCellAnchor>
    <xdr:from>
      <xdr:col>0</xdr:col>
      <xdr:colOff>0</xdr:colOff>
      <xdr:row>15</xdr:row>
      <xdr:rowOff>190499</xdr:rowOff>
    </xdr:from>
    <xdr:to>
      <xdr:col>16</xdr:col>
      <xdr:colOff>0</xdr:colOff>
      <xdr:row>24</xdr:row>
      <xdr:rowOff>0</xdr:rowOff>
    </xdr:to>
    <xdr:sp macro="" textlink="">
      <xdr:nvSpPr>
        <xdr:cNvPr id="5" name="Textfeld 4"/>
        <xdr:cNvSpPr txBox="1"/>
      </xdr:nvSpPr>
      <xdr:spPr>
        <a:xfrm>
          <a:off x="0" y="2476499"/>
          <a:ext cx="12192000" cy="152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Year: 	2018</a:t>
          </a:r>
        </a:p>
        <a:p>
          <a:r>
            <a:rPr lang="de-DE" sz="1100">
              <a:solidFill>
                <a:schemeClr val="dk1"/>
              </a:solidFill>
              <a:effectLst/>
              <a:latin typeface="+mn-lt"/>
              <a:ea typeface="+mn-ea"/>
              <a:cs typeface="+mn-cs"/>
            </a:rPr>
            <a:t>Version:	1.0</a:t>
          </a:r>
        </a:p>
        <a:p>
          <a:r>
            <a:rPr lang="de-DE" sz="1100">
              <a:solidFill>
                <a:schemeClr val="dk1"/>
              </a:solidFill>
              <a:effectLst/>
              <a:latin typeface="+mn-lt"/>
              <a:ea typeface="+mn-ea"/>
              <a:cs typeface="+mn-cs"/>
            </a:rPr>
            <a:t>Date: 	31 July 2018</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Content of database:</a:t>
          </a:r>
          <a:r>
            <a:rPr lang="de-DE" sz="1100" b="1" baseline="0">
              <a:solidFill>
                <a:schemeClr val="dk1"/>
              </a:solidFill>
              <a:effectLst/>
              <a:latin typeface="+mn-lt"/>
              <a:ea typeface="+mn-ea"/>
              <a:cs typeface="+mn-cs"/>
            </a:rPr>
            <a:t> </a:t>
          </a:r>
          <a:br>
            <a:rPr lang="de-DE" sz="1100" b="1" baseline="0">
              <a:solidFill>
                <a:schemeClr val="dk1"/>
              </a:solidFill>
              <a:effectLst/>
              <a:latin typeface="+mn-lt"/>
              <a:ea typeface="+mn-ea"/>
              <a:cs typeface="+mn-cs"/>
            </a:rPr>
          </a:br>
          <a:r>
            <a:rPr lang="de-DE" sz="1100" b="0" baseline="0">
              <a:solidFill>
                <a:schemeClr val="dk1"/>
              </a:solidFill>
              <a:effectLst/>
              <a:latin typeface="+mn-lt"/>
              <a:ea typeface="+mn-ea"/>
              <a:cs typeface="+mn-cs"/>
            </a:rPr>
            <a:t>The database </a:t>
          </a:r>
          <a:r>
            <a:rPr lang="de-DE" sz="1100" baseline="0">
              <a:solidFill>
                <a:schemeClr val="dk1"/>
              </a:solidFill>
              <a:effectLst/>
              <a:latin typeface="+mn-lt"/>
              <a:ea typeface="+mn-ea"/>
              <a:cs typeface="+mn-cs"/>
            </a:rPr>
            <a:t>contains the results of a literature review of all monetary valuation studies available for Germany and published until 13 May 2016.</a:t>
          </a:r>
          <a:r>
            <a:rPr lang="en-US" sz="1100" baseline="0">
              <a:solidFill>
                <a:schemeClr val="dk1"/>
              </a:solidFill>
              <a:effectLst/>
              <a:latin typeface="+mn-lt"/>
              <a:ea typeface="+mn-ea"/>
              <a:cs typeface="+mn-cs"/>
            </a:rPr>
            <a:t> </a:t>
          </a:r>
          <a:r>
            <a:rPr lang="de-DE" sz="1100" baseline="0">
              <a:solidFill>
                <a:schemeClr val="dk1"/>
              </a:solidFill>
              <a:effectLst/>
              <a:latin typeface="+mn-lt"/>
              <a:ea typeface="+mn-ea"/>
              <a:cs typeface="+mn-cs"/>
            </a:rPr>
            <a:t>Based on expert consultation further literature was included for the year 2016. For monetary values of ecosystem services in tropical forests, studies identified by the literature review by Ojea et al. (2016) have been  included in the database. </a:t>
          </a:r>
        </a:p>
        <a:p>
          <a:r>
            <a:rPr lang="de-DE" sz="1100">
              <a:solidFill>
                <a:schemeClr val="dk1"/>
              </a:solidFill>
              <a:effectLst/>
              <a:latin typeface="+mn-lt"/>
              <a:ea typeface="+mn-ea"/>
              <a:cs typeface="+mn-cs"/>
            </a:rPr>
            <a:t>In total,</a:t>
          </a:r>
          <a:r>
            <a:rPr lang="de-DE" sz="1100" baseline="0">
              <a:solidFill>
                <a:schemeClr val="dk1"/>
              </a:solidFill>
              <a:effectLst/>
              <a:latin typeface="+mn-lt"/>
              <a:ea typeface="+mn-ea"/>
              <a:cs typeface="+mn-cs"/>
            </a:rPr>
            <a:t> the database contains </a:t>
          </a:r>
          <a:r>
            <a:rPr lang="de-DE" sz="1100">
              <a:solidFill>
                <a:schemeClr val="dk1"/>
              </a:solidFill>
              <a:effectLst/>
              <a:latin typeface="+mn-lt"/>
              <a:ea typeface="+mn-ea"/>
              <a:cs typeface="+mn-cs"/>
            </a:rPr>
            <a:t>277 valuation studies with 873 monetary</a:t>
          </a:r>
          <a:r>
            <a:rPr lang="de-DE" sz="1100" baseline="0">
              <a:solidFill>
                <a:schemeClr val="dk1"/>
              </a:solidFill>
              <a:effectLst/>
              <a:latin typeface="+mn-lt"/>
              <a:ea typeface="+mn-ea"/>
              <a:cs typeface="+mn-cs"/>
            </a:rPr>
            <a:t> values from Germany and tropical forest countries. </a:t>
          </a:r>
        </a:p>
        <a:p>
          <a:endParaRPr lang="de-DE" sz="1100">
            <a:solidFill>
              <a:schemeClr val="dk1"/>
            </a:solidFill>
            <a:effectLst/>
            <a:latin typeface="+mn-lt"/>
            <a:ea typeface="+mn-ea"/>
            <a:cs typeface="+mn-cs"/>
          </a:endParaRPr>
        </a:p>
        <a:p>
          <a:endParaRPr lang="de-DE" sz="1100"/>
        </a:p>
      </xdr:txBody>
    </xdr:sp>
    <xdr:clientData/>
  </xdr:twoCellAnchor>
  <xdr:twoCellAnchor>
    <xdr:from>
      <xdr:col>0</xdr:col>
      <xdr:colOff>0</xdr:colOff>
      <xdr:row>5</xdr:row>
      <xdr:rowOff>0</xdr:rowOff>
    </xdr:from>
    <xdr:to>
      <xdr:col>16</xdr:col>
      <xdr:colOff>0</xdr:colOff>
      <xdr:row>7</xdr:row>
      <xdr:rowOff>28575</xdr:rowOff>
    </xdr:to>
    <xdr:sp macro="" textlink="">
      <xdr:nvSpPr>
        <xdr:cNvPr id="6" name="Textfeld 5"/>
        <xdr:cNvSpPr txBox="1"/>
      </xdr:nvSpPr>
      <xdr:spPr>
        <a:xfrm>
          <a:off x="0" y="952500"/>
          <a:ext cx="121920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Helmholtz Centre for Environmental Research - UFZ, 04318 Leipzig, Germany</a:t>
          </a:r>
          <a:r>
            <a:rPr lang="en-US"/>
            <a:t> </a:t>
          </a:r>
          <a:endParaRPr lang="de-DE" sz="1100"/>
        </a:p>
      </xdr:txBody>
    </xdr:sp>
    <xdr:clientData/>
  </xdr:twoCellAnchor>
  <xdr:twoCellAnchor>
    <xdr:from>
      <xdr:col>0</xdr:col>
      <xdr:colOff>0</xdr:colOff>
      <xdr:row>7</xdr:row>
      <xdr:rowOff>28575</xdr:rowOff>
    </xdr:from>
    <xdr:to>
      <xdr:col>16</xdr:col>
      <xdr:colOff>0</xdr:colOff>
      <xdr:row>9</xdr:row>
      <xdr:rowOff>104775</xdr:rowOff>
    </xdr:to>
    <xdr:sp macro="" textlink="">
      <xdr:nvSpPr>
        <xdr:cNvPr id="7" name="Textfeld 6"/>
        <xdr:cNvSpPr txBox="1"/>
      </xdr:nvSpPr>
      <xdr:spPr>
        <a:xfrm>
          <a:off x="0" y="1362075"/>
          <a:ext cx="121920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Design und Management of the Database:</a:t>
          </a:r>
          <a:r>
            <a:rPr lang="en-US" sz="1100" baseline="0">
              <a:solidFill>
                <a:schemeClr val="dk1"/>
              </a:solidFill>
              <a:effectLst/>
              <a:latin typeface="+mn-lt"/>
              <a:ea typeface="+mn-ea"/>
              <a:cs typeface="+mn-cs"/>
            </a:rPr>
            <a:t> Stefan Schmidt (</a:t>
          </a:r>
          <a:r>
            <a:rPr lang="en-US" sz="1100">
              <a:solidFill>
                <a:schemeClr val="dk1"/>
              </a:solidFill>
              <a:effectLst/>
              <a:latin typeface="+mn-lt"/>
              <a:ea typeface="+mn-ea"/>
              <a:cs typeface="+mn-cs"/>
            </a:rPr>
            <a:t>stefan.schmidt@ufz.de)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C</a:t>
          </a:r>
          <a:r>
            <a:rPr lang="en-US" sz="1100" b="1">
              <a:solidFill>
                <a:schemeClr val="dk1"/>
              </a:solidFill>
              <a:effectLst/>
              <a:latin typeface="+mn-lt"/>
              <a:ea typeface="+mn-ea"/>
              <a:cs typeface="+mn-cs"/>
            </a:rPr>
            <a:t>oordination:</a:t>
          </a:r>
          <a:r>
            <a:rPr lang="en-US" sz="1100">
              <a:solidFill>
                <a:schemeClr val="dk1"/>
              </a:solidFill>
              <a:effectLst/>
              <a:latin typeface="+mn-lt"/>
              <a:ea typeface="+mn-ea"/>
              <a:cs typeface="+mn-cs"/>
            </a:rPr>
            <a:t> Johannes</a:t>
          </a:r>
          <a:r>
            <a:rPr lang="en-US" sz="1100" baseline="0">
              <a:solidFill>
                <a:schemeClr val="dk1"/>
              </a:solidFill>
              <a:effectLst/>
              <a:latin typeface="+mn-lt"/>
              <a:ea typeface="+mn-ea"/>
              <a:cs typeface="+mn-cs"/>
            </a:rPr>
            <a:t> Förster (</a:t>
          </a:r>
          <a:r>
            <a:rPr lang="en-US" sz="1100">
              <a:solidFill>
                <a:schemeClr val="dk1"/>
              </a:solidFill>
              <a:effectLst/>
              <a:latin typeface="+mn-lt"/>
              <a:ea typeface="+mn-ea"/>
              <a:cs typeface="+mn-cs"/>
            </a:rPr>
            <a:t>johannes.foerster@ufz.de) </a:t>
          </a:r>
          <a:endParaRPr lang="de-DE" sz="1100">
            <a:solidFill>
              <a:schemeClr val="dk1"/>
            </a:solidFill>
            <a:effectLst/>
            <a:latin typeface="+mn-lt"/>
            <a:ea typeface="+mn-ea"/>
            <a:cs typeface="+mn-cs"/>
          </a:endParaRPr>
        </a:p>
      </xdr:txBody>
    </xdr:sp>
    <xdr:clientData/>
  </xdr:twoCellAnchor>
  <xdr:twoCellAnchor>
    <xdr:from>
      <xdr:col>0</xdr:col>
      <xdr:colOff>76200</xdr:colOff>
      <xdr:row>66</xdr:row>
      <xdr:rowOff>28575</xdr:rowOff>
    </xdr:from>
    <xdr:to>
      <xdr:col>0</xdr:col>
      <xdr:colOff>742950</xdr:colOff>
      <xdr:row>66</xdr:row>
      <xdr:rowOff>161925</xdr:rowOff>
    </xdr:to>
    <xdr:sp macro="" textlink="">
      <xdr:nvSpPr>
        <xdr:cNvPr id="8" name="Textfeld 7">
          <a:hlinkClick xmlns:r="http://schemas.openxmlformats.org/officeDocument/2006/relationships" r:id="rId1"/>
        </xdr:cNvPr>
        <xdr:cNvSpPr txBox="1"/>
      </xdr:nvSpPr>
      <xdr:spPr>
        <a:xfrm>
          <a:off x="76200" y="12030075"/>
          <a:ext cx="66675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a:solidFill>
              <a:schemeClr val="dk1"/>
            </a:solidFill>
            <a:effectLst/>
            <a:latin typeface="+mn-lt"/>
            <a:ea typeface="+mn-ea"/>
            <a:cs typeface="+mn-cs"/>
          </a:endParaRPr>
        </a:p>
      </xdr:txBody>
    </xdr:sp>
    <xdr:clientData/>
  </xdr:twoCellAnchor>
  <xdr:twoCellAnchor>
    <xdr:from>
      <xdr:col>0</xdr:col>
      <xdr:colOff>85725</xdr:colOff>
      <xdr:row>74</xdr:row>
      <xdr:rowOff>0</xdr:rowOff>
    </xdr:from>
    <xdr:to>
      <xdr:col>1</xdr:col>
      <xdr:colOff>495300</xdr:colOff>
      <xdr:row>75</xdr:row>
      <xdr:rowOff>1</xdr:rowOff>
    </xdr:to>
    <xdr:sp macro="" textlink="">
      <xdr:nvSpPr>
        <xdr:cNvPr id="9" name="Textfeld 8">
          <a:hlinkClick xmlns:r="http://schemas.openxmlformats.org/officeDocument/2006/relationships" r:id="rId2"/>
        </xdr:cNvPr>
        <xdr:cNvSpPr txBox="1"/>
      </xdr:nvSpPr>
      <xdr:spPr>
        <a:xfrm>
          <a:off x="85725" y="13525500"/>
          <a:ext cx="11715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57149</xdr:colOff>
      <xdr:row>79</xdr:row>
      <xdr:rowOff>76200</xdr:rowOff>
    </xdr:from>
    <xdr:to>
      <xdr:col>1</xdr:col>
      <xdr:colOff>542924</xdr:colOff>
      <xdr:row>80</xdr:row>
      <xdr:rowOff>66674</xdr:rowOff>
    </xdr:to>
    <xdr:sp macro="" textlink="">
      <xdr:nvSpPr>
        <xdr:cNvPr id="10" name="Textfeld 9">
          <a:hlinkClick xmlns:r="http://schemas.openxmlformats.org/officeDocument/2006/relationships" r:id="rId3"/>
        </xdr:cNvPr>
        <xdr:cNvSpPr txBox="1"/>
      </xdr:nvSpPr>
      <xdr:spPr>
        <a:xfrm>
          <a:off x="57149" y="14554200"/>
          <a:ext cx="1247775"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57150</xdr:colOff>
      <xdr:row>82</xdr:row>
      <xdr:rowOff>9522</xdr:rowOff>
    </xdr:from>
    <xdr:to>
      <xdr:col>2</xdr:col>
      <xdr:colOff>9525</xdr:colOff>
      <xdr:row>83</xdr:row>
      <xdr:rowOff>19049</xdr:rowOff>
    </xdr:to>
    <xdr:sp macro="" textlink="">
      <xdr:nvSpPr>
        <xdr:cNvPr id="11" name="Textfeld 10">
          <a:hlinkClick xmlns:r="http://schemas.openxmlformats.org/officeDocument/2006/relationships" r:id="rId4"/>
        </xdr:cNvPr>
        <xdr:cNvSpPr txBox="1"/>
      </xdr:nvSpPr>
      <xdr:spPr>
        <a:xfrm>
          <a:off x="57150" y="15059022"/>
          <a:ext cx="1476375" cy="200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85725</xdr:colOff>
      <xdr:row>83</xdr:row>
      <xdr:rowOff>190499</xdr:rowOff>
    </xdr:from>
    <xdr:to>
      <xdr:col>2</xdr:col>
      <xdr:colOff>257175</xdr:colOff>
      <xdr:row>84</xdr:row>
      <xdr:rowOff>152401</xdr:rowOff>
    </xdr:to>
    <xdr:sp macro="" textlink="">
      <xdr:nvSpPr>
        <xdr:cNvPr id="12" name="Textfeld 11">
          <a:hlinkClick xmlns:r="http://schemas.openxmlformats.org/officeDocument/2006/relationships" r:id="rId5"/>
        </xdr:cNvPr>
        <xdr:cNvSpPr txBox="1"/>
      </xdr:nvSpPr>
      <xdr:spPr>
        <a:xfrm>
          <a:off x="85725" y="15430499"/>
          <a:ext cx="1695450" cy="15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76200</xdr:colOff>
      <xdr:row>80</xdr:row>
      <xdr:rowOff>85723</xdr:rowOff>
    </xdr:from>
    <xdr:to>
      <xdr:col>1</xdr:col>
      <xdr:colOff>552450</xdr:colOff>
      <xdr:row>81</xdr:row>
      <xdr:rowOff>47624</xdr:rowOff>
    </xdr:to>
    <xdr:sp macro="" textlink="">
      <xdr:nvSpPr>
        <xdr:cNvPr id="13" name="Textfeld 12">
          <a:hlinkClick xmlns:r="http://schemas.openxmlformats.org/officeDocument/2006/relationships" r:id="rId6"/>
        </xdr:cNvPr>
        <xdr:cNvSpPr txBox="1"/>
      </xdr:nvSpPr>
      <xdr:spPr>
        <a:xfrm>
          <a:off x="76200" y="14754223"/>
          <a:ext cx="1238250"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77</xdr:row>
      <xdr:rowOff>123825</xdr:rowOff>
    </xdr:from>
    <xdr:to>
      <xdr:col>1</xdr:col>
      <xdr:colOff>581025</xdr:colOff>
      <xdr:row>78</xdr:row>
      <xdr:rowOff>114300</xdr:rowOff>
    </xdr:to>
    <xdr:sp macro="" textlink="">
      <xdr:nvSpPr>
        <xdr:cNvPr id="14" name="Textfeld 13">
          <a:hlinkClick xmlns:r="http://schemas.openxmlformats.org/officeDocument/2006/relationships" r:id="rId7"/>
        </xdr:cNvPr>
        <xdr:cNvSpPr txBox="1"/>
      </xdr:nvSpPr>
      <xdr:spPr>
        <a:xfrm>
          <a:off x="66675" y="14220825"/>
          <a:ext cx="12763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0</xdr:colOff>
      <xdr:row>25</xdr:row>
      <xdr:rowOff>190498</xdr:rowOff>
    </xdr:from>
    <xdr:to>
      <xdr:col>16</xdr:col>
      <xdr:colOff>0</xdr:colOff>
      <xdr:row>45</xdr:row>
      <xdr:rowOff>190499</xdr:rowOff>
    </xdr:to>
    <xdr:sp macro="" textlink="">
      <xdr:nvSpPr>
        <xdr:cNvPr id="15" name="Textfeld 14"/>
        <xdr:cNvSpPr txBox="1"/>
      </xdr:nvSpPr>
      <xdr:spPr>
        <a:xfrm>
          <a:off x="0" y="4381498"/>
          <a:ext cx="12192000" cy="3810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Methodological Convention 3.0 – Further development and extension of the Methodological Convention for Estimating Environmental Costs. </a:t>
          </a:r>
        </a:p>
        <a:p>
          <a:r>
            <a:rPr lang="de-DE" sz="1100">
              <a:solidFill>
                <a:schemeClr val="dk1"/>
              </a:solidFill>
              <a:effectLst/>
              <a:latin typeface="+mn-lt"/>
              <a:ea typeface="+mn-ea"/>
              <a:cs typeface="+mn-cs"/>
            </a:rPr>
            <a:t>Expert</a:t>
          </a:r>
          <a:r>
            <a:rPr lang="de-DE" sz="1100" baseline="0">
              <a:solidFill>
                <a:schemeClr val="dk1"/>
              </a:solidFill>
              <a:effectLst/>
              <a:latin typeface="+mn-lt"/>
              <a:ea typeface="+mn-ea"/>
              <a:cs typeface="+mn-cs"/>
            </a:rPr>
            <a:t> Report</a:t>
          </a:r>
          <a:r>
            <a:rPr lang="de-DE" sz="1100">
              <a:solidFill>
                <a:schemeClr val="dk1"/>
              </a:solidFill>
              <a:effectLst/>
              <a:latin typeface="+mn-lt"/>
              <a:ea typeface="+mn-ea"/>
              <a:cs typeface="+mn-cs"/>
            </a:rPr>
            <a:t> WP 2: </a:t>
          </a:r>
        </a:p>
        <a:p>
          <a:r>
            <a:rPr lang="de-DE"/>
            <a:t>Estimating environmental costs due</a:t>
          </a:r>
          <a:r>
            <a:rPr lang="de-DE" baseline="0"/>
            <a:t> to</a:t>
          </a:r>
          <a:r>
            <a:rPr lang="de-DE"/>
            <a:t> damaging or destroying eco systems and loss of biodiversity.</a:t>
          </a:r>
          <a:endParaRPr lang="de-DE" sz="1100"/>
        </a:p>
        <a:p>
          <a:endParaRPr lang="de-DE" sz="1100"/>
        </a:p>
        <a:p>
          <a:r>
            <a:rPr lang="de-DE" sz="1100" b="1">
              <a:solidFill>
                <a:schemeClr val="dk1"/>
              </a:solidFill>
              <a:effectLst/>
              <a:latin typeface="+mn-lt"/>
              <a:ea typeface="+mn-ea"/>
              <a:cs typeface="+mn-cs"/>
            </a:rPr>
            <a:t>Disclaimer and Note on</a:t>
          </a:r>
          <a:r>
            <a:rPr lang="de-DE" sz="1100" b="1" baseline="0">
              <a:solidFill>
                <a:schemeClr val="dk1"/>
              </a:solidFill>
              <a:effectLst/>
              <a:latin typeface="+mn-lt"/>
              <a:ea typeface="+mn-ea"/>
              <a:cs typeface="+mn-cs"/>
            </a:rPr>
            <a:t> the Use of the </a:t>
          </a:r>
          <a:r>
            <a:rPr lang="de-DE" sz="1100" b="1">
              <a:solidFill>
                <a:schemeClr val="dk1"/>
              </a:solidFill>
              <a:effectLst/>
              <a:latin typeface="+mn-lt"/>
              <a:ea typeface="+mn-ea"/>
              <a:cs typeface="+mn-cs"/>
            </a:rPr>
            <a:t>Database</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When using  any information from the database</a:t>
          </a:r>
          <a:r>
            <a:rPr lang="de-DE" sz="1100" baseline="0">
              <a:solidFill>
                <a:schemeClr val="dk1"/>
              </a:solidFill>
              <a:effectLst/>
              <a:latin typeface="+mn-lt"/>
              <a:ea typeface="+mn-ea"/>
              <a:cs typeface="+mn-cs"/>
            </a:rPr>
            <a:t> in a publication, presentation or in any other public way, the suggested citation shall be used</a:t>
          </a:r>
          <a:r>
            <a:rPr lang="de-DE"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The authors</a:t>
          </a:r>
          <a:r>
            <a:rPr lang="de-DE" sz="1100" baseline="0">
              <a:solidFill>
                <a:schemeClr val="dk1"/>
              </a:solidFill>
              <a:effectLst/>
              <a:latin typeface="+mn-lt"/>
              <a:ea typeface="+mn-ea"/>
              <a:cs typeface="+mn-cs"/>
            </a:rPr>
            <a:t> do not assume any liability for timeliness, accuracy and completeness of the information made available in this  database. Liability claims against the authors which refer to damages of material or immaterial nature caused by the use or non-use of the information given or by the use of faulty or incomplete information, are categorically excluded, unless the authors are to be blamed for </a:t>
          </a:r>
          <a:r>
            <a:rPr lang="de-DE" sz="1100">
              <a:solidFill>
                <a:schemeClr val="dk1"/>
              </a:solidFill>
              <a:effectLst/>
              <a:latin typeface="+mn-lt"/>
              <a:ea typeface="+mn-ea"/>
              <a:cs typeface="+mn-cs"/>
            </a:rPr>
            <a:t>gross negligence or</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wilful misconduct.</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The Database represents a survey of monetary</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 valuation studies of changes in ecosystem services</a:t>
          </a:r>
          <a:r>
            <a:rPr lang="de-DE" sz="1100" baseline="0">
              <a:solidFill>
                <a:schemeClr val="dk1"/>
              </a:solidFill>
              <a:effectLst/>
              <a:latin typeface="+mn-lt"/>
              <a:ea typeface="+mn-ea"/>
              <a:cs typeface="+mn-cs"/>
            </a:rPr>
            <a:t> in Germany</a:t>
          </a:r>
          <a:r>
            <a:rPr lang="de-DE" sz="1100">
              <a:solidFill>
                <a:schemeClr val="dk1"/>
              </a:solidFill>
              <a:effectLst/>
              <a:latin typeface="+mn-lt"/>
              <a:ea typeface="+mn-ea"/>
              <a:cs typeface="+mn-cs"/>
            </a:rPr>
            <a:t>. The studies and values included in the</a:t>
          </a:r>
          <a:r>
            <a:rPr lang="de-DE" sz="1100" baseline="0">
              <a:solidFill>
                <a:schemeClr val="dk1"/>
              </a:solidFill>
              <a:effectLst/>
              <a:latin typeface="+mn-lt"/>
              <a:ea typeface="+mn-ea"/>
              <a:cs typeface="+mn-cs"/>
            </a:rPr>
            <a:t> database are individual cases which can either be transferred  to different contexts or regions  only to a very limited degree or cannot be transferred at all.</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When using values from the database</a:t>
          </a:r>
          <a:r>
            <a:rPr lang="de-DE" sz="1100" baseline="0">
              <a:solidFill>
                <a:schemeClr val="dk1"/>
              </a:solidFill>
              <a:effectLst/>
              <a:latin typeface="+mn-lt"/>
              <a:ea typeface="+mn-ea"/>
              <a:cs typeface="+mn-cs"/>
            </a:rPr>
            <a:t>, the original literature  in which the value is first mentioned shall be consulted and cited</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When using values for </a:t>
          </a:r>
          <a:r>
            <a:rPr lang="de-DE" sz="1100" i="1">
              <a:solidFill>
                <a:schemeClr val="dk1"/>
              </a:solidFill>
              <a:effectLst/>
              <a:latin typeface="+mn-lt"/>
              <a:ea typeface="+mn-ea"/>
              <a:cs typeface="+mn-cs"/>
            </a:rPr>
            <a:t>Benefit Transfer</a:t>
          </a:r>
          <a:r>
            <a:rPr lang="de-DE" sz="1100">
              <a:solidFill>
                <a:schemeClr val="dk1"/>
              </a:solidFill>
              <a:effectLst/>
              <a:latin typeface="+mn-lt"/>
              <a:ea typeface="+mn-ea"/>
              <a:cs typeface="+mn-cs"/>
            </a:rPr>
            <a:t>, the appropriability of this approach for the intended scheme or aim of the analysis</a:t>
          </a:r>
          <a:r>
            <a:rPr lang="de-DE" sz="1100" baseline="0">
              <a:solidFill>
                <a:schemeClr val="dk1"/>
              </a:solidFill>
              <a:effectLst/>
              <a:latin typeface="+mn-lt"/>
              <a:ea typeface="+mn-ea"/>
              <a:cs typeface="+mn-cs"/>
            </a:rPr>
            <a:t>  should be thoroughly examined and justified</a:t>
          </a:r>
          <a:r>
            <a:rPr lang="de-DE" sz="1100">
              <a:solidFill>
                <a:schemeClr val="dk1"/>
              </a:solidFill>
              <a:effectLst/>
              <a:latin typeface="+mn-lt"/>
              <a:ea typeface="+mn-ea"/>
              <a:cs typeface="+mn-cs"/>
            </a:rPr>
            <a:t>. Helpful</a:t>
          </a:r>
          <a:r>
            <a:rPr lang="de-DE" sz="1100" baseline="0">
              <a:solidFill>
                <a:schemeClr val="dk1"/>
              </a:solidFill>
              <a:effectLst/>
              <a:latin typeface="+mn-lt"/>
              <a:ea typeface="+mn-ea"/>
              <a:cs typeface="+mn-cs"/>
            </a:rPr>
            <a:t> remarks on limits and opportunities as well as on the actual procedure of various modes of</a:t>
          </a:r>
          <a:r>
            <a:rPr lang="de-DE" sz="1100">
              <a:solidFill>
                <a:schemeClr val="dk1"/>
              </a:solidFill>
              <a:effectLst/>
              <a:latin typeface="+mn-lt"/>
              <a:ea typeface="+mn-ea"/>
              <a:cs typeface="+mn-cs"/>
            </a:rPr>
            <a:t> </a:t>
          </a:r>
          <a:r>
            <a:rPr lang="de-DE" sz="1100" i="1">
              <a:solidFill>
                <a:schemeClr val="dk1"/>
              </a:solidFill>
              <a:effectLst/>
              <a:latin typeface="+mn-lt"/>
              <a:ea typeface="+mn-ea"/>
              <a:cs typeface="+mn-cs"/>
            </a:rPr>
            <a:t>Benefit Transfer </a:t>
          </a:r>
          <a:r>
            <a:rPr lang="de-DE" sz="1100">
              <a:solidFill>
                <a:schemeClr val="dk1"/>
              </a:solidFill>
              <a:effectLst/>
              <a:latin typeface="+mn-lt"/>
              <a:ea typeface="+mn-ea"/>
              <a:cs typeface="+mn-cs"/>
            </a:rPr>
            <a:t>can be found in the literature (Schmidt et al. 2016, Johnston et al. 2015, Pascual et al. 2010; Spash und Vatn 2006).</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Any valuation of ecosystems and their services  should favor multi-criteria</a:t>
          </a:r>
          <a:r>
            <a:rPr lang="de-DE" sz="1100" baseline="0">
              <a:solidFill>
                <a:schemeClr val="dk1"/>
              </a:solidFill>
              <a:effectLst/>
              <a:latin typeface="+mn-lt"/>
              <a:ea typeface="+mn-ea"/>
              <a:cs typeface="+mn-cs"/>
            </a:rPr>
            <a:t> approaches that include other values besides monetary values into decisionmaking-processes</a:t>
          </a:r>
          <a:r>
            <a:rPr lang="de-DE" sz="1100">
              <a:solidFill>
                <a:schemeClr val="dk1"/>
              </a:solidFill>
              <a:effectLst/>
              <a:latin typeface="+mn-lt"/>
              <a:ea typeface="+mn-ea"/>
              <a:cs typeface="+mn-cs"/>
            </a:rPr>
            <a:t> (Martin-Lopez et al. 2014). These</a:t>
          </a:r>
          <a:r>
            <a:rPr lang="de-DE" sz="1100" baseline="0">
              <a:solidFill>
                <a:schemeClr val="dk1"/>
              </a:solidFill>
              <a:effectLst/>
              <a:latin typeface="+mn-lt"/>
              <a:ea typeface="+mn-ea"/>
              <a:cs typeface="+mn-cs"/>
            </a:rPr>
            <a:t> "other values" may be preferences with regard to the cultural and aesthetic appreciation of species, habitats and landscapes by different groups of users or stakeholders</a:t>
          </a:r>
          <a:r>
            <a:rPr lang="de-DE" sz="1100">
              <a:solidFill>
                <a:schemeClr val="dk1"/>
              </a:solidFill>
              <a:effectLst/>
              <a:latin typeface="+mn-lt"/>
              <a:ea typeface="+mn-ea"/>
              <a:cs typeface="+mn-cs"/>
            </a:rPr>
            <a:t>. Also any available</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information from nature-conservation experts should be taken into account.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hannes.foerster@ufz.d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unstats.un.org/unsd/envaccounting/seeaLES/egm2/Biodiveristy_BSK.pdf" TargetMode="External"/><Relationship Id="rId18" Type="http://schemas.openxmlformats.org/officeDocument/2006/relationships/hyperlink" Target="http://www.ioew.de/uploads/tx_ukioewdb/IOEW_SR_117_Bewertung_Auwald_Isarmuendung.pdf" TargetMode="External"/><Relationship Id="rId26" Type="http://schemas.openxmlformats.org/officeDocument/2006/relationships/hyperlink" Target="http://www.sciencedirect.com/science/article/pii/S092180091200122Xdoi:10.1016/j.ecolecon.2012.03.008" TargetMode="External"/><Relationship Id="rId39" Type="http://schemas.openxmlformats.org/officeDocument/2006/relationships/hyperlink" Target="http://www.sciencedirect.com/science/article/pii/S092180091200122Xdoi:10.1016/j.ecolecon.2012.03.008" TargetMode="External"/><Relationship Id="rId21" Type="http://schemas.openxmlformats.org/officeDocument/2006/relationships/hyperlink" Target="http://www.ioew.de/uploads/tx_ukioewdb/IOEW_SR_117_Bewertung_Auwald_Isarmuendung.pdf" TargetMode="External"/><Relationship Id="rId34" Type="http://schemas.openxmlformats.org/officeDocument/2006/relationships/hyperlink" Target="http://ediss.sub.uni-hamburg.de/volltexte/2007/3261/pdf/Dissertation_Kuepker.pdf" TargetMode="External"/><Relationship Id="rId42" Type="http://schemas.openxmlformats.org/officeDocument/2006/relationships/hyperlink" Target="http://www.sciencedirect.com/science/article/pii/S092180091200122Xdoi:10.1016/j.ecolecon.2012.03.008" TargetMode="External"/><Relationship Id="rId47" Type="http://schemas.openxmlformats.org/officeDocument/2006/relationships/hyperlink" Target="http://www.sciencedirect.com/science/article/pii/S092180091200122Xdoi:10.1016/j.ecolecon.2012.03.008" TargetMode="External"/><Relationship Id="rId50" Type="http://schemas.openxmlformats.org/officeDocument/2006/relationships/hyperlink" Target="http://www.sciencedirect.com/science/article/pii/S092180091200122Xdoi:10.1016/j.ecolecon.2012.03.008" TargetMode="External"/><Relationship Id="rId55" Type="http://schemas.openxmlformats.org/officeDocument/2006/relationships/hyperlink" Target="http://www.sciencedirect.com/science/article/pii/S092180091200122Xdoi:10.1016/j.ecolecon.2012.03.008" TargetMode="External"/><Relationship Id="rId63" Type="http://schemas.openxmlformats.org/officeDocument/2006/relationships/hyperlink" Target="http://www.sciencedirect.com/science/article/pii/S092180091200122Xdoi:10.1016/j.ecolecon.2012.03.008" TargetMode="External"/><Relationship Id="rId68" Type="http://schemas.openxmlformats.org/officeDocument/2006/relationships/hyperlink" Target="http://www.sciencedirect.com/science/article/pii/S092180091200122Xdoi:10.1016/j.ecolecon.2012.03.008" TargetMode="External"/><Relationship Id="rId76" Type="http://schemas.openxmlformats.org/officeDocument/2006/relationships/hyperlink" Target="https://idl-bnc.idrc.ca/dspace/bitstream/10625/16009/10/107361.pdf" TargetMode="External"/><Relationship Id="rId84" Type="http://schemas.openxmlformats.org/officeDocument/2006/relationships/hyperlink" Target="http://journals.cambridge.org/action/displayAbstract?fromPage=online&amp;aid=49769&amp;fileId=S1355770X98000072" TargetMode="External"/><Relationship Id="rId89" Type="http://schemas.openxmlformats.org/officeDocument/2006/relationships/hyperlink" Target="http://www.sciencedirect.com/science/article/pii/092180099500054D" TargetMode="External"/><Relationship Id="rId7" Type="http://schemas.openxmlformats.org/officeDocument/2006/relationships/hyperlink" Target="http://unstats.un.org/unsd/envaccounting/seeaLES/egm2/Biodiveristy_BSK.pdf" TargetMode="External"/><Relationship Id="rId71" Type="http://schemas.openxmlformats.org/officeDocument/2006/relationships/hyperlink" Target="http://www.sciencedirect.com/science/article/pii/S092180091200122Xdoi:10.1016/j.ecolecon.2012.03.008" TargetMode="External"/><Relationship Id="rId92" Type="http://schemas.openxmlformats.org/officeDocument/2006/relationships/printerSettings" Target="../printerSettings/printerSettings2.bin"/><Relationship Id="rId2" Type="http://schemas.openxmlformats.org/officeDocument/2006/relationships/hyperlink" Target="http://purl.umn.edu/98082" TargetMode="External"/><Relationship Id="rId16" Type="http://schemas.openxmlformats.org/officeDocument/2006/relationships/hyperlink" Target="https://www.researchgate.net/publication/256092920_Okosystemfunktionen_von_Flussauen_-_Analyse_und_Bewertung_von_Hochwasserretention_Nahrstoffruckhalt_Kohlenstoffvorrat_Treibhausgasemissionen_und_Habitatfunktion_Ecosystem_services_in_floodplains_-_ana" TargetMode="External"/><Relationship Id="rId29" Type="http://schemas.openxmlformats.org/officeDocument/2006/relationships/hyperlink" Target="https://www.ufz.de/export/data/global/53879_DP_15_2013_Mewes_et_al.pdf" TargetMode="External"/><Relationship Id="rId11" Type="http://schemas.openxmlformats.org/officeDocument/2006/relationships/hyperlink" Target="http://unstats.un.org/unsd/envaccounting/seeaLES/egm2/Biodiveristy_BSK.pdf" TargetMode="External"/><Relationship Id="rId24" Type="http://schemas.openxmlformats.org/officeDocument/2006/relationships/hyperlink" Target="http://www.ioew.de/uploads/tx_ukioewdb/IOEW_SR_117_Bewertung_Auwald_Isarmuendung.pdf" TargetMode="External"/><Relationship Id="rId32" Type="http://schemas.openxmlformats.org/officeDocument/2006/relationships/hyperlink" Target="http://www.bauphysik.tu-berlin.de/fileadmin/a0731/uploads/publikationen/books/FOREST_Inhalt_und_Einleitung.pdf" TargetMode="External"/><Relationship Id="rId37" Type="http://schemas.openxmlformats.org/officeDocument/2006/relationships/hyperlink" Target="https://www.bfn.de/fileadmin/MDB/documents/themen/oekonomie/dokumente/schmitt_2004_bewertung_landschaftsveraenderungen.pdf" TargetMode="External"/><Relationship Id="rId40" Type="http://schemas.openxmlformats.org/officeDocument/2006/relationships/hyperlink" Target="http://www.sciencedirect.com/science/article/pii/S092180091200122Xdoi:10.1016/j.ecolecon.2012.03.008" TargetMode="External"/><Relationship Id="rId45" Type="http://schemas.openxmlformats.org/officeDocument/2006/relationships/hyperlink" Target="http://www.sciencedirect.com/science/article/pii/S092180091200122Xdoi:10.1016/j.ecolecon.2012.03.008" TargetMode="External"/><Relationship Id="rId53" Type="http://schemas.openxmlformats.org/officeDocument/2006/relationships/hyperlink" Target="http://www.sciencedirect.com/science/article/pii/S092180091200122Xdoi:10.1016/j.ecolecon.2012.03.008" TargetMode="External"/><Relationship Id="rId58" Type="http://schemas.openxmlformats.org/officeDocument/2006/relationships/hyperlink" Target="http://www.sciencedirect.com/science/article/pii/S092180091200122Xdoi:10.1016/j.ecolecon.2012.03.008" TargetMode="External"/><Relationship Id="rId66" Type="http://schemas.openxmlformats.org/officeDocument/2006/relationships/hyperlink" Target="http://www.sciencedirect.com/science/article/pii/S092180091200122Xdoi:10.1016/j.ecolecon.2012.03.008" TargetMode="External"/><Relationship Id="rId74" Type="http://schemas.openxmlformats.org/officeDocument/2006/relationships/hyperlink" Target="http://www.sciencedirect.com/science/article/pii/S092180091200122Xdoi:10.1016/j.ecolecon.2012.03.008" TargetMode="External"/><Relationship Id="rId79" Type="http://schemas.openxmlformats.org/officeDocument/2006/relationships/hyperlink" Target="http://www.sciencedirect.com/science/article/pii/S1389934105001206" TargetMode="External"/><Relationship Id="rId87" Type="http://schemas.openxmlformats.org/officeDocument/2006/relationships/hyperlink" Target="http://www.sciencedirect.com/science/article/pii/092180099500054D" TargetMode="External"/><Relationship Id="rId5" Type="http://schemas.openxmlformats.org/officeDocument/2006/relationships/hyperlink" Target="http://unstats.un.org/unsd/envaccounting/seeaLES/egm2/Biodiveristy_BSK.pdf" TargetMode="External"/><Relationship Id="rId61" Type="http://schemas.openxmlformats.org/officeDocument/2006/relationships/hyperlink" Target="http://www.sciencedirect.com/science/article/pii/S092180091200122Xdoi:10.1016/j.ecolecon.2012.03.008" TargetMode="External"/><Relationship Id="rId82" Type="http://schemas.openxmlformats.org/officeDocument/2006/relationships/hyperlink" Target="http://www.sciencedirect.com/science/article/pii/S0921800902002240" TargetMode="External"/><Relationship Id="rId90" Type="http://schemas.openxmlformats.org/officeDocument/2006/relationships/hyperlink" Target="http://www.sciencedirect.com/science/article/pii/092180099500054D" TargetMode="External"/><Relationship Id="rId19" Type="http://schemas.openxmlformats.org/officeDocument/2006/relationships/hyperlink" Target="http://www.ioew.de/uploads/tx_ukioewdb/IOEW_SR_117_Bewertung_Auwald_Isarmuendung.pdf" TargetMode="External"/><Relationship Id="rId14" Type="http://schemas.openxmlformats.org/officeDocument/2006/relationships/hyperlink" Target="https://www.researchgate.net/publication/256092920_Okosystemfunktionen_von_Flussauen_-_Analyse_und_Bewertung_von_Hochwasserretention_Nahrstoffruckhalt_Kohlenstoffvorrat_Treibhausgasemissionen_und_Habitatfunktion_Ecosystem_services_in_floodplains_-_ana" TargetMode="External"/><Relationship Id="rId22" Type="http://schemas.openxmlformats.org/officeDocument/2006/relationships/hyperlink" Target="http://www.ioew.de/uploads/tx_ukioewdb/IOEW_SR_117_Bewertung_Auwald_Isarmuendung.pdf" TargetMode="External"/><Relationship Id="rId27" Type="http://schemas.openxmlformats.org/officeDocument/2006/relationships/hyperlink" Target="http://www.sciencedirect.com/science/article/pii/S092180091200122Xdoi:10.1016/j.ecolecon.2012.03.008" TargetMode="External"/><Relationship Id="rId30" Type="http://schemas.openxmlformats.org/officeDocument/2006/relationships/hyperlink" Target="https://www.ufz.de/export/data/global/53879_DP_15_2013_Mewes_et_al.pdf" TargetMode="External"/><Relationship Id="rId35" Type="http://schemas.openxmlformats.org/officeDocument/2006/relationships/hyperlink" Target="http://www.sciencedirect.com/science/article/pii/S092180090500253310.1016/j.ecolecon.2005.04.021" TargetMode="External"/><Relationship Id="rId43" Type="http://schemas.openxmlformats.org/officeDocument/2006/relationships/hyperlink" Target="http://www.sciencedirect.com/science/article/pii/S092180091200122Xdoi:10.1016/j.ecolecon.2012.03.008" TargetMode="External"/><Relationship Id="rId48" Type="http://schemas.openxmlformats.org/officeDocument/2006/relationships/hyperlink" Target="http://www.sciencedirect.com/science/article/pii/S092180091200122Xdoi:10.1016/j.ecolecon.2012.03.008" TargetMode="External"/><Relationship Id="rId56" Type="http://schemas.openxmlformats.org/officeDocument/2006/relationships/hyperlink" Target="http://www.sciencedirect.com/science/article/pii/S092180091200122Xdoi:10.1016/j.ecolecon.2012.03.008" TargetMode="External"/><Relationship Id="rId64" Type="http://schemas.openxmlformats.org/officeDocument/2006/relationships/hyperlink" Target="http://www.sciencedirect.com/science/article/pii/S092180091200122Xdoi:10.1016/j.ecolecon.2012.03.008" TargetMode="External"/><Relationship Id="rId69" Type="http://schemas.openxmlformats.org/officeDocument/2006/relationships/hyperlink" Target="http://www.sciencedirect.com/science/article/pii/S092180091200122Xdoi:10.1016/j.ecolecon.2012.03.008" TargetMode="External"/><Relationship Id="rId77" Type="http://schemas.openxmlformats.org/officeDocument/2006/relationships/hyperlink" Target="http://www.sciencedirect.com/science/article/pii/S1389934105001206" TargetMode="External"/><Relationship Id="rId8" Type="http://schemas.openxmlformats.org/officeDocument/2006/relationships/hyperlink" Target="http://unstats.un.org/unsd/envaccounting/seeaLES/egm2/Biodiveristy_BSK.pdf" TargetMode="External"/><Relationship Id="rId51" Type="http://schemas.openxmlformats.org/officeDocument/2006/relationships/hyperlink" Target="http://www.sciencedirect.com/science/article/pii/S092180091200122Xdoi:10.1016/j.ecolecon.2012.03.008" TargetMode="External"/><Relationship Id="rId72" Type="http://schemas.openxmlformats.org/officeDocument/2006/relationships/hyperlink" Target="http://www.sciencedirect.com/science/article/pii/S092180091200122Xdoi:10.1016/j.ecolecon.2012.03.008" TargetMode="External"/><Relationship Id="rId80" Type="http://schemas.openxmlformats.org/officeDocument/2006/relationships/hyperlink" Target="http://www.sciencedirect.com/science/article/pii/S1389934105001206" TargetMode="External"/><Relationship Id="rId85" Type="http://schemas.openxmlformats.org/officeDocument/2006/relationships/hyperlink" Target="http://journals.cambridge.org/action/displayAbstract?fromPage=online&amp;aid=49769&amp;fileId=S1355770X98000072" TargetMode="External"/><Relationship Id="rId93" Type="http://schemas.openxmlformats.org/officeDocument/2006/relationships/vmlDrawing" Target="../drawings/vmlDrawing1.vml"/><Relationship Id="rId3" Type="http://schemas.openxmlformats.org/officeDocument/2006/relationships/hyperlink" Target="http://purl.umn.edu/98082" TargetMode="External"/><Relationship Id="rId12" Type="http://schemas.openxmlformats.org/officeDocument/2006/relationships/hyperlink" Target="http://unstats.un.org/unsd/envaccounting/seeaLES/egm2/Biodiveristy_BSK.pdf" TargetMode="External"/><Relationship Id="rId17" Type="http://schemas.openxmlformats.org/officeDocument/2006/relationships/hyperlink" Target="http://www.ioew.de/uploads/tx_ukioewdb/IOEW_SR_117_Bewertung_Auwald_Isarmuendung.pdf" TargetMode="External"/><Relationship Id="rId25" Type="http://schemas.openxmlformats.org/officeDocument/2006/relationships/hyperlink" Target="http://www.ioew.de/uploads/tx_ukioewdb/IOEW_SR_117_Bewertung_Auwald_Isarmuendung.pdf" TargetMode="External"/><Relationship Id="rId33" Type="http://schemas.openxmlformats.org/officeDocument/2006/relationships/hyperlink" Target="http://www.bauphysik.tu-berlin.de/fileadmin/a0731/uploads/publikationen/books/FOREST_Inhalt_und_Einleitung.pdf" TargetMode="External"/><Relationship Id="rId38" Type="http://schemas.openxmlformats.org/officeDocument/2006/relationships/hyperlink" Target="http://www.sciencedirect.com/science/article/pii/S092180091200122Xdoi:10.1016/j.ecolecon.2012.03.008" TargetMode="External"/><Relationship Id="rId46" Type="http://schemas.openxmlformats.org/officeDocument/2006/relationships/hyperlink" Target="http://www.sciencedirect.com/science/article/pii/S092180091200122Xdoi:10.1016/j.ecolecon.2012.03.008" TargetMode="External"/><Relationship Id="rId59" Type="http://schemas.openxmlformats.org/officeDocument/2006/relationships/hyperlink" Target="http://www.sciencedirect.com/science/article/pii/S092180091200122Xdoi:10.1016/j.ecolecon.2012.03.008" TargetMode="External"/><Relationship Id="rId67" Type="http://schemas.openxmlformats.org/officeDocument/2006/relationships/hyperlink" Target="http://www.sciencedirect.com/science/article/pii/S092180091200122Xdoi:10.1016/j.ecolecon.2012.03.008" TargetMode="External"/><Relationship Id="rId20" Type="http://schemas.openxmlformats.org/officeDocument/2006/relationships/hyperlink" Target="http://www.ioew.de/uploads/tx_ukioewdb/IOEW_SR_117_Bewertung_Auwald_Isarmuendung.pdf" TargetMode="External"/><Relationship Id="rId41" Type="http://schemas.openxmlformats.org/officeDocument/2006/relationships/hyperlink" Target="http://www.sciencedirect.com/science/article/pii/S092180091200122Xdoi:10.1016/j.ecolecon.2012.03.008" TargetMode="External"/><Relationship Id="rId54" Type="http://schemas.openxmlformats.org/officeDocument/2006/relationships/hyperlink" Target="http://www.sciencedirect.com/science/article/pii/S092180091200122Xdoi:10.1016/j.ecolecon.2012.03.008" TargetMode="External"/><Relationship Id="rId62" Type="http://schemas.openxmlformats.org/officeDocument/2006/relationships/hyperlink" Target="http://www.sciencedirect.com/science/article/pii/S092180091200122Xdoi:10.1016/j.ecolecon.2012.03.008" TargetMode="External"/><Relationship Id="rId70" Type="http://schemas.openxmlformats.org/officeDocument/2006/relationships/hyperlink" Target="http://www.sciencedirect.com/science/article/pii/S092180091200122Xdoi:10.1016/j.ecolecon.2012.03.008" TargetMode="External"/><Relationship Id="rId75" Type="http://schemas.openxmlformats.org/officeDocument/2006/relationships/hyperlink" Target="http://www.sciencedirect.com/science/article/pii/S092180091200122Xdoi:10.1016/j.ecolecon.2012.03.008" TargetMode="External"/><Relationship Id="rId83" Type="http://schemas.openxmlformats.org/officeDocument/2006/relationships/hyperlink" Target="http://journals.cambridge.org/action/displayAbstract?fromPage=online&amp;aid=49769&amp;fileId=S1355770X98000072" TargetMode="External"/><Relationship Id="rId88" Type="http://schemas.openxmlformats.org/officeDocument/2006/relationships/hyperlink" Target="http://www.sciencedirect.com/science/article/pii/092180099500054D" TargetMode="External"/><Relationship Id="rId91" Type="http://schemas.openxmlformats.org/officeDocument/2006/relationships/hyperlink" Target="http://www.pnas.org/content/101/34/12579.full" TargetMode="External"/><Relationship Id="rId1" Type="http://schemas.openxmlformats.org/officeDocument/2006/relationships/hyperlink" Target="http://purl.umn.edu/98082" TargetMode="External"/><Relationship Id="rId6" Type="http://schemas.openxmlformats.org/officeDocument/2006/relationships/hyperlink" Target="http://unstats.un.org/unsd/envaccounting/seeaLES/egm2/Biodiveristy_BSK.pdf" TargetMode="External"/><Relationship Id="rId15" Type="http://schemas.openxmlformats.org/officeDocument/2006/relationships/hyperlink" Target="https://www.researchgate.net/publication/256092920_Okosystemfunktionen_von_Flussauen_-_Analyse_und_Bewertung_von_Hochwasserretention_Nahrstoffruckhalt_Kohlenstoffvorrat_Treibhausgasemissionen_und_Habitatfunktion_Ecosystem_services_in_floodplains_-_ana" TargetMode="External"/><Relationship Id="rId23" Type="http://schemas.openxmlformats.org/officeDocument/2006/relationships/hyperlink" Target="http://www.ioew.de/uploads/tx_ukioewdb/IOEW_SR_117_Bewertung_Auwald_Isarmuendung.pdf" TargetMode="External"/><Relationship Id="rId28" Type="http://schemas.openxmlformats.org/officeDocument/2006/relationships/hyperlink" Target="http://econweb.ucsd.edu/~carsonvs/papers/621.pdf" TargetMode="External"/><Relationship Id="rId36" Type="http://schemas.openxmlformats.org/officeDocument/2006/relationships/hyperlink" Target="http://le.uwpress.org/content/78/1/88.full.pdf" TargetMode="External"/><Relationship Id="rId49" Type="http://schemas.openxmlformats.org/officeDocument/2006/relationships/hyperlink" Target="http://www.sciencedirect.com/science/article/pii/S092180091200122Xdoi:10.1016/j.ecolecon.2012.03.008" TargetMode="External"/><Relationship Id="rId57" Type="http://schemas.openxmlformats.org/officeDocument/2006/relationships/hyperlink" Target="http://www.sciencedirect.com/science/article/pii/S092180091200122Xdoi:10.1016/j.ecolecon.2012.03.008" TargetMode="External"/><Relationship Id="rId10" Type="http://schemas.openxmlformats.org/officeDocument/2006/relationships/hyperlink" Target="http://unstats.un.org/unsd/envaccounting/seeaLES/egm2/Biodiveristy_BSK.pdf" TargetMode="External"/><Relationship Id="rId31" Type="http://schemas.openxmlformats.org/officeDocument/2006/relationships/hyperlink" Target="https://www.ufz.de/export/data/global/53879_DP_15_2013_Mewes_et_al.pdf" TargetMode="External"/><Relationship Id="rId44" Type="http://schemas.openxmlformats.org/officeDocument/2006/relationships/hyperlink" Target="http://www.sciencedirect.com/science/article/pii/S092180091200122Xdoi:10.1016/j.ecolecon.2012.03.008" TargetMode="External"/><Relationship Id="rId52" Type="http://schemas.openxmlformats.org/officeDocument/2006/relationships/hyperlink" Target="http://www.sciencedirect.com/science/article/pii/S092180091200122Xdoi:10.1016/j.ecolecon.2012.03.008" TargetMode="External"/><Relationship Id="rId60" Type="http://schemas.openxmlformats.org/officeDocument/2006/relationships/hyperlink" Target="http://www.sciencedirect.com/science/article/pii/S092180091200122Xdoi:10.1016/j.ecolecon.2012.03.008" TargetMode="External"/><Relationship Id="rId65" Type="http://schemas.openxmlformats.org/officeDocument/2006/relationships/hyperlink" Target="http://www.sciencedirect.com/science/article/pii/S092180091200122Xdoi:10.1016/j.ecolecon.2012.03.008" TargetMode="External"/><Relationship Id="rId73" Type="http://schemas.openxmlformats.org/officeDocument/2006/relationships/hyperlink" Target="http://www.sciencedirect.com/science/article/pii/S092180091200122Xdoi:10.1016/j.ecolecon.2012.03.008" TargetMode="External"/><Relationship Id="rId78" Type="http://schemas.openxmlformats.org/officeDocument/2006/relationships/hyperlink" Target="http://www.sciencedirect.com/science/article/pii/S1389934105001206" TargetMode="External"/><Relationship Id="rId81" Type="http://schemas.openxmlformats.org/officeDocument/2006/relationships/hyperlink" Target="http://www.sciencedirect.com/science/article/pii/S0921800902002240" TargetMode="External"/><Relationship Id="rId86" Type="http://schemas.openxmlformats.org/officeDocument/2006/relationships/hyperlink" Target="http://journals.cambridge.org/action/displayAbstract?fromPage=online&amp;aid=49769&amp;fileId=S1355770X98000072" TargetMode="External"/><Relationship Id="rId94" Type="http://schemas.openxmlformats.org/officeDocument/2006/relationships/comments" Target="../comments1.xml"/><Relationship Id="rId4" Type="http://schemas.openxmlformats.org/officeDocument/2006/relationships/hyperlink" Target="http://purl.umn.edu/98082" TargetMode="External"/><Relationship Id="rId9" Type="http://schemas.openxmlformats.org/officeDocument/2006/relationships/hyperlink" Target="http://unstats.un.org/unsd/envaccounting/seeaLES/egm2/Biodiveristy_BSK.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de.statista.com/statistik/daten/studie/350573/umfrage/haushaltsgroesse-in-den-eu-laendern/" TargetMode="External"/><Relationship Id="rId7" Type="http://schemas.openxmlformats.org/officeDocument/2006/relationships/hyperlink" Target="https://www.destatis.de/DE/ZahlenFakten/GesellschaftStaat/Bevoelkerung/HaushalteFamilien/Tabellen/VorausberechnungHaushalte.htmlDatum%20Haushaltsgr&#246;&#223;e:%202015Abrufdatum:%2020.06.2016" TargetMode="External"/><Relationship Id="rId2" Type="http://schemas.openxmlformats.org/officeDocument/2006/relationships/hyperlink" Target="http://www.nakono.com/tekcarta/databank/households-average-household-size/Year:%202012Date%20accessed:%2020.06.2016" TargetMode="External"/><Relationship Id="rId1" Type="http://schemas.openxmlformats.org/officeDocument/2006/relationships/hyperlink" Target="http://de.statista.com/statistik/daten/studie/350573/umfrage/haushaltsgroesse-in-den-eu-laendern/" TargetMode="External"/><Relationship Id="rId6" Type="http://schemas.openxmlformats.org/officeDocument/2006/relationships/hyperlink" Target="http://knoema.de/MGHPS2010/households-with-periodic-survey-of-madagascar-2010Year:%202005Date%20accessed:%2020.06.2016" TargetMode="External"/><Relationship Id="rId5" Type="http://schemas.openxmlformats.org/officeDocument/2006/relationships/hyperlink" Target="http://knoema.de/MGHPS2010/households-with-periodic-survey-of-madagascar-2010Year:%202010Date%20accessed:%2020.06.2016" TargetMode="External"/><Relationship Id="rId4" Type="http://schemas.openxmlformats.org/officeDocument/2006/relationships/hyperlink" Target="http://www.nakono.com/tekcarta/databank/households-average-household-size/Year:%202012Date%20accessed:%2020.06.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tabSelected="1" zoomScaleNormal="100" workbookViewId="0"/>
  </sheetViews>
  <sheetFormatPr baseColWidth="10" defaultColWidth="0" defaultRowHeight="15" customHeight="1" zeroHeight="1" x14ac:dyDescent="0.25"/>
  <cols>
    <col min="1" max="16" width="11.42578125" style="219" customWidth="1"/>
    <col min="17" max="18" width="0" style="219" hidden="1" customWidth="1"/>
    <col min="19" max="16384" width="11.42578125" style="219" hidden="1"/>
  </cols>
  <sheetData>
    <row r="1" spans="1:16" x14ac:dyDescent="0.25">
      <c r="A1" s="4"/>
      <c r="B1" s="4"/>
      <c r="C1" s="4"/>
      <c r="D1" s="4"/>
      <c r="E1" s="4"/>
      <c r="F1" s="4"/>
      <c r="G1" s="4"/>
      <c r="H1" s="4"/>
      <c r="I1" s="4"/>
      <c r="J1" s="4"/>
      <c r="K1" s="4"/>
      <c r="L1" s="4"/>
      <c r="M1" s="4"/>
      <c r="N1" s="4"/>
      <c r="O1" s="4"/>
      <c r="P1" s="4"/>
    </row>
    <row r="2" spans="1:16" ht="18.75" x14ac:dyDescent="0.3">
      <c r="A2" s="159" t="s">
        <v>4805</v>
      </c>
      <c r="B2" s="4"/>
      <c r="C2" s="4"/>
      <c r="D2" s="4"/>
      <c r="E2" s="4"/>
      <c r="F2" s="4"/>
      <c r="G2" s="4"/>
      <c r="H2" s="4"/>
      <c r="I2" s="4"/>
      <c r="J2" s="4"/>
      <c r="K2" s="4"/>
      <c r="L2" s="4"/>
      <c r="M2" s="4"/>
      <c r="N2" s="4"/>
      <c r="O2" s="4"/>
      <c r="P2" s="4"/>
    </row>
    <row r="3" spans="1:16" x14ac:dyDescent="0.25">
      <c r="A3" s="4" t="s">
        <v>4253</v>
      </c>
      <c r="B3" s="4"/>
      <c r="C3" s="4"/>
      <c r="D3" s="4"/>
      <c r="E3" s="4"/>
      <c r="F3" s="4"/>
      <c r="G3" s="4"/>
      <c r="H3" s="4"/>
      <c r="I3" s="4"/>
      <c r="J3" s="4"/>
      <c r="K3" s="4"/>
      <c r="L3" s="4"/>
      <c r="M3" s="4"/>
      <c r="N3" s="4"/>
      <c r="O3" s="4"/>
      <c r="P3" s="4"/>
    </row>
    <row r="4" spans="1:16" x14ac:dyDescent="0.25">
      <c r="A4" s="4"/>
      <c r="B4" s="4"/>
      <c r="C4" s="4"/>
      <c r="D4" s="4"/>
      <c r="E4" s="4"/>
      <c r="F4" s="4"/>
      <c r="G4" s="4"/>
      <c r="H4" s="4"/>
      <c r="I4" s="4"/>
      <c r="J4" s="4"/>
      <c r="K4" s="4"/>
      <c r="L4" s="4"/>
      <c r="M4" s="4"/>
      <c r="N4" s="4"/>
      <c r="O4" s="4"/>
      <c r="P4" s="4"/>
    </row>
    <row r="5" spans="1:16" x14ac:dyDescent="0.25">
      <c r="A5" s="173" t="s">
        <v>4804</v>
      </c>
      <c r="B5" s="4"/>
      <c r="C5" s="4"/>
      <c r="D5" s="4"/>
      <c r="E5" s="4"/>
      <c r="F5" s="4"/>
      <c r="G5" s="4"/>
      <c r="H5" s="4"/>
      <c r="I5" s="4"/>
      <c r="J5" s="4"/>
      <c r="K5" s="4"/>
      <c r="L5" s="4"/>
      <c r="M5" s="4"/>
      <c r="N5" s="4"/>
      <c r="O5" s="4"/>
      <c r="P5" s="4"/>
    </row>
    <row r="6" spans="1:16" x14ac:dyDescent="0.25">
      <c r="A6" s="4"/>
      <c r="B6" s="4"/>
      <c r="C6" s="4"/>
      <c r="D6" s="4"/>
      <c r="E6" s="4"/>
      <c r="F6" s="4"/>
      <c r="G6" s="4"/>
      <c r="H6" s="4"/>
      <c r="I6" s="4"/>
      <c r="J6" s="4"/>
      <c r="K6" s="4"/>
      <c r="L6" s="4"/>
      <c r="M6" s="4"/>
      <c r="N6" s="4"/>
      <c r="O6" s="4"/>
      <c r="P6" s="4"/>
    </row>
    <row r="7" spans="1:16" x14ac:dyDescent="0.25">
      <c r="A7" s="4"/>
      <c r="B7" s="4"/>
      <c r="C7" s="4"/>
      <c r="D7" s="4"/>
      <c r="E7" s="4"/>
      <c r="F7" s="4"/>
      <c r="G7" s="4"/>
      <c r="H7" s="4"/>
      <c r="I7" s="4"/>
      <c r="J7" s="4"/>
      <c r="K7" s="4"/>
      <c r="L7" s="4"/>
      <c r="M7" s="4"/>
      <c r="N7" s="4"/>
      <c r="O7" s="4"/>
      <c r="P7" s="4"/>
    </row>
    <row r="8" spans="1:16" x14ac:dyDescent="0.25">
      <c r="B8" s="4"/>
      <c r="C8" s="4"/>
      <c r="D8" s="4"/>
      <c r="E8" s="4"/>
      <c r="F8" s="4"/>
      <c r="G8" s="4"/>
      <c r="H8" s="4"/>
      <c r="I8" s="4"/>
      <c r="J8" s="4"/>
      <c r="K8" s="4"/>
      <c r="L8" s="4"/>
      <c r="M8" s="4"/>
      <c r="N8" s="4"/>
      <c r="O8" s="4"/>
      <c r="P8" s="4"/>
    </row>
    <row r="9" spans="1:16" x14ac:dyDescent="0.25">
      <c r="C9" s="4"/>
      <c r="D9" s="4"/>
      <c r="E9" s="4"/>
      <c r="F9" s="4"/>
      <c r="G9" s="4"/>
      <c r="H9" s="4"/>
      <c r="I9" s="4"/>
      <c r="J9" s="4"/>
      <c r="K9" s="4"/>
      <c r="L9" s="4"/>
      <c r="M9" s="4"/>
      <c r="N9" s="4"/>
      <c r="O9" s="4"/>
      <c r="P9" s="4"/>
    </row>
    <row r="10" spans="1:16" ht="17.25" x14ac:dyDescent="0.25">
      <c r="A10" s="162"/>
      <c r="B10" s="4"/>
      <c r="C10" s="4"/>
      <c r="D10" s="4"/>
      <c r="E10" s="4"/>
      <c r="F10" s="4"/>
      <c r="G10" s="4"/>
      <c r="H10" s="4"/>
      <c r="I10" s="4"/>
      <c r="J10" s="4"/>
      <c r="K10" s="4"/>
      <c r="L10" s="4"/>
      <c r="M10" s="4"/>
      <c r="N10" s="4"/>
      <c r="O10" s="4"/>
      <c r="P10" s="4"/>
    </row>
    <row r="11" spans="1:16" x14ac:dyDescent="0.25">
      <c r="A11" s="173" t="s">
        <v>4802</v>
      </c>
      <c r="C11" s="4"/>
      <c r="D11" s="4"/>
      <c r="E11" s="4"/>
      <c r="F11" s="4"/>
      <c r="G11" s="4"/>
      <c r="H11" s="4"/>
      <c r="I11" s="4"/>
      <c r="J11" s="4"/>
      <c r="K11" s="4"/>
      <c r="L11" s="4"/>
      <c r="M11" s="4"/>
      <c r="N11" s="4"/>
      <c r="O11" s="4"/>
      <c r="P11" s="4"/>
    </row>
    <row r="12" spans="1:16" x14ac:dyDescent="0.25">
      <c r="A12" s="393" t="s">
        <v>4803</v>
      </c>
      <c r="B12" s="173"/>
      <c r="C12" s="4"/>
      <c r="D12" s="4"/>
      <c r="E12" s="4"/>
      <c r="F12" s="4"/>
      <c r="G12" s="4"/>
      <c r="H12" s="4"/>
      <c r="I12" s="4"/>
      <c r="J12" s="4"/>
      <c r="K12" s="4"/>
      <c r="L12" s="4"/>
      <c r="M12" s="4"/>
      <c r="N12" s="4"/>
      <c r="O12" s="4"/>
      <c r="P12" s="4"/>
    </row>
    <row r="13" spans="1:16" x14ac:dyDescent="0.25">
      <c r="A13" s="393" t="s">
        <v>4806</v>
      </c>
      <c r="B13" s="173"/>
      <c r="C13" s="4"/>
      <c r="D13" s="4"/>
      <c r="E13" s="4"/>
      <c r="F13" s="4"/>
      <c r="G13" s="4"/>
      <c r="H13" s="4"/>
      <c r="I13" s="4"/>
      <c r="J13" s="4"/>
      <c r="K13" s="4"/>
      <c r="L13" s="4"/>
      <c r="M13" s="4"/>
      <c r="N13" s="4"/>
      <c r="O13" s="4"/>
      <c r="P13" s="4"/>
    </row>
    <row r="14" spans="1:16" x14ac:dyDescent="0.25">
      <c r="A14" s="4"/>
      <c r="B14" s="4"/>
      <c r="C14" s="4"/>
      <c r="D14" s="4"/>
      <c r="E14" s="4"/>
      <c r="F14" s="4"/>
      <c r="G14" s="4"/>
      <c r="H14" s="4"/>
      <c r="I14" s="4"/>
      <c r="J14" s="4"/>
      <c r="K14" s="4"/>
      <c r="L14" s="4"/>
      <c r="M14" s="4"/>
      <c r="N14" s="4"/>
      <c r="O14" s="4"/>
      <c r="P14" s="4"/>
    </row>
    <row r="15" spans="1:16" x14ac:dyDescent="0.25">
      <c r="A15" s="4"/>
      <c r="B15" s="4"/>
      <c r="C15" s="4"/>
      <c r="D15" s="4"/>
      <c r="E15" s="4"/>
      <c r="F15" s="4"/>
      <c r="G15" s="4"/>
      <c r="H15" s="4"/>
      <c r="I15" s="4"/>
      <c r="J15" s="4"/>
      <c r="K15" s="4"/>
      <c r="L15" s="4"/>
      <c r="M15" s="4"/>
      <c r="N15" s="4"/>
      <c r="O15" s="4"/>
      <c r="P15" s="4"/>
    </row>
    <row r="16" spans="1:16" x14ac:dyDescent="0.25">
      <c r="A16" s="161" t="s">
        <v>4183</v>
      </c>
      <c r="B16" s="4"/>
      <c r="C16" s="4"/>
      <c r="D16" s="4"/>
      <c r="E16" s="4"/>
      <c r="F16" s="4"/>
      <c r="G16" s="4"/>
      <c r="H16" s="4"/>
      <c r="I16" s="4"/>
      <c r="J16" s="4"/>
      <c r="K16" s="4"/>
      <c r="L16" s="4"/>
      <c r="M16" s="4"/>
      <c r="N16" s="4"/>
      <c r="O16" s="4"/>
      <c r="P16" s="4"/>
    </row>
    <row r="17" spans="1:16" x14ac:dyDescent="0.25">
      <c r="A17" s="160" t="s">
        <v>3544</v>
      </c>
      <c r="B17" s="4">
        <v>2016</v>
      </c>
      <c r="C17" s="4"/>
      <c r="D17" s="4"/>
      <c r="E17" s="4"/>
      <c r="F17" s="4"/>
      <c r="G17" s="4"/>
      <c r="H17" s="4"/>
      <c r="I17" s="4"/>
      <c r="J17" s="4"/>
      <c r="K17" s="4"/>
      <c r="L17" s="4"/>
      <c r="M17" s="4"/>
      <c r="N17" s="4"/>
      <c r="O17" s="4"/>
      <c r="P17" s="4"/>
    </row>
    <row r="18" spans="1:16" x14ac:dyDescent="0.25">
      <c r="A18" s="160" t="s">
        <v>3545</v>
      </c>
      <c r="B18" s="163" t="s">
        <v>3546</v>
      </c>
      <c r="C18" s="4"/>
      <c r="D18" s="4"/>
      <c r="E18" s="4"/>
      <c r="F18" s="4"/>
      <c r="G18" s="4"/>
      <c r="H18" s="4"/>
      <c r="I18" s="4"/>
      <c r="J18" s="4"/>
      <c r="K18" s="4"/>
      <c r="L18" s="4"/>
      <c r="M18" s="4"/>
      <c r="N18" s="4"/>
      <c r="O18" s="4"/>
      <c r="P18" s="4"/>
    </row>
    <row r="19" spans="1:16" x14ac:dyDescent="0.25">
      <c r="A19" s="160" t="s">
        <v>3547</v>
      </c>
      <c r="B19" s="164">
        <v>42628</v>
      </c>
      <c r="C19" s="4"/>
      <c r="D19" s="4"/>
      <c r="E19" s="4"/>
      <c r="F19" s="4"/>
      <c r="G19" s="4"/>
      <c r="H19" s="4"/>
      <c r="I19" s="4"/>
      <c r="J19" s="4"/>
      <c r="K19" s="4"/>
      <c r="L19" s="4"/>
      <c r="M19" s="4"/>
      <c r="N19" s="4"/>
      <c r="O19" s="4"/>
      <c r="P19" s="4"/>
    </row>
    <row r="20" spans="1:16" x14ac:dyDescent="0.25">
      <c r="A20" s="4"/>
      <c r="B20" s="4"/>
      <c r="C20" s="4"/>
      <c r="D20" s="4"/>
      <c r="E20" s="4"/>
      <c r="F20" s="4"/>
      <c r="G20" s="4"/>
      <c r="H20" s="4"/>
      <c r="I20" s="4"/>
      <c r="J20" s="4"/>
      <c r="K20" s="4"/>
      <c r="L20" s="4"/>
      <c r="M20" s="4"/>
      <c r="N20" s="4"/>
      <c r="O20" s="4"/>
      <c r="P20" s="4"/>
    </row>
    <row r="21" spans="1:16" x14ac:dyDescent="0.25">
      <c r="A21" s="4"/>
      <c r="B21" s="4"/>
      <c r="C21" s="4"/>
      <c r="D21" s="4"/>
      <c r="E21" s="4"/>
      <c r="F21" s="4"/>
      <c r="G21" s="4"/>
      <c r="H21" s="4"/>
      <c r="I21" s="4"/>
      <c r="J21" s="4"/>
      <c r="K21" s="4"/>
      <c r="L21" s="4"/>
      <c r="M21" s="4"/>
      <c r="N21" s="4"/>
      <c r="O21" s="4"/>
      <c r="P21" s="4"/>
    </row>
    <row r="22" spans="1:16" x14ac:dyDescent="0.25">
      <c r="A22" s="4"/>
      <c r="B22" s="4"/>
      <c r="C22" s="4"/>
      <c r="D22" s="4"/>
      <c r="E22" s="4"/>
      <c r="F22" s="4"/>
      <c r="G22" s="4"/>
      <c r="H22" s="4"/>
      <c r="I22" s="4"/>
      <c r="J22" s="4"/>
      <c r="K22" s="4"/>
      <c r="L22" s="4"/>
      <c r="M22" s="4"/>
      <c r="N22" s="4"/>
      <c r="O22" s="4"/>
      <c r="P22" s="4"/>
    </row>
    <row r="23" spans="1:16" x14ac:dyDescent="0.25">
      <c r="A23" s="4"/>
      <c r="B23" s="4"/>
      <c r="C23" s="4"/>
      <c r="D23" s="4"/>
      <c r="E23" s="4"/>
      <c r="F23" s="4"/>
      <c r="G23" s="4"/>
      <c r="H23" s="4"/>
      <c r="I23" s="4"/>
      <c r="J23" s="4"/>
      <c r="K23" s="4"/>
      <c r="L23" s="4"/>
      <c r="M23" s="4"/>
      <c r="N23" s="4"/>
      <c r="O23" s="4"/>
      <c r="P23" s="4"/>
    </row>
    <row r="24" spans="1:16" x14ac:dyDescent="0.25">
      <c r="A24" s="4"/>
      <c r="B24" s="4"/>
      <c r="C24" s="4"/>
      <c r="D24" s="4"/>
      <c r="E24" s="4"/>
      <c r="F24" s="4"/>
      <c r="G24" s="4"/>
      <c r="H24" s="4"/>
      <c r="I24" s="4"/>
      <c r="J24" s="4"/>
      <c r="K24" s="4"/>
      <c r="L24" s="4"/>
      <c r="M24" s="4"/>
      <c r="N24" s="4"/>
      <c r="O24" s="4"/>
      <c r="P24" s="4"/>
    </row>
    <row r="25" spans="1:16" x14ac:dyDescent="0.25">
      <c r="A25" s="172"/>
      <c r="B25" s="4"/>
      <c r="C25" s="4"/>
      <c r="D25" s="4"/>
      <c r="E25" s="4"/>
      <c r="F25" s="4"/>
      <c r="G25" s="4"/>
      <c r="H25" s="4"/>
      <c r="I25" s="4"/>
      <c r="J25" s="4"/>
      <c r="K25" s="4"/>
      <c r="L25" s="4"/>
      <c r="M25" s="4"/>
      <c r="N25" s="4"/>
      <c r="O25" s="4"/>
      <c r="P25" s="4"/>
    </row>
    <row r="26" spans="1:16" x14ac:dyDescent="0.25">
      <c r="A26" s="202" t="s">
        <v>4801</v>
      </c>
      <c r="B26" s="4"/>
      <c r="C26" s="4"/>
      <c r="D26" s="4"/>
      <c r="E26" s="4"/>
      <c r="F26" s="4"/>
      <c r="G26" s="4"/>
      <c r="H26" s="4"/>
      <c r="I26" s="4"/>
      <c r="J26" s="4"/>
      <c r="K26" s="4"/>
      <c r="L26" s="4"/>
      <c r="M26" s="4"/>
      <c r="N26" s="4"/>
      <c r="O26" s="4"/>
      <c r="P26" s="4"/>
    </row>
    <row r="27" spans="1:16" x14ac:dyDescent="0.25">
      <c r="A27" s="172"/>
      <c r="B27" s="4"/>
      <c r="C27" s="4"/>
      <c r="D27" s="4"/>
      <c r="E27" s="4"/>
      <c r="F27" s="4"/>
      <c r="G27" s="4"/>
      <c r="H27" s="4"/>
      <c r="I27" s="4"/>
      <c r="J27" s="4"/>
      <c r="K27" s="4"/>
      <c r="L27" s="4"/>
      <c r="M27" s="4"/>
      <c r="N27" s="4"/>
      <c r="O27" s="4"/>
      <c r="P27" s="4"/>
    </row>
    <row r="28" spans="1:16" x14ac:dyDescent="0.25">
      <c r="A28" s="172"/>
      <c r="B28" s="4"/>
      <c r="C28" s="4"/>
      <c r="D28" s="4"/>
      <c r="E28" s="4"/>
      <c r="F28" s="4"/>
      <c r="G28" s="4"/>
      <c r="H28" s="4"/>
      <c r="I28" s="4"/>
      <c r="J28" s="4"/>
      <c r="K28" s="4"/>
      <c r="L28" s="4"/>
      <c r="M28" s="4"/>
      <c r="N28" s="4"/>
      <c r="O28" s="4"/>
      <c r="P28" s="4"/>
    </row>
    <row r="29" spans="1:16" x14ac:dyDescent="0.25">
      <c r="A29" s="172"/>
      <c r="B29" s="4"/>
      <c r="C29" s="4"/>
      <c r="D29" s="4"/>
      <c r="E29" s="4"/>
      <c r="F29" s="4"/>
      <c r="G29" s="4"/>
      <c r="H29" s="4"/>
      <c r="I29" s="4"/>
      <c r="J29" s="4"/>
      <c r="K29" s="4"/>
      <c r="L29" s="4"/>
      <c r="M29" s="4"/>
      <c r="N29" s="4"/>
      <c r="O29" s="4"/>
      <c r="P29" s="4"/>
    </row>
    <row r="30" spans="1:16" x14ac:dyDescent="0.25">
      <c r="A30" s="172"/>
      <c r="B30" s="4"/>
      <c r="C30" s="4"/>
      <c r="D30" s="4"/>
      <c r="E30" s="4"/>
      <c r="F30" s="4"/>
      <c r="G30" s="4"/>
      <c r="H30" s="4"/>
      <c r="I30" s="4"/>
      <c r="J30" s="4"/>
      <c r="K30" s="4"/>
      <c r="L30" s="4"/>
      <c r="M30" s="4"/>
      <c r="N30" s="4"/>
      <c r="O30" s="4"/>
      <c r="P30" s="4"/>
    </row>
    <row r="31" spans="1:16" x14ac:dyDescent="0.25">
      <c r="A31" s="172"/>
      <c r="B31" s="4"/>
      <c r="C31" s="4"/>
      <c r="D31" s="4"/>
      <c r="E31" s="4"/>
      <c r="F31" s="4"/>
      <c r="G31" s="4"/>
      <c r="H31" s="4"/>
      <c r="I31" s="4"/>
      <c r="J31" s="4"/>
      <c r="K31" s="4"/>
      <c r="L31" s="4"/>
      <c r="M31" s="4"/>
      <c r="N31" s="4"/>
      <c r="O31" s="4"/>
      <c r="P31" s="4"/>
    </row>
    <row r="32" spans="1:16" x14ac:dyDescent="0.25">
      <c r="A32" s="172"/>
      <c r="B32" s="4"/>
      <c r="C32" s="4"/>
      <c r="D32" s="4"/>
      <c r="E32" s="4"/>
      <c r="F32" s="4"/>
      <c r="G32" s="4"/>
      <c r="H32" s="4"/>
      <c r="I32" s="4"/>
      <c r="J32" s="4"/>
      <c r="K32" s="4"/>
      <c r="L32" s="4"/>
      <c r="M32" s="4"/>
      <c r="N32" s="4"/>
      <c r="O32" s="4"/>
      <c r="P32" s="4"/>
    </row>
    <row r="33" spans="1:16" x14ac:dyDescent="0.25">
      <c r="A33" s="172"/>
      <c r="B33" s="4"/>
      <c r="C33" s="4"/>
      <c r="D33" s="4"/>
      <c r="E33" s="4"/>
      <c r="F33" s="4"/>
      <c r="G33" s="4"/>
      <c r="H33" s="4"/>
      <c r="I33" s="4"/>
      <c r="J33" s="4"/>
      <c r="K33" s="4"/>
      <c r="L33" s="4"/>
      <c r="M33" s="4"/>
      <c r="N33" s="4"/>
      <c r="O33" s="4"/>
      <c r="P33" s="4"/>
    </row>
    <row r="34" spans="1:16" x14ac:dyDescent="0.25">
      <c r="A34" s="172"/>
      <c r="B34" s="4"/>
      <c r="C34" s="4"/>
      <c r="D34" s="4"/>
      <c r="E34" s="4"/>
      <c r="F34" s="4"/>
      <c r="G34" s="4"/>
      <c r="H34" s="4"/>
      <c r="I34" s="4"/>
      <c r="J34" s="4"/>
      <c r="K34" s="4"/>
      <c r="L34" s="4"/>
      <c r="M34" s="4"/>
      <c r="N34" s="4"/>
      <c r="O34" s="4"/>
      <c r="P34" s="4"/>
    </row>
    <row r="35" spans="1:16" x14ac:dyDescent="0.25">
      <c r="A35" s="172"/>
      <c r="B35" s="4"/>
      <c r="C35" s="4"/>
      <c r="D35" s="4"/>
      <c r="E35" s="4"/>
      <c r="F35" s="4"/>
      <c r="G35" s="4"/>
      <c r="H35" s="4"/>
      <c r="I35" s="4"/>
      <c r="J35" s="4"/>
      <c r="K35" s="4"/>
      <c r="L35" s="4"/>
      <c r="M35" s="4"/>
      <c r="N35" s="4"/>
      <c r="O35" s="4"/>
      <c r="P35" s="4"/>
    </row>
    <row r="36" spans="1:16" x14ac:dyDescent="0.25">
      <c r="A36" s="172"/>
      <c r="B36" s="4"/>
      <c r="C36" s="4"/>
      <c r="D36" s="4"/>
      <c r="E36" s="4"/>
      <c r="F36" s="4"/>
      <c r="G36" s="4"/>
      <c r="H36" s="4"/>
      <c r="I36" s="4"/>
      <c r="J36" s="4"/>
      <c r="K36" s="4"/>
      <c r="L36" s="4"/>
      <c r="M36" s="4"/>
      <c r="N36" s="4"/>
      <c r="O36" s="4"/>
      <c r="P36" s="4"/>
    </row>
    <row r="37" spans="1:16" x14ac:dyDescent="0.25">
      <c r="A37" s="172"/>
      <c r="B37" s="4"/>
      <c r="C37" s="4"/>
      <c r="D37" s="4"/>
      <c r="E37" s="4"/>
      <c r="F37" s="4"/>
      <c r="G37" s="4"/>
      <c r="H37" s="4"/>
      <c r="I37" s="4"/>
      <c r="J37" s="4"/>
      <c r="K37" s="4"/>
      <c r="L37" s="4"/>
      <c r="M37" s="4"/>
      <c r="N37" s="4"/>
      <c r="O37" s="4"/>
      <c r="P37" s="4"/>
    </row>
    <row r="38" spans="1:16" x14ac:dyDescent="0.25">
      <c r="A38" s="172"/>
      <c r="B38" s="4"/>
      <c r="C38" s="4"/>
      <c r="D38" s="4"/>
      <c r="E38" s="4"/>
      <c r="F38" s="4"/>
      <c r="G38" s="4"/>
      <c r="H38" s="4"/>
      <c r="I38" s="4"/>
      <c r="J38" s="4"/>
      <c r="K38" s="4"/>
      <c r="L38" s="4"/>
      <c r="M38" s="4"/>
      <c r="N38" s="4"/>
      <c r="O38" s="4"/>
      <c r="P38" s="4"/>
    </row>
    <row r="39" spans="1:16" x14ac:dyDescent="0.25">
      <c r="A39" s="172"/>
      <c r="B39" s="4"/>
      <c r="C39" s="4"/>
      <c r="D39" s="4"/>
      <c r="E39" s="4"/>
      <c r="F39" s="4"/>
      <c r="G39" s="4"/>
      <c r="H39" s="4"/>
      <c r="I39" s="4"/>
      <c r="J39" s="4"/>
      <c r="K39" s="4"/>
      <c r="L39" s="4"/>
      <c r="M39" s="4"/>
      <c r="N39" s="4"/>
      <c r="O39" s="4"/>
      <c r="P39" s="4"/>
    </row>
    <row r="40" spans="1:16" x14ac:dyDescent="0.25">
      <c r="A40" s="172"/>
      <c r="B40" s="4"/>
      <c r="C40" s="4"/>
      <c r="D40" s="4"/>
      <c r="E40" s="4"/>
      <c r="F40" s="4"/>
      <c r="G40" s="4"/>
      <c r="H40" s="4"/>
      <c r="I40" s="4"/>
      <c r="J40" s="4"/>
      <c r="K40" s="4"/>
      <c r="L40" s="4"/>
      <c r="M40" s="4"/>
      <c r="N40" s="4"/>
      <c r="O40" s="4"/>
      <c r="P40" s="4"/>
    </row>
    <row r="41" spans="1:16" x14ac:dyDescent="0.25">
      <c r="A41" s="172"/>
      <c r="B41" s="4"/>
      <c r="C41" s="4"/>
      <c r="D41" s="4"/>
      <c r="E41" s="4"/>
      <c r="F41" s="4"/>
      <c r="G41" s="4"/>
      <c r="H41" s="4"/>
      <c r="I41" s="4"/>
      <c r="J41" s="4"/>
      <c r="K41" s="4"/>
      <c r="L41" s="4"/>
      <c r="M41" s="4"/>
      <c r="N41" s="4"/>
      <c r="O41" s="4"/>
      <c r="P41" s="4"/>
    </row>
    <row r="42" spans="1:16" x14ac:dyDescent="0.25">
      <c r="A42" s="172"/>
      <c r="B42" s="4"/>
      <c r="C42" s="4"/>
      <c r="D42" s="4"/>
      <c r="E42" s="4"/>
      <c r="F42" s="4"/>
      <c r="G42" s="4"/>
      <c r="H42" s="4"/>
      <c r="I42" s="4"/>
      <c r="J42" s="4"/>
      <c r="K42" s="4"/>
      <c r="L42" s="4"/>
      <c r="M42" s="4"/>
      <c r="N42" s="4"/>
      <c r="O42" s="4"/>
      <c r="P42" s="4"/>
    </row>
    <row r="43" spans="1:16" x14ac:dyDescent="0.25">
      <c r="A43" s="172"/>
      <c r="B43" s="4"/>
      <c r="C43" s="4"/>
      <c r="D43" s="4"/>
      <c r="E43" s="4"/>
      <c r="F43" s="4"/>
      <c r="G43" s="4"/>
      <c r="H43" s="4"/>
      <c r="I43" s="4"/>
      <c r="J43" s="4"/>
      <c r="K43" s="4"/>
      <c r="L43" s="4"/>
      <c r="M43" s="4"/>
      <c r="N43" s="4"/>
      <c r="O43" s="4"/>
      <c r="P43" s="4"/>
    </row>
    <row r="44" spans="1:16" x14ac:dyDescent="0.25">
      <c r="A44" s="172"/>
      <c r="B44" s="4"/>
      <c r="C44" s="4"/>
      <c r="D44" s="4"/>
      <c r="E44" s="4"/>
      <c r="F44" s="4"/>
      <c r="G44" s="4"/>
      <c r="H44" s="4"/>
      <c r="I44" s="4"/>
      <c r="J44" s="4"/>
      <c r="K44" s="4"/>
      <c r="L44" s="4"/>
      <c r="M44" s="4"/>
      <c r="N44" s="4"/>
      <c r="O44" s="4"/>
      <c r="P44" s="4"/>
    </row>
    <row r="45" spans="1:16" x14ac:dyDescent="0.25">
      <c r="A45" s="172"/>
      <c r="B45" s="4"/>
      <c r="C45" s="4"/>
      <c r="D45" s="4"/>
      <c r="E45" s="4"/>
      <c r="F45" s="4"/>
      <c r="G45" s="4"/>
      <c r="H45" s="4"/>
      <c r="I45" s="4"/>
      <c r="J45" s="4"/>
      <c r="K45" s="4"/>
      <c r="L45" s="4"/>
      <c r="M45" s="4"/>
      <c r="N45" s="4"/>
      <c r="O45" s="4"/>
      <c r="P45" s="4"/>
    </row>
    <row r="46" spans="1:16" x14ac:dyDescent="0.25">
      <c r="A46" s="172"/>
      <c r="B46" s="4"/>
      <c r="C46" s="4"/>
      <c r="D46" s="4"/>
      <c r="E46" s="4"/>
      <c r="F46" s="4"/>
      <c r="G46" s="4"/>
      <c r="H46" s="4"/>
      <c r="I46" s="4"/>
      <c r="J46" s="4"/>
      <c r="K46" s="4"/>
      <c r="L46" s="4"/>
      <c r="M46" s="4"/>
      <c r="N46" s="4"/>
      <c r="O46" s="4"/>
      <c r="P46" s="4"/>
    </row>
    <row r="47" spans="1:16" x14ac:dyDescent="0.25">
      <c r="A47" s="172"/>
      <c r="B47" s="4"/>
      <c r="C47" s="4"/>
      <c r="D47" s="4"/>
      <c r="E47" s="4"/>
      <c r="F47" s="4"/>
      <c r="G47" s="4"/>
      <c r="H47" s="4"/>
      <c r="I47" s="4"/>
      <c r="J47" s="4"/>
      <c r="K47" s="4"/>
      <c r="L47" s="4"/>
      <c r="M47" s="4"/>
      <c r="N47" s="4"/>
      <c r="O47" s="4"/>
      <c r="P47" s="4"/>
    </row>
    <row r="48" spans="1:16" x14ac:dyDescent="0.25">
      <c r="A48" s="161" t="s">
        <v>4254</v>
      </c>
      <c r="B48" s="4"/>
      <c r="C48" s="4"/>
      <c r="D48" s="4"/>
      <c r="E48" s="4"/>
      <c r="F48" s="4"/>
      <c r="G48" s="4"/>
      <c r="H48" s="4"/>
      <c r="I48" s="4"/>
      <c r="J48" s="4"/>
      <c r="K48" s="4"/>
      <c r="L48" s="4"/>
      <c r="M48" s="4"/>
      <c r="N48" s="4"/>
      <c r="O48" s="4"/>
      <c r="P48" s="4"/>
    </row>
    <row r="49" spans="1:18" x14ac:dyDescent="0.25">
      <c r="A49" s="4"/>
      <c r="B49" s="4"/>
      <c r="C49" s="4"/>
      <c r="D49" s="4"/>
      <c r="E49" s="4"/>
      <c r="F49" s="4"/>
      <c r="G49" s="4"/>
      <c r="H49" s="4"/>
      <c r="I49" s="4"/>
      <c r="J49" s="4"/>
      <c r="K49" s="4"/>
      <c r="L49" s="4"/>
      <c r="M49" s="4"/>
      <c r="N49" s="4"/>
      <c r="O49" s="4"/>
      <c r="P49" s="4"/>
    </row>
    <row r="50" spans="1:18" x14ac:dyDescent="0.25">
      <c r="A50" s="4"/>
      <c r="B50" s="4"/>
      <c r="C50" s="4"/>
      <c r="D50" s="4"/>
      <c r="E50" s="4"/>
      <c r="F50" s="4"/>
      <c r="G50" s="4"/>
      <c r="H50" s="4"/>
      <c r="I50" s="4"/>
      <c r="J50" s="4"/>
      <c r="K50" s="4"/>
      <c r="L50" s="4"/>
      <c r="M50" s="4"/>
      <c r="N50" s="4"/>
      <c r="O50" s="4"/>
      <c r="P50" s="4"/>
    </row>
    <row r="51" spans="1:18" x14ac:dyDescent="0.25">
      <c r="A51" s="4"/>
      <c r="B51" s="4"/>
      <c r="C51" s="4"/>
      <c r="D51" s="4"/>
      <c r="E51" s="4"/>
      <c r="F51" s="4"/>
      <c r="G51" s="4"/>
      <c r="H51" s="4"/>
      <c r="I51" s="4"/>
      <c r="J51" s="4"/>
      <c r="K51" s="4"/>
      <c r="L51" s="4"/>
      <c r="M51" s="4"/>
      <c r="N51" s="4"/>
      <c r="O51" s="4"/>
      <c r="P51" s="4"/>
    </row>
    <row r="52" spans="1:18" ht="15" customHeight="1" x14ac:dyDescent="0.25">
      <c r="A52" s="4"/>
      <c r="B52" s="4"/>
      <c r="C52" s="4"/>
      <c r="D52" s="4"/>
      <c r="E52" s="4"/>
      <c r="F52" s="4"/>
      <c r="G52" s="4"/>
      <c r="H52" s="4"/>
      <c r="I52" s="4"/>
      <c r="J52" s="4"/>
      <c r="K52" s="4"/>
      <c r="L52" s="4"/>
      <c r="M52" s="4"/>
      <c r="N52" s="4"/>
      <c r="O52" s="4"/>
      <c r="P52" s="4"/>
    </row>
    <row r="53" spans="1:18" ht="15" customHeight="1" x14ac:dyDescent="0.25">
      <c r="A53" s="4"/>
      <c r="B53" s="4"/>
      <c r="C53" s="4"/>
      <c r="D53" s="4"/>
      <c r="E53" s="4"/>
      <c r="F53" s="4"/>
      <c r="G53" s="4"/>
      <c r="H53" s="4"/>
      <c r="I53" s="4"/>
      <c r="J53" s="4"/>
      <c r="K53" s="4"/>
      <c r="L53" s="4"/>
      <c r="M53" s="4"/>
      <c r="N53" s="4"/>
      <c r="O53" s="4"/>
      <c r="P53" s="4"/>
    </row>
    <row r="54" spans="1:18" ht="15" customHeight="1" x14ac:dyDescent="0.25">
      <c r="A54" s="4"/>
      <c r="B54" s="4"/>
      <c r="C54" s="4"/>
      <c r="D54" s="4"/>
      <c r="E54" s="4"/>
      <c r="F54" s="4"/>
      <c r="G54" s="4"/>
      <c r="H54" s="4"/>
      <c r="I54" s="4"/>
      <c r="J54" s="4"/>
      <c r="K54" s="4"/>
      <c r="L54" s="4"/>
      <c r="M54" s="4"/>
      <c r="N54" s="4"/>
      <c r="O54" s="4"/>
      <c r="P54" s="4"/>
      <c r="R54" s="2" t="s">
        <v>490</v>
      </c>
    </row>
    <row r="55" spans="1:18" ht="15" customHeight="1" x14ac:dyDescent="0.25">
      <c r="A55" s="4"/>
      <c r="B55" s="4"/>
      <c r="C55" s="4"/>
      <c r="D55" s="4"/>
      <c r="E55" s="4"/>
      <c r="F55" s="4"/>
      <c r="G55" s="4"/>
      <c r="H55" s="4"/>
      <c r="I55" s="4"/>
      <c r="J55" s="4"/>
      <c r="K55" s="4"/>
      <c r="L55" s="4"/>
      <c r="M55" s="4"/>
      <c r="N55" s="4"/>
      <c r="O55" s="4"/>
      <c r="P55" s="4"/>
    </row>
    <row r="56" spans="1:18" ht="15" customHeight="1" x14ac:dyDescent="0.25">
      <c r="A56" s="4"/>
      <c r="B56" s="4"/>
      <c r="C56" s="4"/>
      <c r="D56" s="4"/>
      <c r="E56" s="4"/>
      <c r="F56" s="4"/>
      <c r="G56" s="4"/>
      <c r="H56" s="4"/>
      <c r="I56" s="4"/>
      <c r="J56" s="4"/>
      <c r="K56" s="4"/>
      <c r="L56" s="4"/>
      <c r="M56" s="4"/>
      <c r="N56" s="4"/>
      <c r="O56" s="4"/>
      <c r="P56" s="4"/>
    </row>
    <row r="57" spans="1:18" ht="15" customHeight="1" x14ac:dyDescent="0.25">
      <c r="A57" s="4"/>
      <c r="B57" s="4"/>
      <c r="C57" s="4"/>
      <c r="D57" s="4"/>
      <c r="E57" s="4"/>
      <c r="F57" s="4"/>
      <c r="G57" s="4"/>
      <c r="H57" s="4"/>
      <c r="I57" s="4"/>
      <c r="J57" s="4"/>
      <c r="K57" s="4"/>
      <c r="L57" s="4"/>
      <c r="M57" s="4"/>
      <c r="N57" s="4"/>
      <c r="O57" s="4"/>
      <c r="P57" s="4"/>
    </row>
    <row r="58" spans="1:18" ht="15" customHeight="1" x14ac:dyDescent="0.25">
      <c r="A58" s="4"/>
      <c r="B58" s="4"/>
      <c r="C58" s="4"/>
      <c r="D58" s="4"/>
      <c r="E58" s="4"/>
      <c r="F58" s="4"/>
      <c r="G58" s="4"/>
      <c r="H58" s="4"/>
      <c r="I58" s="4"/>
      <c r="J58" s="4"/>
      <c r="K58" s="4"/>
      <c r="L58" s="4"/>
      <c r="M58" s="4"/>
      <c r="N58" s="4"/>
      <c r="O58" s="4"/>
      <c r="P58" s="4"/>
    </row>
    <row r="59" spans="1:18" ht="15" customHeight="1" x14ac:dyDescent="0.25">
      <c r="A59" s="4"/>
      <c r="B59" s="4"/>
      <c r="C59" s="4"/>
      <c r="D59" s="4"/>
      <c r="E59" s="4"/>
      <c r="F59" s="4"/>
      <c r="G59" s="4"/>
      <c r="H59" s="4"/>
      <c r="I59" s="4"/>
      <c r="J59" s="4"/>
      <c r="K59" s="4"/>
      <c r="L59" s="4"/>
      <c r="M59" s="4"/>
      <c r="N59" s="4"/>
      <c r="O59" s="4"/>
      <c r="P59" s="4"/>
    </row>
    <row r="60" spans="1:18" ht="15" customHeight="1" x14ac:dyDescent="0.25">
      <c r="A60" s="4"/>
      <c r="B60" s="4"/>
      <c r="C60" s="4"/>
      <c r="D60" s="4"/>
      <c r="E60" s="4"/>
      <c r="F60" s="4"/>
      <c r="G60" s="4"/>
      <c r="H60" s="4"/>
      <c r="I60" s="4"/>
      <c r="J60" s="4"/>
      <c r="K60" s="4"/>
      <c r="L60" s="4"/>
      <c r="M60" s="4"/>
      <c r="N60" s="4"/>
      <c r="O60" s="4"/>
      <c r="P60" s="4"/>
    </row>
    <row r="61" spans="1:18" ht="15" customHeight="1" x14ac:dyDescent="0.25">
      <c r="A61" s="4"/>
      <c r="B61" s="4"/>
      <c r="C61" s="4"/>
      <c r="D61" s="4"/>
      <c r="E61" s="4"/>
      <c r="F61" s="4"/>
      <c r="G61" s="4"/>
      <c r="H61" s="4"/>
      <c r="I61" s="4"/>
      <c r="J61" s="4"/>
      <c r="K61" s="4"/>
      <c r="L61" s="4"/>
      <c r="M61" s="4"/>
      <c r="N61" s="4"/>
      <c r="O61" s="4"/>
      <c r="P61" s="4"/>
    </row>
    <row r="62" spans="1:18" ht="15" customHeight="1" x14ac:dyDescent="0.25">
      <c r="A62" s="4"/>
      <c r="B62" s="4"/>
      <c r="C62" s="4"/>
      <c r="D62" s="4"/>
      <c r="E62" s="4"/>
      <c r="F62" s="4"/>
      <c r="G62" s="4"/>
      <c r="H62" s="4"/>
      <c r="I62" s="4"/>
      <c r="J62" s="4"/>
      <c r="K62" s="4"/>
      <c r="L62" s="4"/>
      <c r="M62" s="4"/>
      <c r="N62" s="4"/>
      <c r="O62" s="4"/>
      <c r="P62" s="4"/>
    </row>
    <row r="63" spans="1:18" ht="15" customHeight="1" x14ac:dyDescent="0.25">
      <c r="A63" s="4"/>
      <c r="B63" s="4"/>
      <c r="C63" s="4"/>
      <c r="D63" s="4"/>
      <c r="E63" s="4"/>
      <c r="F63" s="4"/>
      <c r="G63" s="4"/>
      <c r="H63" s="4"/>
      <c r="I63" s="4"/>
      <c r="J63" s="4"/>
      <c r="K63" s="4"/>
      <c r="L63" s="4"/>
      <c r="M63" s="4"/>
      <c r="N63" s="4"/>
      <c r="O63" s="4"/>
      <c r="P63" s="4"/>
    </row>
    <row r="64" spans="1:18" ht="15" customHeight="1" x14ac:dyDescent="0.25">
      <c r="A64" s="160" t="s">
        <v>4800</v>
      </c>
      <c r="B64" s="4"/>
      <c r="C64" s="4"/>
      <c r="D64" s="4"/>
      <c r="E64" s="4"/>
      <c r="F64" s="4"/>
      <c r="G64" s="4"/>
      <c r="H64" s="4"/>
      <c r="I64" s="4"/>
      <c r="J64" s="4"/>
      <c r="K64" s="4"/>
      <c r="L64" s="4"/>
      <c r="M64" s="4"/>
      <c r="N64" s="4"/>
      <c r="O64" s="4"/>
      <c r="P64" s="4"/>
    </row>
    <row r="65" spans="1:16" ht="15" customHeight="1" x14ac:dyDescent="0.25">
      <c r="A65" s="4"/>
      <c r="B65" s="4"/>
      <c r="C65" s="4"/>
      <c r="D65" s="4"/>
      <c r="E65" s="4"/>
      <c r="F65" s="4"/>
      <c r="G65" s="4"/>
      <c r="H65" s="4"/>
      <c r="I65" s="4"/>
      <c r="J65" s="4"/>
      <c r="K65" s="4"/>
      <c r="L65" s="4"/>
      <c r="M65" s="4"/>
      <c r="N65" s="4"/>
      <c r="O65" s="4"/>
      <c r="P65" s="4"/>
    </row>
    <row r="66" spans="1:16" ht="15" customHeight="1" x14ac:dyDescent="0.25">
      <c r="A66" s="4"/>
      <c r="B66" s="4"/>
      <c r="C66" s="4"/>
      <c r="D66" s="4"/>
      <c r="E66" s="4"/>
      <c r="F66" s="4"/>
      <c r="G66" s="4"/>
      <c r="H66" s="4"/>
      <c r="I66" s="4"/>
      <c r="J66" s="4"/>
      <c r="K66" s="4"/>
      <c r="L66" s="4"/>
      <c r="M66" s="4"/>
      <c r="N66" s="4"/>
      <c r="O66" s="4"/>
      <c r="P66" s="4"/>
    </row>
    <row r="67" spans="1:16" ht="15" customHeight="1" x14ac:dyDescent="0.25">
      <c r="A67" s="4"/>
      <c r="B67" s="4"/>
      <c r="C67" s="4"/>
      <c r="D67" s="4"/>
      <c r="E67" s="4"/>
      <c r="F67" s="4"/>
      <c r="G67" s="4"/>
      <c r="H67" s="4"/>
      <c r="I67" s="4"/>
      <c r="J67" s="4"/>
      <c r="K67" s="4"/>
      <c r="L67" s="4"/>
      <c r="M67" s="4"/>
      <c r="N67" s="4"/>
      <c r="O67" s="4"/>
      <c r="P67" s="4"/>
    </row>
    <row r="68" spans="1:16" x14ac:dyDescent="0.25">
      <c r="A68" s="4"/>
      <c r="B68" s="4"/>
      <c r="C68" s="4"/>
      <c r="D68" s="4"/>
      <c r="E68" s="4"/>
      <c r="F68" s="4"/>
      <c r="G68" s="4"/>
      <c r="H68" s="4"/>
      <c r="I68" s="4"/>
      <c r="J68" s="4"/>
      <c r="K68" s="4"/>
      <c r="L68" s="4"/>
      <c r="M68" s="4"/>
      <c r="N68" s="4"/>
      <c r="O68" s="4"/>
      <c r="P68" s="4"/>
    </row>
    <row r="69" spans="1:16" x14ac:dyDescent="0.25">
      <c r="A69" s="4"/>
      <c r="B69" s="4"/>
      <c r="C69" s="4"/>
      <c r="D69" s="4"/>
      <c r="E69" s="4"/>
      <c r="F69" s="4"/>
      <c r="G69" s="4"/>
      <c r="H69" s="4"/>
      <c r="I69" s="4"/>
      <c r="J69" s="4"/>
      <c r="K69" s="4"/>
      <c r="L69" s="4"/>
      <c r="M69" s="4"/>
      <c r="N69" s="4"/>
      <c r="O69" s="4"/>
      <c r="P69" s="4"/>
    </row>
    <row r="70" spans="1:16" x14ac:dyDescent="0.25">
      <c r="A70" s="4"/>
      <c r="B70" s="4"/>
      <c r="C70" s="4"/>
      <c r="D70" s="4"/>
      <c r="E70" s="4"/>
      <c r="F70" s="4"/>
      <c r="G70" s="4"/>
      <c r="H70" s="4"/>
      <c r="I70" s="4"/>
      <c r="J70" s="4"/>
      <c r="K70" s="4"/>
      <c r="L70" s="4"/>
      <c r="M70" s="4"/>
      <c r="N70" s="4"/>
      <c r="O70" s="4"/>
      <c r="P70" s="4"/>
    </row>
    <row r="71" spans="1:16" x14ac:dyDescent="0.25">
      <c r="A71" s="4"/>
      <c r="B71" s="4"/>
      <c r="C71" s="4"/>
      <c r="D71" s="4"/>
      <c r="E71" s="4"/>
      <c r="F71" s="4"/>
      <c r="G71" s="4"/>
      <c r="H71" s="4"/>
      <c r="I71" s="4"/>
      <c r="J71" s="4"/>
      <c r="K71" s="4"/>
      <c r="L71" s="4"/>
      <c r="M71" s="4"/>
      <c r="N71" s="4"/>
      <c r="O71" s="4"/>
      <c r="P71" s="4"/>
    </row>
    <row r="72" spans="1:16" x14ac:dyDescent="0.25">
      <c r="A72" s="4"/>
      <c r="B72" s="4"/>
      <c r="C72" s="4"/>
      <c r="D72" s="4"/>
      <c r="E72" s="4"/>
      <c r="F72" s="4"/>
      <c r="G72" s="4"/>
      <c r="H72" s="4"/>
      <c r="I72" s="4"/>
      <c r="J72" s="4"/>
      <c r="K72" s="4"/>
      <c r="L72" s="4"/>
      <c r="M72" s="4"/>
      <c r="N72" s="4"/>
      <c r="O72" s="4"/>
      <c r="P72" s="4"/>
    </row>
    <row r="73" spans="1:16" x14ac:dyDescent="0.25">
      <c r="A73" s="4"/>
      <c r="B73" s="4"/>
      <c r="C73" s="4"/>
      <c r="D73" s="4"/>
      <c r="E73" s="4"/>
      <c r="F73" s="4"/>
      <c r="G73" s="4"/>
      <c r="H73" s="4"/>
      <c r="I73" s="4"/>
      <c r="J73" s="4"/>
      <c r="K73" s="4"/>
      <c r="L73" s="4"/>
      <c r="M73" s="4"/>
      <c r="N73" s="4"/>
      <c r="O73" s="4"/>
      <c r="P73" s="4"/>
    </row>
    <row r="74" spans="1:16" x14ac:dyDescent="0.25">
      <c r="A74" s="4"/>
      <c r="B74" s="4"/>
      <c r="C74" s="4"/>
      <c r="D74" s="4"/>
      <c r="E74" s="4"/>
      <c r="F74" s="4"/>
      <c r="G74" s="4"/>
      <c r="H74" s="4"/>
      <c r="I74" s="4"/>
      <c r="J74" s="4"/>
      <c r="K74" s="4"/>
      <c r="L74" s="4"/>
      <c r="M74" s="4"/>
      <c r="N74" s="4"/>
      <c r="O74" s="4"/>
      <c r="P74" s="4"/>
    </row>
    <row r="75" spans="1:16" x14ac:dyDescent="0.25">
      <c r="A75" s="4"/>
      <c r="B75" s="4"/>
      <c r="C75" s="4"/>
      <c r="D75" s="4"/>
      <c r="E75" s="4"/>
      <c r="F75" s="4"/>
      <c r="G75" s="4"/>
      <c r="H75" s="4"/>
      <c r="I75" s="4"/>
      <c r="J75" s="4"/>
      <c r="K75" s="4"/>
      <c r="L75" s="4"/>
      <c r="M75" s="4"/>
      <c r="N75" s="4"/>
      <c r="O75" s="4"/>
      <c r="P75" s="4"/>
    </row>
    <row r="76" spans="1:16" x14ac:dyDescent="0.25">
      <c r="A76" s="4"/>
      <c r="B76" s="4"/>
      <c r="C76" s="4"/>
      <c r="D76" s="4"/>
      <c r="E76" s="4"/>
      <c r="F76" s="4"/>
      <c r="G76" s="4"/>
      <c r="H76" s="4"/>
      <c r="I76" s="4"/>
      <c r="J76" s="4"/>
      <c r="K76" s="4"/>
      <c r="L76" s="4"/>
      <c r="M76" s="4"/>
      <c r="N76" s="4"/>
      <c r="O76" s="4"/>
      <c r="P76" s="4"/>
    </row>
    <row r="77" spans="1:16" x14ac:dyDescent="0.25">
      <c r="A77" s="4"/>
      <c r="B77" s="4"/>
      <c r="C77" s="4"/>
      <c r="D77" s="4"/>
      <c r="E77" s="4"/>
      <c r="F77" s="4"/>
      <c r="G77" s="4"/>
      <c r="H77" s="4"/>
      <c r="I77" s="4"/>
      <c r="J77" s="4"/>
      <c r="K77" s="4"/>
      <c r="L77" s="4"/>
      <c r="M77" s="4"/>
      <c r="N77" s="4"/>
      <c r="O77" s="4"/>
      <c r="P77" s="4"/>
    </row>
    <row r="78" spans="1:16" x14ac:dyDescent="0.25">
      <c r="A78" s="4"/>
      <c r="B78" s="4"/>
      <c r="C78" s="4"/>
      <c r="D78" s="4"/>
      <c r="E78" s="4"/>
      <c r="F78" s="4"/>
      <c r="G78" s="4"/>
      <c r="H78" s="4"/>
      <c r="I78" s="4"/>
      <c r="J78" s="4"/>
      <c r="K78" s="4"/>
      <c r="L78" s="4"/>
      <c r="M78" s="4"/>
      <c r="N78" s="4"/>
      <c r="O78" s="4"/>
      <c r="P78" s="4"/>
    </row>
    <row r="79" spans="1:16" x14ac:dyDescent="0.25">
      <c r="A79" s="4"/>
      <c r="B79" s="4"/>
      <c r="C79" s="4"/>
      <c r="D79" s="4"/>
      <c r="E79" s="4"/>
      <c r="F79" s="4"/>
      <c r="G79" s="4"/>
      <c r="H79" s="4"/>
      <c r="I79" s="4"/>
      <c r="J79" s="4"/>
      <c r="K79" s="4"/>
      <c r="L79" s="4"/>
      <c r="M79" s="4"/>
      <c r="N79" s="4"/>
      <c r="O79" s="4"/>
      <c r="P79" s="4"/>
    </row>
    <row r="80" spans="1:16" x14ac:dyDescent="0.25">
      <c r="A80" s="4"/>
      <c r="B80" s="4"/>
      <c r="C80" s="4"/>
      <c r="D80" s="4"/>
      <c r="E80" s="4"/>
      <c r="F80" s="4"/>
      <c r="G80" s="4"/>
      <c r="H80" s="4"/>
      <c r="I80" s="4"/>
      <c r="J80" s="4"/>
      <c r="K80" s="4"/>
      <c r="L80" s="4"/>
      <c r="M80" s="4"/>
      <c r="N80" s="4"/>
      <c r="O80" s="4"/>
      <c r="P80" s="4"/>
    </row>
    <row r="81" spans="1:16" x14ac:dyDescent="0.25">
      <c r="A81" s="4"/>
      <c r="B81" s="4"/>
      <c r="C81" s="4"/>
      <c r="D81" s="4"/>
      <c r="E81" s="4"/>
      <c r="F81" s="4"/>
      <c r="G81" s="4"/>
      <c r="H81" s="4"/>
      <c r="I81" s="4"/>
      <c r="J81" s="4"/>
      <c r="K81" s="4"/>
      <c r="L81" s="4"/>
      <c r="M81" s="4"/>
      <c r="N81" s="4"/>
      <c r="O81" s="4"/>
      <c r="P81" s="4"/>
    </row>
    <row r="82" spans="1:16" x14ac:dyDescent="0.25">
      <c r="A82" s="4"/>
      <c r="B82" s="4"/>
      <c r="C82" s="4"/>
      <c r="D82" s="4"/>
      <c r="E82" s="4"/>
      <c r="F82" s="4"/>
      <c r="G82" s="4"/>
      <c r="H82" s="4"/>
      <c r="I82" s="4"/>
      <c r="J82" s="4"/>
      <c r="K82" s="4"/>
      <c r="L82" s="4"/>
      <c r="M82" s="4"/>
      <c r="N82" s="4"/>
      <c r="O82" s="4"/>
      <c r="P82" s="4"/>
    </row>
    <row r="83" spans="1:16" x14ac:dyDescent="0.25">
      <c r="A83" s="4"/>
      <c r="B83" s="4"/>
      <c r="C83" s="4"/>
      <c r="D83" s="4"/>
      <c r="E83" s="4"/>
      <c r="F83" s="4"/>
      <c r="G83" s="4"/>
      <c r="H83" s="4"/>
      <c r="I83" s="4"/>
      <c r="J83" s="4"/>
      <c r="K83" s="4"/>
      <c r="L83" s="4"/>
      <c r="M83" s="4"/>
      <c r="N83" s="4"/>
      <c r="O83" s="4"/>
      <c r="P83" s="4"/>
    </row>
    <row r="84" spans="1:16" x14ac:dyDescent="0.25">
      <c r="A84" s="4"/>
      <c r="B84" s="4"/>
      <c r="C84" s="4"/>
      <c r="D84" s="4"/>
      <c r="E84" s="4"/>
      <c r="F84" s="4"/>
      <c r="G84" s="4"/>
      <c r="H84" s="4"/>
      <c r="I84" s="4"/>
      <c r="J84" s="4"/>
      <c r="K84" s="4"/>
      <c r="L84" s="4"/>
      <c r="M84" s="4"/>
      <c r="N84" s="4"/>
      <c r="O84" s="4"/>
      <c r="P84" s="4"/>
    </row>
    <row r="85" spans="1:16" x14ac:dyDescent="0.25">
      <c r="A85" s="4"/>
      <c r="B85" s="4"/>
      <c r="C85" s="4"/>
      <c r="D85" s="4"/>
      <c r="E85" s="4"/>
      <c r="F85" s="4"/>
      <c r="G85" s="4"/>
      <c r="H85" s="4"/>
      <c r="I85" s="4"/>
      <c r="J85" s="4"/>
      <c r="K85" s="4"/>
      <c r="L85" s="4"/>
      <c r="M85" s="4"/>
      <c r="N85" s="4"/>
      <c r="O85" s="4"/>
      <c r="P85" s="4"/>
    </row>
    <row r="86" spans="1:16" x14ac:dyDescent="0.25">
      <c r="A86" s="4"/>
      <c r="B86" s="4"/>
      <c r="C86" s="4"/>
      <c r="D86" s="4"/>
      <c r="E86" s="4"/>
      <c r="F86" s="4"/>
      <c r="G86" s="4"/>
      <c r="H86" s="4"/>
      <c r="I86" s="4"/>
      <c r="J86" s="4"/>
      <c r="K86" s="4"/>
      <c r="L86" s="4"/>
      <c r="M86" s="4"/>
      <c r="N86" s="4"/>
      <c r="O86" s="4"/>
      <c r="P86" s="4"/>
    </row>
    <row r="87" spans="1:16" x14ac:dyDescent="0.25">
      <c r="A87" s="4"/>
      <c r="B87" s="4"/>
      <c r="C87" s="4"/>
      <c r="D87" s="4"/>
      <c r="E87" s="4"/>
      <c r="F87" s="4"/>
      <c r="G87" s="4"/>
      <c r="H87" s="4"/>
      <c r="I87" s="4"/>
      <c r="J87" s="4"/>
      <c r="K87" s="4"/>
      <c r="L87" s="4"/>
      <c r="M87" s="4"/>
      <c r="N87" s="4"/>
      <c r="O87" s="4"/>
      <c r="P87" s="4"/>
    </row>
    <row r="88" spans="1:16" x14ac:dyDescent="0.25">
      <c r="A88" s="160" t="s">
        <v>4255</v>
      </c>
      <c r="B88" s="4"/>
      <c r="C88" s="4"/>
      <c r="D88" s="4"/>
      <c r="E88" s="4"/>
      <c r="F88" s="4"/>
      <c r="G88" s="4"/>
      <c r="H88" s="4"/>
      <c r="I88" s="4"/>
      <c r="J88" s="4"/>
      <c r="K88" s="4"/>
      <c r="L88" s="4"/>
      <c r="M88" s="4"/>
      <c r="N88" s="4"/>
      <c r="O88" s="4"/>
      <c r="P88" s="4"/>
    </row>
    <row r="89" spans="1:16" x14ac:dyDescent="0.25">
      <c r="A89" s="4"/>
      <c r="B89" s="4"/>
      <c r="C89" s="4"/>
      <c r="D89" s="4"/>
      <c r="E89" s="4"/>
      <c r="F89" s="4"/>
      <c r="G89" s="4"/>
      <c r="H89" s="4"/>
      <c r="I89" s="4"/>
      <c r="J89" s="4"/>
      <c r="K89" s="4"/>
      <c r="L89" s="4"/>
      <c r="M89" s="4"/>
      <c r="N89" s="4"/>
      <c r="O89" s="4"/>
      <c r="P89" s="4"/>
    </row>
    <row r="90" spans="1:16" x14ac:dyDescent="0.25">
      <c r="A90" s="4"/>
      <c r="B90" s="4"/>
      <c r="C90" s="4"/>
      <c r="D90" s="4"/>
      <c r="E90" s="4"/>
      <c r="F90" s="4"/>
      <c r="G90" s="4"/>
      <c r="H90" s="4"/>
      <c r="I90" s="4"/>
      <c r="J90" s="4"/>
      <c r="K90" s="4"/>
      <c r="L90" s="4"/>
      <c r="M90" s="4"/>
      <c r="N90" s="4"/>
      <c r="O90" s="4"/>
      <c r="P90" s="4"/>
    </row>
    <row r="91" spans="1:16" x14ac:dyDescent="0.25">
      <c r="A91" s="4"/>
      <c r="B91" s="4"/>
      <c r="C91" s="4"/>
      <c r="D91" s="4"/>
      <c r="E91" s="4"/>
      <c r="F91" s="4"/>
      <c r="G91" s="4"/>
      <c r="H91" s="4"/>
      <c r="I91" s="4"/>
      <c r="J91" s="4"/>
      <c r="K91" s="4"/>
      <c r="L91" s="4"/>
      <c r="M91" s="4"/>
      <c r="N91" s="4"/>
      <c r="O91" s="4"/>
      <c r="P91" s="4"/>
    </row>
    <row r="92" spans="1:16" x14ac:dyDescent="0.25">
      <c r="A92" s="4"/>
      <c r="B92" s="4"/>
      <c r="C92" s="4"/>
      <c r="D92" s="4"/>
      <c r="E92" s="4"/>
      <c r="F92" s="4"/>
      <c r="G92" s="4"/>
      <c r="H92" s="4"/>
      <c r="I92" s="4"/>
      <c r="J92" s="4"/>
      <c r="K92" s="4"/>
      <c r="L92" s="4"/>
      <c r="M92" s="4"/>
      <c r="N92" s="4"/>
      <c r="O92" s="4"/>
      <c r="P92" s="4"/>
    </row>
    <row r="93" spans="1:16" x14ac:dyDescent="0.25">
      <c r="A93" s="4"/>
      <c r="B93" s="4"/>
      <c r="C93" s="4"/>
      <c r="D93" s="4"/>
      <c r="E93" s="4"/>
      <c r="F93" s="4"/>
      <c r="G93" s="4"/>
      <c r="H93" s="4"/>
      <c r="I93" s="4"/>
      <c r="J93" s="4"/>
      <c r="K93" s="4"/>
      <c r="L93" s="4"/>
      <c r="M93" s="4"/>
      <c r="N93" s="4"/>
      <c r="O93" s="4"/>
      <c r="P93" s="4"/>
    </row>
    <row r="94" spans="1:16" x14ac:dyDescent="0.25">
      <c r="A94" s="4"/>
      <c r="B94" s="4"/>
      <c r="C94" s="4"/>
      <c r="D94" s="4"/>
      <c r="E94" s="4"/>
      <c r="F94" s="4"/>
      <c r="G94" s="4"/>
      <c r="H94" s="4"/>
      <c r="I94" s="4"/>
      <c r="J94" s="4"/>
      <c r="K94" s="4"/>
      <c r="L94" s="4"/>
      <c r="M94" s="4"/>
      <c r="N94" s="4"/>
      <c r="O94" s="4"/>
      <c r="P94" s="4"/>
    </row>
    <row r="95" spans="1:16" x14ac:dyDescent="0.25">
      <c r="A95" s="4"/>
      <c r="B95" s="4"/>
      <c r="C95" s="4"/>
      <c r="D95" s="4"/>
      <c r="E95" s="4"/>
      <c r="F95" s="4"/>
      <c r="G95" s="4"/>
      <c r="H95" s="4"/>
      <c r="I95" s="4"/>
      <c r="J95" s="4"/>
      <c r="K95" s="4"/>
      <c r="L95" s="4"/>
      <c r="M95" s="4"/>
      <c r="N95" s="4"/>
      <c r="O95" s="4"/>
      <c r="P95" s="4"/>
    </row>
    <row r="96" spans="1:16" x14ac:dyDescent="0.25">
      <c r="A96" s="4"/>
      <c r="B96" s="4"/>
      <c r="C96" s="4"/>
      <c r="D96" s="4"/>
      <c r="E96" s="4"/>
      <c r="F96" s="4"/>
      <c r="G96" s="4"/>
      <c r="H96" s="4"/>
      <c r="I96" s="4"/>
      <c r="J96" s="4"/>
      <c r="K96" s="4"/>
      <c r="L96" s="4"/>
      <c r="M96" s="4"/>
      <c r="N96" s="4"/>
      <c r="O96" s="4"/>
      <c r="P96" s="4"/>
    </row>
    <row r="97" spans="1:16" x14ac:dyDescent="0.25">
      <c r="A97" s="4"/>
      <c r="B97" s="4"/>
      <c r="C97" s="4"/>
      <c r="D97" s="4"/>
      <c r="E97" s="4"/>
      <c r="F97" s="4"/>
      <c r="G97" s="4"/>
      <c r="H97" s="4"/>
      <c r="I97" s="4"/>
      <c r="J97" s="4"/>
      <c r="K97" s="4"/>
      <c r="L97" s="4"/>
      <c r="M97" s="4"/>
      <c r="N97" s="4"/>
      <c r="O97" s="4"/>
      <c r="P97" s="4"/>
    </row>
    <row r="98" spans="1:16" x14ac:dyDescent="0.25">
      <c r="A98" s="4"/>
      <c r="B98" s="4"/>
      <c r="C98" s="4"/>
      <c r="D98" s="4"/>
      <c r="E98" s="4"/>
      <c r="F98" s="4"/>
      <c r="G98" s="4"/>
      <c r="H98" s="4"/>
      <c r="I98" s="4"/>
      <c r="J98" s="4"/>
      <c r="K98" s="4"/>
      <c r="L98" s="4"/>
      <c r="M98" s="4"/>
      <c r="N98" s="4"/>
      <c r="O98" s="4"/>
      <c r="P98" s="4"/>
    </row>
    <row r="99" spans="1:16" x14ac:dyDescent="0.25">
      <c r="A99" s="4"/>
      <c r="B99" s="4"/>
      <c r="C99" s="4"/>
      <c r="D99" s="4"/>
      <c r="E99" s="4"/>
      <c r="F99" s="4"/>
      <c r="G99" s="4"/>
      <c r="H99" s="4"/>
      <c r="I99" s="4"/>
      <c r="J99" s="4"/>
      <c r="K99" s="4"/>
      <c r="L99" s="4"/>
      <c r="M99" s="4"/>
      <c r="N99" s="4"/>
      <c r="O99" s="4"/>
      <c r="P99" s="4"/>
    </row>
    <row r="100" spans="1:16" x14ac:dyDescent="0.25">
      <c r="A100" s="4"/>
      <c r="B100" s="4"/>
      <c r="C100" s="4"/>
      <c r="D100" s="4"/>
      <c r="E100" s="4"/>
      <c r="F100" s="4"/>
      <c r="G100" s="4"/>
      <c r="H100" s="4"/>
      <c r="I100" s="4"/>
      <c r="J100" s="4"/>
      <c r="K100" s="4"/>
      <c r="L100" s="4"/>
      <c r="M100" s="4"/>
      <c r="N100" s="4"/>
      <c r="O100" s="4"/>
      <c r="P100" s="4"/>
    </row>
    <row r="101" spans="1:16" x14ac:dyDescent="0.25">
      <c r="A101" s="4"/>
      <c r="B101" s="4"/>
      <c r="C101" s="4"/>
      <c r="D101" s="4"/>
      <c r="E101" s="4"/>
      <c r="F101" s="4"/>
      <c r="G101" s="4"/>
      <c r="H101" s="4"/>
      <c r="I101" s="4"/>
      <c r="J101" s="4"/>
      <c r="K101" s="4"/>
      <c r="L101" s="4"/>
      <c r="M101" s="4"/>
      <c r="N101" s="4"/>
      <c r="O101" s="4"/>
      <c r="P101" s="4"/>
    </row>
    <row r="102" spans="1:16" x14ac:dyDescent="0.25">
      <c r="A102" s="4"/>
      <c r="B102" s="4"/>
      <c r="C102" s="4"/>
      <c r="D102" s="4"/>
      <c r="E102" s="4"/>
      <c r="F102" s="4"/>
      <c r="G102" s="4"/>
      <c r="H102" s="4"/>
      <c r="I102" s="4"/>
      <c r="J102" s="4"/>
      <c r="K102" s="4"/>
      <c r="L102" s="4"/>
      <c r="M102" s="4"/>
      <c r="N102" s="4"/>
      <c r="O102" s="4"/>
      <c r="P102" s="4"/>
    </row>
    <row r="103" spans="1:16" x14ac:dyDescent="0.25">
      <c r="A103" s="4"/>
      <c r="B103" s="4"/>
      <c r="C103" s="4"/>
      <c r="D103" s="4"/>
      <c r="E103" s="4"/>
      <c r="F103" s="4"/>
      <c r="G103" s="4"/>
      <c r="H103" s="4"/>
      <c r="I103" s="4"/>
      <c r="J103" s="4"/>
      <c r="K103" s="4"/>
      <c r="L103" s="4"/>
      <c r="M103" s="4"/>
      <c r="N103" s="4"/>
      <c r="O103" s="4"/>
      <c r="P103" s="4"/>
    </row>
    <row r="104" spans="1:16" x14ac:dyDescent="0.25">
      <c r="A104" s="4"/>
      <c r="B104" s="4"/>
      <c r="C104" s="4"/>
      <c r="D104" s="4"/>
      <c r="E104" s="4"/>
      <c r="F104" s="4"/>
      <c r="G104" s="4"/>
      <c r="H104" s="4"/>
      <c r="I104" s="4"/>
      <c r="J104" s="4"/>
      <c r="K104" s="4"/>
      <c r="L104" s="4"/>
      <c r="M104" s="4"/>
      <c r="N104" s="4"/>
      <c r="O104" s="4"/>
      <c r="P104" s="4"/>
    </row>
    <row r="105" spans="1:16" x14ac:dyDescent="0.25">
      <c r="A105" s="4"/>
      <c r="B105" s="4"/>
      <c r="C105" s="4"/>
      <c r="D105" s="4"/>
      <c r="E105" s="4"/>
      <c r="F105" s="4"/>
      <c r="G105" s="4"/>
      <c r="H105" s="4"/>
      <c r="I105" s="4"/>
      <c r="J105" s="4"/>
      <c r="K105" s="4"/>
      <c r="L105" s="4"/>
      <c r="M105" s="4"/>
      <c r="N105" s="4"/>
      <c r="O105" s="4"/>
      <c r="P105" s="4"/>
    </row>
    <row r="106" spans="1:16" x14ac:dyDescent="0.25">
      <c r="A106" s="4"/>
      <c r="B106" s="4"/>
      <c r="C106" s="4"/>
      <c r="D106" s="4"/>
      <c r="E106" s="4"/>
      <c r="F106" s="4"/>
      <c r="G106" s="4"/>
      <c r="H106" s="4"/>
      <c r="I106" s="4"/>
      <c r="J106" s="4"/>
      <c r="K106" s="4"/>
      <c r="L106" s="4"/>
      <c r="M106" s="4"/>
      <c r="N106" s="4"/>
      <c r="O106" s="4"/>
      <c r="P106" s="4"/>
    </row>
    <row r="107" spans="1:16" x14ac:dyDescent="0.25">
      <c r="A107" s="4"/>
      <c r="B107" s="4"/>
      <c r="C107" s="4"/>
      <c r="D107" s="4"/>
      <c r="E107" s="4"/>
      <c r="F107" s="4"/>
      <c r="G107" s="4"/>
      <c r="H107" s="4"/>
      <c r="I107" s="4"/>
      <c r="J107" s="4"/>
      <c r="K107" s="4"/>
      <c r="L107" s="4"/>
      <c r="M107" s="4"/>
      <c r="N107" s="4"/>
      <c r="O107" s="4"/>
      <c r="P107" s="4"/>
    </row>
    <row r="108" spans="1:16" x14ac:dyDescent="0.25">
      <c r="A108" s="4"/>
      <c r="B108" s="4"/>
      <c r="C108" s="4"/>
      <c r="D108" s="4"/>
      <c r="E108" s="4"/>
      <c r="F108" s="4"/>
      <c r="G108" s="4"/>
      <c r="H108" s="4"/>
      <c r="I108" s="4"/>
      <c r="J108" s="4"/>
      <c r="K108" s="4"/>
      <c r="L108" s="4"/>
      <c r="M108" s="4"/>
      <c r="N108" s="4"/>
      <c r="O108" s="4"/>
      <c r="P108" s="4"/>
    </row>
    <row r="109" spans="1:16" x14ac:dyDescent="0.25"/>
    <row r="110" spans="1:16" x14ac:dyDescent="0.25"/>
    <row r="111" spans="1:16" x14ac:dyDescent="0.25"/>
    <row r="112" spans="1:16" x14ac:dyDescent="0.25"/>
    <row r="113" x14ac:dyDescent="0.25"/>
    <row r="114" x14ac:dyDescent="0.25"/>
    <row r="115" x14ac:dyDescent="0.25"/>
    <row r="116" x14ac:dyDescent="0.25"/>
  </sheetData>
  <hyperlinks>
    <hyperlink ref="B7" r:id="rId1" display="johannes.foerster@ufz.de"/>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0000"/>
  </sheetPr>
  <dimension ref="A1:BR900"/>
  <sheetViews>
    <sheetView zoomScale="70" zoomScaleNormal="70" workbookViewId="0">
      <pane xSplit="5" ySplit="3" topLeftCell="F867" activePane="bottomRight" state="frozen"/>
      <selection pane="topRight" activeCell="F1" sqref="F1"/>
      <selection pane="bottomLeft" activeCell="A3" sqref="A3"/>
      <selection pane="bottomRight" activeCell="E548" sqref="E548"/>
    </sheetView>
  </sheetViews>
  <sheetFormatPr baseColWidth="10" defaultColWidth="0" defaultRowHeight="15" customHeight="1" x14ac:dyDescent="0.25"/>
  <cols>
    <col min="1" max="1" width="11.5703125" style="69" bestFit="1" customWidth="1"/>
    <col min="2" max="2" width="11.5703125" style="29" bestFit="1" customWidth="1"/>
    <col min="3" max="3" width="11.42578125" style="15" customWidth="1"/>
    <col min="4" max="4" width="17" style="69" customWidth="1"/>
    <col min="5" max="5" width="60.5703125" style="15" customWidth="1"/>
    <col min="6" max="7" width="11.42578125" style="15" customWidth="1"/>
    <col min="8" max="8" width="17.42578125" style="229" customWidth="1"/>
    <col min="9" max="11" width="11.42578125" style="15" customWidth="1"/>
    <col min="12" max="13" width="11.5703125" style="15" customWidth="1"/>
    <col min="14" max="14" width="13.28515625" style="15" customWidth="1"/>
    <col min="15" max="17" width="11.42578125" style="15" customWidth="1"/>
    <col min="18" max="18" width="13.5703125" style="15" customWidth="1"/>
    <col min="19" max="19" width="11.5703125" style="15" customWidth="1"/>
    <col min="20" max="20" width="24.7109375" style="15" customWidth="1"/>
    <col min="21" max="21" width="11.42578125" style="15" customWidth="1"/>
    <col min="22" max="22" width="11.5703125" style="15" customWidth="1"/>
    <col min="23" max="23" width="11.42578125" style="15" customWidth="1"/>
    <col min="24" max="24" width="11.42578125" style="29" customWidth="1"/>
    <col min="25" max="25" width="21.28515625" style="15" customWidth="1"/>
    <col min="26" max="26" width="16" style="15" customWidth="1"/>
    <col min="27" max="27" width="20.7109375" style="15" customWidth="1"/>
    <col min="28" max="28" width="10.7109375" style="15" customWidth="1"/>
    <col min="29" max="29" width="17.42578125" style="15" bestFit="1" customWidth="1"/>
    <col min="30" max="30" width="67.5703125" style="15" customWidth="1"/>
    <col min="31" max="32" width="16" style="15" customWidth="1"/>
    <col min="33" max="33" width="19.85546875" style="15" customWidth="1"/>
    <col min="34" max="34" width="10.85546875" style="15" customWidth="1"/>
    <col min="35" max="35" width="16.42578125" style="15" customWidth="1"/>
    <col min="36" max="36" width="17.42578125" style="15" customWidth="1"/>
    <col min="37" max="37" width="14.7109375" style="15" customWidth="1"/>
    <col min="38" max="38" width="19.42578125" style="15" customWidth="1"/>
    <col min="39" max="39" width="13.85546875" style="15" customWidth="1"/>
    <col min="40" max="40" width="16" style="15" customWidth="1"/>
    <col min="41" max="45" width="17.42578125" style="15" customWidth="1"/>
    <col min="46" max="46" width="11.5703125" style="15" bestFit="1" customWidth="1"/>
    <col min="47" max="47" width="24.28515625" style="15" customWidth="1"/>
    <col min="48" max="48" width="11.42578125" style="15" customWidth="1"/>
    <col min="49" max="50" width="11.5703125" style="15" bestFit="1" customWidth="1"/>
    <col min="51" max="51" width="12.85546875" style="15" customWidth="1"/>
    <col min="52" max="52" width="11.5703125" style="15" bestFit="1" customWidth="1"/>
    <col min="53" max="53" width="25.7109375" style="15" customWidth="1"/>
    <col min="54" max="54" width="14.140625" style="15" customWidth="1"/>
    <col min="55" max="55" width="11.5703125" style="15" bestFit="1" customWidth="1"/>
    <col min="56" max="57" width="11.42578125" style="15" customWidth="1"/>
    <col min="58" max="59" width="11.5703125" style="15" bestFit="1" customWidth="1"/>
    <col min="60" max="60" width="11.42578125" style="15" customWidth="1"/>
    <col min="61" max="61" width="11" style="15" customWidth="1"/>
    <col min="62" max="63" width="11.42578125" style="15" customWidth="1"/>
    <col min="64" max="16384" width="11.42578125" style="15" hidden="1"/>
  </cols>
  <sheetData>
    <row r="1" spans="1:70" ht="15" customHeight="1" x14ac:dyDescent="0.25">
      <c r="A1" s="239" t="s">
        <v>4379</v>
      </c>
      <c r="B1" s="239" t="s">
        <v>4380</v>
      </c>
      <c r="C1" s="239" t="s">
        <v>4381</v>
      </c>
      <c r="D1" s="239" t="s">
        <v>4382</v>
      </c>
      <c r="E1" s="239" t="s">
        <v>4383</v>
      </c>
      <c r="F1" s="239" t="s">
        <v>4384</v>
      </c>
      <c r="G1" s="239" t="s">
        <v>4385</v>
      </c>
      <c r="H1" s="239" t="s">
        <v>4386</v>
      </c>
      <c r="I1" s="239" t="s">
        <v>4387</v>
      </c>
      <c r="J1" s="239" t="s">
        <v>4388</v>
      </c>
      <c r="K1" s="239" t="s">
        <v>4389</v>
      </c>
      <c r="L1" s="239" t="s">
        <v>4390</v>
      </c>
      <c r="M1" s="239" t="s">
        <v>4391</v>
      </c>
      <c r="N1" s="239" t="s">
        <v>4392</v>
      </c>
      <c r="O1" s="239" t="s">
        <v>4393</v>
      </c>
      <c r="P1" s="239" t="s">
        <v>4394</v>
      </c>
      <c r="Q1" s="239" t="s">
        <v>4395</v>
      </c>
      <c r="R1" s="239" t="s">
        <v>4396</v>
      </c>
      <c r="S1" s="239" t="s">
        <v>4397</v>
      </c>
      <c r="T1" s="239" t="s">
        <v>4398</v>
      </c>
      <c r="U1" s="239" t="s">
        <v>4399</v>
      </c>
      <c r="V1" s="239" t="s">
        <v>4400</v>
      </c>
      <c r="W1" s="239" t="s">
        <v>4401</v>
      </c>
      <c r="X1" s="239" t="s">
        <v>4402</v>
      </c>
      <c r="Y1" s="239" t="s">
        <v>4403</v>
      </c>
      <c r="Z1" s="239" t="s">
        <v>4404</v>
      </c>
      <c r="AA1" s="239" t="s">
        <v>4405</v>
      </c>
      <c r="AB1" s="239" t="s">
        <v>4406</v>
      </c>
      <c r="AC1" s="239" t="s">
        <v>4407</v>
      </c>
      <c r="AD1" s="239" t="s">
        <v>4408</v>
      </c>
      <c r="AE1" s="239" t="s">
        <v>4409</v>
      </c>
      <c r="AF1" s="239" t="s">
        <v>4410</v>
      </c>
      <c r="AG1" s="239" t="s">
        <v>4411</v>
      </c>
      <c r="AH1" s="239" t="s">
        <v>4412</v>
      </c>
      <c r="AI1" s="239" t="s">
        <v>4413</v>
      </c>
      <c r="AJ1" s="239" t="s">
        <v>4414</v>
      </c>
      <c r="AK1" s="239" t="s">
        <v>4415</v>
      </c>
      <c r="AL1" s="239" t="s">
        <v>4416</v>
      </c>
      <c r="AM1" s="239" t="s">
        <v>4417</v>
      </c>
      <c r="AN1" s="239" t="s">
        <v>4418</v>
      </c>
      <c r="AO1" s="239" t="s">
        <v>4419</v>
      </c>
      <c r="AP1" s="239" t="s">
        <v>4420</v>
      </c>
      <c r="AQ1" s="239" t="s">
        <v>4421</v>
      </c>
      <c r="AR1" s="239" t="s">
        <v>4422</v>
      </c>
      <c r="AS1" s="239" t="s">
        <v>4423</v>
      </c>
      <c r="AT1" s="239" t="s">
        <v>4424</v>
      </c>
      <c r="AU1" s="239" t="s">
        <v>4425</v>
      </c>
      <c r="AV1" s="239" t="s">
        <v>4426</v>
      </c>
      <c r="AW1" s="239" t="s">
        <v>4427</v>
      </c>
      <c r="AX1" s="239" t="s">
        <v>4428</v>
      </c>
      <c r="AY1" s="239" t="s">
        <v>4429</v>
      </c>
      <c r="AZ1" s="239" t="s">
        <v>4430</v>
      </c>
      <c r="BA1" s="239" t="s">
        <v>4431</v>
      </c>
      <c r="BB1" s="239" t="s">
        <v>4432</v>
      </c>
      <c r="BC1" s="239" t="s">
        <v>4433</v>
      </c>
      <c r="BD1" s="239" t="s">
        <v>4434</v>
      </c>
      <c r="BE1" s="239" t="s">
        <v>4435</v>
      </c>
      <c r="BF1" s="239" t="s">
        <v>4436</v>
      </c>
      <c r="BG1" s="239" t="s">
        <v>4437</v>
      </c>
      <c r="BH1" s="239" t="s">
        <v>4438</v>
      </c>
      <c r="BI1" s="239" t="s">
        <v>4439</v>
      </c>
      <c r="BJ1" s="239" t="s">
        <v>4440</v>
      </c>
      <c r="BK1" s="239" t="s">
        <v>4441</v>
      </c>
    </row>
    <row r="2" spans="1:70" ht="15" customHeight="1" x14ac:dyDescent="0.25">
      <c r="A2" s="5" t="s">
        <v>4258</v>
      </c>
      <c r="B2" s="5" t="s">
        <v>4260</v>
      </c>
      <c r="C2" s="188" t="s">
        <v>4262</v>
      </c>
      <c r="D2" s="199" t="s">
        <v>4264</v>
      </c>
      <c r="E2" s="195" t="s">
        <v>4265</v>
      </c>
      <c r="F2" s="124" t="s">
        <v>4267</v>
      </c>
      <c r="G2" s="5" t="s">
        <v>4131</v>
      </c>
      <c r="H2" s="225" t="s">
        <v>4223</v>
      </c>
      <c r="I2" s="13" t="s">
        <v>4257</v>
      </c>
      <c r="J2" s="5" t="s">
        <v>4271</v>
      </c>
      <c r="K2" s="5" t="s">
        <v>4272</v>
      </c>
      <c r="L2" s="5" t="s">
        <v>4273</v>
      </c>
      <c r="M2" s="168" t="s">
        <v>4277</v>
      </c>
      <c r="N2" s="168" t="s">
        <v>4279</v>
      </c>
      <c r="O2" s="168" t="s">
        <v>4294</v>
      </c>
      <c r="P2" s="6" t="s">
        <v>4256</v>
      </c>
      <c r="Q2" s="6" t="s">
        <v>4283</v>
      </c>
      <c r="R2" s="6" t="s">
        <v>4285</v>
      </c>
      <c r="S2" s="6" t="s">
        <v>4287</v>
      </c>
      <c r="T2" s="6" t="s">
        <v>4289</v>
      </c>
      <c r="U2" s="7" t="s">
        <v>4291</v>
      </c>
      <c r="V2" s="7" t="s">
        <v>4293</v>
      </c>
      <c r="W2" s="7" t="s">
        <v>4296</v>
      </c>
      <c r="X2" s="7" t="s">
        <v>4298</v>
      </c>
      <c r="Y2" s="8" t="s">
        <v>4300</v>
      </c>
      <c r="Z2" s="9" t="s">
        <v>4302</v>
      </c>
      <c r="AA2" s="9" t="s">
        <v>4304</v>
      </c>
      <c r="AB2" s="9" t="s">
        <v>4306</v>
      </c>
      <c r="AC2" s="9" t="s">
        <v>4308</v>
      </c>
      <c r="AD2" s="7" t="s">
        <v>4310</v>
      </c>
      <c r="AE2" s="10" t="s">
        <v>4312</v>
      </c>
      <c r="AF2" s="11" t="s">
        <v>4314</v>
      </c>
      <c r="AG2" s="11" t="s">
        <v>4316</v>
      </c>
      <c r="AH2" s="11" t="s">
        <v>4318</v>
      </c>
      <c r="AI2" s="11" t="s">
        <v>4320</v>
      </c>
      <c r="AJ2" s="10" t="s">
        <v>4322</v>
      </c>
      <c r="AK2" s="10" t="s">
        <v>4324</v>
      </c>
      <c r="AL2" s="10" t="s">
        <v>4326</v>
      </c>
      <c r="AM2" s="10" t="s">
        <v>4328</v>
      </c>
      <c r="AN2" s="10" t="s">
        <v>4330</v>
      </c>
      <c r="AO2" s="170" t="s">
        <v>4332</v>
      </c>
      <c r="AP2" s="170" t="s">
        <v>4334</v>
      </c>
      <c r="AQ2" s="170" t="s">
        <v>4336</v>
      </c>
      <c r="AR2" s="170" t="s">
        <v>4338</v>
      </c>
      <c r="AS2" s="170" t="s">
        <v>4340</v>
      </c>
      <c r="AT2" s="12" t="s">
        <v>4342</v>
      </c>
      <c r="AU2" s="12" t="s">
        <v>4378</v>
      </c>
      <c r="AV2" s="12" t="s">
        <v>4345</v>
      </c>
      <c r="AW2" s="12" t="s">
        <v>4347</v>
      </c>
      <c r="AX2" s="12" t="s">
        <v>4349</v>
      </c>
      <c r="AY2" s="12" t="s">
        <v>4351</v>
      </c>
      <c r="AZ2" s="12" t="s">
        <v>4353</v>
      </c>
      <c r="BA2" s="12" t="s">
        <v>4355</v>
      </c>
      <c r="BB2" s="12" t="s">
        <v>4357</v>
      </c>
      <c r="BC2" s="12" t="s">
        <v>4359</v>
      </c>
      <c r="BD2" s="12" t="s">
        <v>4361</v>
      </c>
      <c r="BE2" s="13" t="s">
        <v>4363</v>
      </c>
      <c r="BF2" s="13" t="s">
        <v>4365</v>
      </c>
      <c r="BG2" s="13" t="s">
        <v>4367</v>
      </c>
      <c r="BH2" s="14" t="s">
        <v>4368</v>
      </c>
      <c r="BI2" s="14" t="s">
        <v>4370</v>
      </c>
      <c r="BJ2" s="14" t="s">
        <v>4372</v>
      </c>
      <c r="BK2" s="14" t="s">
        <v>4374</v>
      </c>
    </row>
    <row r="3" spans="1:70" ht="15" customHeight="1" x14ac:dyDescent="0.25">
      <c r="A3" s="68" t="s">
        <v>4259</v>
      </c>
      <c r="B3" s="16" t="s">
        <v>4261</v>
      </c>
      <c r="C3" s="189" t="s">
        <v>4263</v>
      </c>
      <c r="D3" s="214" t="s">
        <v>4275</v>
      </c>
      <c r="E3" s="196" t="s">
        <v>4266</v>
      </c>
      <c r="F3" s="125" t="s">
        <v>0</v>
      </c>
      <c r="G3" s="16" t="s">
        <v>4268</v>
      </c>
      <c r="H3" s="226" t="s">
        <v>4269</v>
      </c>
      <c r="I3" s="20" t="s">
        <v>4270</v>
      </c>
      <c r="J3" s="16" t="s">
        <v>4295</v>
      </c>
      <c r="K3" s="16" t="s">
        <v>4274</v>
      </c>
      <c r="L3" s="16" t="s">
        <v>4276</v>
      </c>
      <c r="M3" s="167" t="s">
        <v>4278</v>
      </c>
      <c r="N3" s="167" t="s">
        <v>4280</v>
      </c>
      <c r="O3" s="167" t="s">
        <v>4281</v>
      </c>
      <c r="P3" s="169" t="s">
        <v>4282</v>
      </c>
      <c r="Q3" s="169" t="s">
        <v>4284</v>
      </c>
      <c r="R3" s="169" t="s">
        <v>4286</v>
      </c>
      <c r="S3" s="169" t="s">
        <v>4288</v>
      </c>
      <c r="T3" s="169" t="s">
        <v>4290</v>
      </c>
      <c r="U3" s="17" t="s">
        <v>4292</v>
      </c>
      <c r="V3" s="17" t="s">
        <v>4377</v>
      </c>
      <c r="W3" s="17" t="s">
        <v>4297</v>
      </c>
      <c r="X3" s="17" t="s">
        <v>4299</v>
      </c>
      <c r="Y3" s="18" t="s">
        <v>4301</v>
      </c>
      <c r="Z3" s="18" t="s">
        <v>4303</v>
      </c>
      <c r="AA3" s="18" t="s">
        <v>4305</v>
      </c>
      <c r="AB3" s="18" t="s">
        <v>4307</v>
      </c>
      <c r="AC3" s="18" t="s">
        <v>4309</v>
      </c>
      <c r="AD3" s="17" t="s">
        <v>4311</v>
      </c>
      <c r="AE3" s="18" t="s">
        <v>4313</v>
      </c>
      <c r="AF3" s="18" t="s">
        <v>4315</v>
      </c>
      <c r="AG3" s="18" t="s">
        <v>4317</v>
      </c>
      <c r="AH3" s="18" t="s">
        <v>4319</v>
      </c>
      <c r="AI3" s="18" t="s">
        <v>4321</v>
      </c>
      <c r="AJ3" s="18" t="s">
        <v>4323</v>
      </c>
      <c r="AK3" s="18" t="s">
        <v>4325</v>
      </c>
      <c r="AL3" s="18" t="s">
        <v>4327</v>
      </c>
      <c r="AM3" s="18" t="s">
        <v>4329</v>
      </c>
      <c r="AN3" s="18" t="s">
        <v>4331</v>
      </c>
      <c r="AO3" s="171" t="s">
        <v>4333</v>
      </c>
      <c r="AP3" s="171" t="s">
        <v>4335</v>
      </c>
      <c r="AQ3" s="171" t="s">
        <v>4337</v>
      </c>
      <c r="AR3" s="171" t="s">
        <v>4339</v>
      </c>
      <c r="AS3" s="171" t="s">
        <v>4341</v>
      </c>
      <c r="AT3" s="19" t="s">
        <v>4343</v>
      </c>
      <c r="AU3" s="19" t="s">
        <v>4344</v>
      </c>
      <c r="AV3" s="19" t="s">
        <v>4346</v>
      </c>
      <c r="AW3" s="19" t="s">
        <v>4348</v>
      </c>
      <c r="AX3" s="19" t="s">
        <v>4350</v>
      </c>
      <c r="AY3" s="19" t="s">
        <v>4352</v>
      </c>
      <c r="AZ3" s="19" t="s">
        <v>4354</v>
      </c>
      <c r="BA3" s="19" t="s">
        <v>4356</v>
      </c>
      <c r="BB3" s="19" t="s">
        <v>4358</v>
      </c>
      <c r="BC3" s="19" t="s">
        <v>4360</v>
      </c>
      <c r="BD3" s="19" t="s">
        <v>4362</v>
      </c>
      <c r="BE3" s="20" t="s">
        <v>4364</v>
      </c>
      <c r="BF3" s="20" t="s">
        <v>4366</v>
      </c>
      <c r="BG3" s="20" t="s">
        <v>4376</v>
      </c>
      <c r="BH3" s="20" t="s">
        <v>4369</v>
      </c>
      <c r="BI3" s="20" t="s">
        <v>4371</v>
      </c>
      <c r="BJ3" s="20" t="s">
        <v>4373</v>
      </c>
      <c r="BK3" s="20" t="s">
        <v>4375</v>
      </c>
    </row>
    <row r="4" spans="1:70" ht="15" customHeight="1" x14ac:dyDescent="0.25">
      <c r="A4" s="25">
        <v>1</v>
      </c>
      <c r="B4" s="21">
        <v>1</v>
      </c>
      <c r="C4" s="190" t="s">
        <v>159</v>
      </c>
      <c r="D4" s="201">
        <v>0</v>
      </c>
      <c r="E4" s="64" t="s">
        <v>4233</v>
      </c>
      <c r="F4" s="64" t="s">
        <v>151</v>
      </c>
      <c r="G4" s="99" t="s">
        <v>161</v>
      </c>
      <c r="H4" s="104">
        <v>0</v>
      </c>
      <c r="I4" s="25" t="s">
        <v>955</v>
      </c>
      <c r="J4" s="71" t="s">
        <v>954</v>
      </c>
      <c r="K4" s="25"/>
      <c r="L4" s="25"/>
      <c r="M4" s="25"/>
      <c r="N4" s="71"/>
      <c r="O4" s="71"/>
      <c r="P4" s="71"/>
      <c r="Q4" s="25"/>
      <c r="R4" s="25"/>
      <c r="S4" s="25"/>
      <c r="T4" s="25"/>
      <c r="U4" s="25"/>
      <c r="V4" s="25"/>
      <c r="W4" s="25"/>
      <c r="X4" s="25"/>
      <c r="Y4" s="103"/>
      <c r="Z4" s="25"/>
      <c r="AA4" s="25"/>
      <c r="AB4" s="25"/>
      <c r="AC4" s="25"/>
      <c r="AD4" s="104"/>
      <c r="AE4" s="22"/>
      <c r="AF4" s="22"/>
      <c r="AG4" s="22"/>
      <c r="AH4" s="22"/>
      <c r="AI4" s="22"/>
      <c r="AJ4" s="23"/>
      <c r="AK4" s="23"/>
      <c r="AL4" s="23"/>
      <c r="AM4" s="23"/>
      <c r="AN4" s="23"/>
      <c r="AO4" s="48"/>
      <c r="AP4" s="27"/>
      <c r="AQ4" s="28">
        <v>1</v>
      </c>
      <c r="AR4" s="47"/>
      <c r="AS4" s="47" t="s">
        <v>751</v>
      </c>
      <c r="AT4" s="25"/>
      <c r="AU4" s="25"/>
      <c r="AV4" s="25"/>
      <c r="AW4" s="25"/>
      <c r="AX4" s="25"/>
      <c r="AY4" s="25"/>
      <c r="AZ4" s="25"/>
      <c r="BA4" s="25"/>
      <c r="BB4" s="25"/>
      <c r="BC4" s="25"/>
      <c r="BD4" s="25"/>
      <c r="BE4" s="25"/>
      <c r="BF4" s="25"/>
      <c r="BG4" s="25" t="s">
        <v>2000</v>
      </c>
      <c r="BH4" s="25" t="s">
        <v>2000</v>
      </c>
      <c r="BI4" s="75"/>
      <c r="BJ4" s="75" t="s">
        <v>2000</v>
      </c>
      <c r="BK4" s="75" t="s">
        <v>2000</v>
      </c>
      <c r="BM4" s="52"/>
      <c r="BN4" s="52"/>
      <c r="BO4" s="52"/>
      <c r="BP4" s="52"/>
      <c r="BQ4" s="52"/>
      <c r="BR4" s="52"/>
    </row>
    <row r="5" spans="1:70" ht="15" customHeight="1" x14ac:dyDescent="0.25">
      <c r="A5" s="25">
        <v>2</v>
      </c>
      <c r="B5" s="21">
        <v>2</v>
      </c>
      <c r="C5" s="190" t="s">
        <v>351</v>
      </c>
      <c r="D5" s="201">
        <v>0</v>
      </c>
      <c r="E5" s="57" t="s">
        <v>353</v>
      </c>
      <c r="F5" s="57" t="s">
        <v>289</v>
      </c>
      <c r="G5" s="25"/>
      <c r="H5" s="104">
        <v>0</v>
      </c>
      <c r="I5" s="25" t="s">
        <v>804</v>
      </c>
      <c r="J5" s="25"/>
      <c r="K5" s="25">
        <v>1</v>
      </c>
      <c r="L5" s="25">
        <v>2</v>
      </c>
      <c r="M5" s="25"/>
      <c r="N5" s="25"/>
      <c r="O5" s="25"/>
      <c r="P5" s="25"/>
      <c r="Q5" s="25"/>
      <c r="R5" s="25"/>
      <c r="S5" s="25"/>
      <c r="T5" s="25"/>
      <c r="U5" s="25"/>
      <c r="V5" s="25"/>
      <c r="W5" s="25"/>
      <c r="X5" s="25"/>
      <c r="Y5" s="25"/>
      <c r="Z5" s="25"/>
      <c r="AA5" s="25"/>
      <c r="AB5" s="25"/>
      <c r="AC5" s="25"/>
      <c r="AD5" s="25"/>
      <c r="AE5" s="22"/>
      <c r="AF5" s="22"/>
      <c r="AG5" s="22"/>
      <c r="AH5" s="22"/>
      <c r="AI5" s="22"/>
      <c r="AJ5" s="35"/>
      <c r="AK5" s="35"/>
      <c r="AL5" s="35"/>
      <c r="AM5" s="35"/>
      <c r="AN5" s="35"/>
      <c r="AO5" s="48"/>
      <c r="AP5" s="27"/>
      <c r="AQ5" s="27">
        <v>1</v>
      </c>
      <c r="AR5" s="28"/>
      <c r="AS5" s="28" t="s">
        <v>751</v>
      </c>
      <c r="AT5" s="25"/>
      <c r="AU5" s="25"/>
      <c r="AV5" s="25"/>
      <c r="AW5" s="25"/>
      <c r="AX5" s="25"/>
      <c r="AY5" s="25"/>
      <c r="AZ5" s="25"/>
      <c r="BA5" s="25"/>
      <c r="BB5" s="25"/>
      <c r="BC5" s="25"/>
      <c r="BD5" s="25"/>
      <c r="BE5" s="25"/>
      <c r="BF5" s="25"/>
      <c r="BG5" s="25" t="s">
        <v>2000</v>
      </c>
      <c r="BH5" s="25" t="s">
        <v>2000</v>
      </c>
      <c r="BI5" s="75" t="s">
        <v>2000</v>
      </c>
      <c r="BJ5" s="75" t="s">
        <v>2000</v>
      </c>
      <c r="BK5" s="75" t="s">
        <v>2000</v>
      </c>
      <c r="BM5" s="213"/>
      <c r="BN5" s="213"/>
      <c r="BO5" s="213"/>
      <c r="BP5" s="213"/>
      <c r="BQ5" s="213"/>
      <c r="BR5" s="213"/>
    </row>
    <row r="6" spans="1:70" ht="15" customHeight="1" x14ac:dyDescent="0.25">
      <c r="A6" s="25">
        <v>644</v>
      </c>
      <c r="B6" s="220"/>
      <c r="C6" s="190"/>
      <c r="D6" s="200">
        <v>0</v>
      </c>
      <c r="E6" s="57" t="s">
        <v>3001</v>
      </c>
      <c r="F6" s="57" t="s">
        <v>289</v>
      </c>
      <c r="G6" s="25"/>
      <c r="H6" s="104">
        <v>1</v>
      </c>
      <c r="I6" s="25">
        <v>1</v>
      </c>
      <c r="J6" s="25"/>
      <c r="K6" s="25">
        <v>4</v>
      </c>
      <c r="L6" s="25">
        <v>1</v>
      </c>
      <c r="M6" s="25">
        <v>26</v>
      </c>
      <c r="N6" s="25">
        <v>26</v>
      </c>
      <c r="O6" s="25" t="s">
        <v>3064</v>
      </c>
      <c r="P6" s="25" t="s">
        <v>3002</v>
      </c>
      <c r="Q6" s="25" t="s">
        <v>3003</v>
      </c>
      <c r="R6" s="25"/>
      <c r="S6" s="25">
        <v>4</v>
      </c>
      <c r="T6" s="25" t="s">
        <v>3007</v>
      </c>
      <c r="U6" s="25" t="s">
        <v>10</v>
      </c>
      <c r="V6" s="25">
        <v>8</v>
      </c>
      <c r="W6" s="25"/>
      <c r="X6" s="25">
        <v>1</v>
      </c>
      <c r="Y6" s="25">
        <v>1950000</v>
      </c>
      <c r="Z6" s="25"/>
      <c r="AA6" s="25"/>
      <c r="AB6" s="25"/>
      <c r="AC6" s="25"/>
      <c r="AD6" s="25" t="s">
        <v>886</v>
      </c>
      <c r="AE6" s="22">
        <f>((Y6*(108.57/$AO6))/$AQ6)*(0.830367/$AP6)</f>
        <v>1901555.4777939986</v>
      </c>
      <c r="AF6" s="22"/>
      <c r="AG6" s="22"/>
      <c r="AH6" s="22"/>
      <c r="AI6" s="22"/>
      <c r="AJ6" s="35">
        <f>AE6</f>
        <v>1901555.4777939986</v>
      </c>
      <c r="AK6" s="35"/>
      <c r="AL6" s="35"/>
      <c r="AM6" s="35"/>
      <c r="AN6" s="35"/>
      <c r="AO6" s="24">
        <v>92.449705082727405</v>
      </c>
      <c r="AP6" s="24">
        <v>1</v>
      </c>
      <c r="AQ6" s="24">
        <v>1</v>
      </c>
      <c r="AR6" s="24">
        <v>6</v>
      </c>
      <c r="AS6" s="24"/>
      <c r="AT6" s="25">
        <v>15</v>
      </c>
      <c r="AU6" s="25" t="s">
        <v>3004</v>
      </c>
      <c r="AV6" s="25" t="s">
        <v>3005</v>
      </c>
      <c r="AW6" s="25"/>
      <c r="AX6" s="25"/>
      <c r="AY6" s="25"/>
      <c r="AZ6" s="25"/>
      <c r="BA6" s="25"/>
      <c r="BB6" s="25"/>
      <c r="BC6" s="25" t="s">
        <v>3006</v>
      </c>
      <c r="BD6" s="25" t="s">
        <v>880</v>
      </c>
      <c r="BE6" s="25"/>
      <c r="BF6" s="25">
        <v>1</v>
      </c>
      <c r="BG6" s="62">
        <v>3</v>
      </c>
      <c r="BH6" s="25" t="s">
        <v>2000</v>
      </c>
      <c r="BI6" s="74">
        <v>0</v>
      </c>
      <c r="BJ6" s="75" t="s">
        <v>2000</v>
      </c>
      <c r="BK6" s="75" t="s">
        <v>4079</v>
      </c>
      <c r="BM6" s="221"/>
      <c r="BN6" s="221"/>
      <c r="BO6" s="221"/>
      <c r="BP6" s="221"/>
      <c r="BQ6" s="221"/>
      <c r="BR6" s="221"/>
    </row>
    <row r="7" spans="1:70" ht="15" customHeight="1" x14ac:dyDescent="0.25">
      <c r="A7" s="25">
        <v>743</v>
      </c>
      <c r="B7" s="220"/>
      <c r="C7" s="190"/>
      <c r="D7" s="200">
        <v>0</v>
      </c>
      <c r="E7" s="57" t="s">
        <v>3386</v>
      </c>
      <c r="F7" s="57" t="s">
        <v>5</v>
      </c>
      <c r="G7" s="25" t="s">
        <v>3387</v>
      </c>
      <c r="H7" s="104">
        <v>1</v>
      </c>
      <c r="I7" s="25">
        <v>1</v>
      </c>
      <c r="J7" s="25" t="s">
        <v>3388</v>
      </c>
      <c r="K7" s="25">
        <v>1</v>
      </c>
      <c r="L7" s="25">
        <v>3</v>
      </c>
      <c r="M7" s="25">
        <v>12</v>
      </c>
      <c r="N7" s="25" t="s">
        <v>2950</v>
      </c>
      <c r="O7" s="25" t="s">
        <v>3381</v>
      </c>
      <c r="P7" s="25" t="s">
        <v>3011</v>
      </c>
      <c r="Q7" s="25" t="s">
        <v>3390</v>
      </c>
      <c r="R7" s="25" t="s">
        <v>1826</v>
      </c>
      <c r="S7" s="25">
        <v>4</v>
      </c>
      <c r="T7" s="25" t="s">
        <v>3380</v>
      </c>
      <c r="U7" s="25" t="s">
        <v>2</v>
      </c>
      <c r="V7" s="25">
        <v>3</v>
      </c>
      <c r="W7" s="25" t="s">
        <v>3398</v>
      </c>
      <c r="X7" s="25">
        <v>2</v>
      </c>
      <c r="Y7" s="25"/>
      <c r="Z7" s="25">
        <v>13</v>
      </c>
      <c r="AA7" s="25"/>
      <c r="AB7" s="25"/>
      <c r="AC7" s="25">
        <v>32</v>
      </c>
      <c r="AD7" s="25" t="s">
        <v>3399</v>
      </c>
      <c r="AE7" s="22"/>
      <c r="AF7" s="22">
        <f>((Z7*(108.57/$AO7))/$AQ7)*(0.830367/$AP7)</f>
        <v>13.085990630343389</v>
      </c>
      <c r="AG7" s="22"/>
      <c r="AH7" s="22"/>
      <c r="AI7" s="22">
        <f>((AC7*(108.57/$AO7))/$AQ7)*(0.830367/$AP7)</f>
        <v>32.211669243922188</v>
      </c>
      <c r="AJ7" s="35"/>
      <c r="AK7" s="35">
        <f>AF7/AS7</f>
        <v>13.085990630343389</v>
      </c>
      <c r="AL7" s="35"/>
      <c r="AM7" s="35"/>
      <c r="AN7" s="35">
        <f>AI7/AS7</f>
        <v>32.211669243922188</v>
      </c>
      <c r="AO7" s="24">
        <v>89.560532372110202</v>
      </c>
      <c r="AP7" s="24">
        <v>1</v>
      </c>
      <c r="AQ7" s="24">
        <v>1</v>
      </c>
      <c r="AR7" s="24">
        <v>1</v>
      </c>
      <c r="AS7" s="24">
        <v>1</v>
      </c>
      <c r="AT7" s="25">
        <v>14</v>
      </c>
      <c r="AU7" s="25" t="s">
        <v>3402</v>
      </c>
      <c r="AV7" s="25" t="s">
        <v>3401</v>
      </c>
      <c r="AW7" s="25">
        <v>2005</v>
      </c>
      <c r="AX7" s="25" t="s">
        <v>3</v>
      </c>
      <c r="AY7" s="25" t="s">
        <v>3403</v>
      </c>
      <c r="AZ7" s="25" t="s">
        <v>3</v>
      </c>
      <c r="BA7" s="25" t="s">
        <v>3400</v>
      </c>
      <c r="BB7" s="25" t="s">
        <v>3401</v>
      </c>
      <c r="BC7" s="25"/>
      <c r="BD7" s="25" t="s">
        <v>3396</v>
      </c>
      <c r="BE7" s="25" t="s">
        <v>3397</v>
      </c>
      <c r="BF7" s="25">
        <v>3</v>
      </c>
      <c r="BG7" s="62">
        <v>3</v>
      </c>
      <c r="BH7" s="25" t="s">
        <v>2000</v>
      </c>
      <c r="BI7" s="74">
        <v>0</v>
      </c>
      <c r="BJ7" s="75" t="s">
        <v>2000</v>
      </c>
      <c r="BK7" s="75" t="s">
        <v>4092</v>
      </c>
      <c r="BM7" s="213"/>
      <c r="BN7" s="213"/>
      <c r="BO7" s="213"/>
      <c r="BP7" s="213"/>
      <c r="BQ7" s="213"/>
      <c r="BR7" s="213"/>
    </row>
    <row r="8" spans="1:70" ht="15" customHeight="1" x14ac:dyDescent="0.25">
      <c r="A8" s="25">
        <v>744</v>
      </c>
      <c r="B8" s="220"/>
      <c r="C8" s="190"/>
      <c r="D8" s="200">
        <v>0</v>
      </c>
      <c r="E8" s="57" t="s">
        <v>3386</v>
      </c>
      <c r="F8" s="57" t="s">
        <v>5</v>
      </c>
      <c r="G8" s="25" t="s">
        <v>3387</v>
      </c>
      <c r="H8" s="104">
        <v>1</v>
      </c>
      <c r="I8" s="25">
        <v>1</v>
      </c>
      <c r="J8" s="25" t="s">
        <v>3388</v>
      </c>
      <c r="K8" s="25">
        <v>1</v>
      </c>
      <c r="L8" s="25">
        <v>3</v>
      </c>
      <c r="M8" s="25">
        <v>19</v>
      </c>
      <c r="N8" s="25" t="s">
        <v>2960</v>
      </c>
      <c r="O8" s="25" t="s">
        <v>3343</v>
      </c>
      <c r="P8" s="25" t="s">
        <v>3011</v>
      </c>
      <c r="Q8" s="25" t="s">
        <v>3390</v>
      </c>
      <c r="R8" s="25" t="s">
        <v>3391</v>
      </c>
      <c r="S8" s="25">
        <v>4</v>
      </c>
      <c r="T8" s="25" t="s">
        <v>3380</v>
      </c>
      <c r="U8" s="25" t="s">
        <v>10</v>
      </c>
      <c r="V8" s="25">
        <v>8</v>
      </c>
      <c r="W8" s="25"/>
      <c r="X8" s="25">
        <v>2</v>
      </c>
      <c r="Y8" s="25"/>
      <c r="Z8" s="25"/>
      <c r="AA8" s="25">
        <v>625000</v>
      </c>
      <c r="AB8" s="25"/>
      <c r="AC8" s="25"/>
      <c r="AD8" s="25" t="s">
        <v>3404</v>
      </c>
      <c r="AE8" s="22"/>
      <c r="AF8" s="22"/>
      <c r="AG8" s="22">
        <f>((AA8*(108.57/$AO8))/$AQ8)*(0.830367/$AP8)</f>
        <v>629134.16492035531</v>
      </c>
      <c r="AH8" s="22"/>
      <c r="AI8" s="22"/>
      <c r="AJ8" s="35"/>
      <c r="AK8" s="35"/>
      <c r="AL8" s="35">
        <f>AG8/AS8</f>
        <v>10.787067964959883</v>
      </c>
      <c r="AM8" s="35"/>
      <c r="AN8" s="35"/>
      <c r="AO8" s="24">
        <v>89.560532372110202</v>
      </c>
      <c r="AP8" s="24">
        <v>1</v>
      </c>
      <c r="AQ8" s="24">
        <v>1</v>
      </c>
      <c r="AR8" s="24">
        <v>1</v>
      </c>
      <c r="AS8" s="24">
        <v>58323</v>
      </c>
      <c r="AT8" s="25">
        <v>1</v>
      </c>
      <c r="AU8" s="25" t="s">
        <v>3406</v>
      </c>
      <c r="AV8" s="25" t="s">
        <v>3407</v>
      </c>
      <c r="AW8" s="25">
        <v>2005</v>
      </c>
      <c r="AX8" s="25" t="s">
        <v>3</v>
      </c>
      <c r="AY8" s="25"/>
      <c r="AZ8" s="25" t="s">
        <v>3</v>
      </c>
      <c r="BA8" s="25" t="s">
        <v>3</v>
      </c>
      <c r="BB8" s="25" t="s">
        <v>3405</v>
      </c>
      <c r="BC8" s="25"/>
      <c r="BD8" s="25" t="s">
        <v>3396</v>
      </c>
      <c r="BE8" s="25" t="s">
        <v>3397</v>
      </c>
      <c r="BF8" s="25">
        <v>3</v>
      </c>
      <c r="BG8" s="62">
        <v>3</v>
      </c>
      <c r="BH8" s="25" t="s">
        <v>2000</v>
      </c>
      <c r="BI8" s="74">
        <v>0</v>
      </c>
      <c r="BJ8" s="75" t="s">
        <v>2000</v>
      </c>
      <c r="BK8" s="75" t="s">
        <v>4093</v>
      </c>
    </row>
    <row r="9" spans="1:70" ht="15" customHeight="1" x14ac:dyDescent="0.25">
      <c r="A9" s="25">
        <v>745</v>
      </c>
      <c r="B9" s="220"/>
      <c r="C9" s="190"/>
      <c r="D9" s="200">
        <v>0</v>
      </c>
      <c r="E9" s="57" t="s">
        <v>3386</v>
      </c>
      <c r="F9" s="57" t="s">
        <v>5</v>
      </c>
      <c r="G9" s="25" t="s">
        <v>3387</v>
      </c>
      <c r="H9" s="104">
        <v>1</v>
      </c>
      <c r="I9" s="25">
        <v>1</v>
      </c>
      <c r="J9" s="25" t="s">
        <v>3388</v>
      </c>
      <c r="K9" s="25">
        <v>1</v>
      </c>
      <c r="L9" s="25">
        <v>3</v>
      </c>
      <c r="M9" s="25">
        <v>26</v>
      </c>
      <c r="N9" s="25">
        <v>26</v>
      </c>
      <c r="O9" s="25" t="s">
        <v>3408</v>
      </c>
      <c r="P9" s="25" t="s">
        <v>3011</v>
      </c>
      <c r="Q9" s="25" t="s">
        <v>3390</v>
      </c>
      <c r="R9" s="25" t="s">
        <v>3391</v>
      </c>
      <c r="S9" s="25">
        <v>4</v>
      </c>
      <c r="T9" s="25" t="s">
        <v>3380</v>
      </c>
      <c r="U9" s="25" t="s">
        <v>10</v>
      </c>
      <c r="V9" s="25">
        <v>8</v>
      </c>
      <c r="W9" s="25"/>
      <c r="X9" s="25">
        <v>1</v>
      </c>
      <c r="Y9" s="25"/>
      <c r="Z9" s="25"/>
      <c r="AA9" s="25">
        <v>43</v>
      </c>
      <c r="AB9" s="25"/>
      <c r="AC9" s="25"/>
      <c r="AD9" s="25" t="s">
        <v>3409</v>
      </c>
      <c r="AE9" s="22"/>
      <c r="AF9" s="22"/>
      <c r="AG9" s="22">
        <f>((AA9*(108.57/$AO9))/$AQ9)*(0.830367/$AP9)</f>
        <v>43.28443054652044</v>
      </c>
      <c r="AH9" s="22"/>
      <c r="AI9" s="22"/>
      <c r="AJ9" s="35"/>
      <c r="AK9" s="35"/>
      <c r="AL9" s="35">
        <f>AG9</f>
        <v>43.28443054652044</v>
      </c>
      <c r="AM9" s="35"/>
      <c r="AN9" s="35"/>
      <c r="AO9" s="24">
        <v>89.560532372110202</v>
      </c>
      <c r="AP9" s="24">
        <v>1</v>
      </c>
      <c r="AQ9" s="24">
        <v>1</v>
      </c>
      <c r="AR9" s="24">
        <v>1</v>
      </c>
      <c r="AS9" s="24">
        <v>58323</v>
      </c>
      <c r="AT9" s="25">
        <v>17</v>
      </c>
      <c r="AU9" s="25" t="s">
        <v>3411</v>
      </c>
      <c r="AV9" s="25" t="s">
        <v>3410</v>
      </c>
      <c r="AW9" s="25">
        <v>2005</v>
      </c>
      <c r="AX9" s="25" t="s">
        <v>3</v>
      </c>
      <c r="AY9" s="25"/>
      <c r="AZ9" s="25" t="s">
        <v>3</v>
      </c>
      <c r="BA9" s="25" t="s">
        <v>3</v>
      </c>
      <c r="BB9" s="25" t="s">
        <v>3410</v>
      </c>
      <c r="BC9" s="25"/>
      <c r="BD9" s="25" t="s">
        <v>3396</v>
      </c>
      <c r="BE9" s="25" t="s">
        <v>3397</v>
      </c>
      <c r="BF9" s="25">
        <v>3</v>
      </c>
      <c r="BG9" s="62">
        <v>3</v>
      </c>
      <c r="BH9" s="25" t="s">
        <v>2000</v>
      </c>
      <c r="BI9" s="74">
        <v>0</v>
      </c>
      <c r="BJ9" s="75" t="s">
        <v>2000</v>
      </c>
      <c r="BK9" s="75" t="s">
        <v>4094</v>
      </c>
    </row>
    <row r="10" spans="1:70" ht="15" customHeight="1" x14ac:dyDescent="0.25">
      <c r="A10" s="25">
        <v>649</v>
      </c>
      <c r="B10" s="237"/>
      <c r="C10" s="190"/>
      <c r="D10" s="201">
        <v>0</v>
      </c>
      <c r="E10" s="57" t="s">
        <v>2998</v>
      </c>
      <c r="F10" s="57" t="s">
        <v>289</v>
      </c>
      <c r="G10" s="25"/>
      <c r="H10" s="104">
        <v>0</v>
      </c>
      <c r="I10" s="25" t="s">
        <v>3000</v>
      </c>
      <c r="J10" s="25" t="s">
        <v>2999</v>
      </c>
      <c r="K10" s="25">
        <v>1</v>
      </c>
      <c r="L10" s="25">
        <v>2</v>
      </c>
      <c r="M10" s="25"/>
      <c r="N10" s="25"/>
      <c r="O10" s="25"/>
      <c r="P10" s="25"/>
      <c r="Q10" s="25"/>
      <c r="R10" s="25"/>
      <c r="S10" s="25"/>
      <c r="T10" s="25"/>
      <c r="U10" s="25"/>
      <c r="V10" s="25"/>
      <c r="W10" s="25"/>
      <c r="X10" s="25"/>
      <c r="Y10" s="25"/>
      <c r="Z10" s="25"/>
      <c r="AA10" s="25"/>
      <c r="AB10" s="25"/>
      <c r="AC10" s="25"/>
      <c r="AD10" s="25"/>
      <c r="AE10" s="22"/>
      <c r="AF10" s="22"/>
      <c r="AG10" s="22"/>
      <c r="AH10" s="22"/>
      <c r="AI10" s="22"/>
      <c r="AJ10" s="23"/>
      <c r="AK10" s="23"/>
      <c r="AL10" s="23"/>
      <c r="AM10" s="23"/>
      <c r="AN10" s="23"/>
      <c r="AO10" s="24"/>
      <c r="AP10" s="24"/>
      <c r="AQ10" s="24"/>
      <c r="AR10" s="24"/>
      <c r="AS10" s="24"/>
      <c r="AT10" s="25"/>
      <c r="AU10" s="25"/>
      <c r="AV10" s="25"/>
      <c r="AW10" s="25"/>
      <c r="AX10" s="25"/>
      <c r="AY10" s="25"/>
      <c r="AZ10" s="25"/>
      <c r="BA10" s="25"/>
      <c r="BB10" s="25"/>
      <c r="BC10" s="25"/>
      <c r="BD10" s="25"/>
      <c r="BE10" s="25"/>
      <c r="BF10" s="25"/>
      <c r="BG10" s="25" t="s">
        <v>2000</v>
      </c>
      <c r="BH10" s="25" t="s">
        <v>2000</v>
      </c>
      <c r="BI10" s="75" t="s">
        <v>2000</v>
      </c>
      <c r="BJ10" s="75" t="s">
        <v>2000</v>
      </c>
      <c r="BK10" s="75" t="s">
        <v>2000</v>
      </c>
      <c r="BL10" s="53"/>
      <c r="BM10" s="53"/>
      <c r="BN10" s="53"/>
      <c r="BO10" s="53"/>
      <c r="BP10" s="53"/>
      <c r="BQ10" s="53"/>
      <c r="BR10" s="53"/>
    </row>
    <row r="11" spans="1:70" ht="15" customHeight="1" x14ac:dyDescent="0.25">
      <c r="A11" s="25">
        <v>3</v>
      </c>
      <c r="B11" s="21">
        <v>3</v>
      </c>
      <c r="C11" s="190" t="s">
        <v>186</v>
      </c>
      <c r="D11" s="201">
        <v>0</v>
      </c>
      <c r="E11" s="57" t="s">
        <v>193</v>
      </c>
      <c r="F11" s="57" t="s">
        <v>151</v>
      </c>
      <c r="G11" s="25" t="s">
        <v>194</v>
      </c>
      <c r="H11" s="104">
        <v>0</v>
      </c>
      <c r="I11" s="25" t="s">
        <v>1482</v>
      </c>
      <c r="J11" s="25"/>
      <c r="K11" s="25"/>
      <c r="L11" s="25"/>
      <c r="M11" s="25"/>
      <c r="N11" s="25"/>
      <c r="O11" s="25"/>
      <c r="P11" s="25"/>
      <c r="Q11" s="25"/>
      <c r="R11" s="25"/>
      <c r="S11" s="25"/>
      <c r="T11" s="25"/>
      <c r="U11" s="25"/>
      <c r="V11" s="25"/>
      <c r="W11" s="25"/>
      <c r="X11" s="25"/>
      <c r="Y11" s="25"/>
      <c r="Z11" s="25"/>
      <c r="AA11" s="25"/>
      <c r="AB11" s="25"/>
      <c r="AC11" s="25"/>
      <c r="AD11" s="25"/>
      <c r="AE11" s="22"/>
      <c r="AF11" s="22"/>
      <c r="AG11" s="22"/>
      <c r="AH11" s="22"/>
      <c r="AI11" s="22"/>
      <c r="AJ11" s="23"/>
      <c r="AK11" s="23"/>
      <c r="AL11" s="23"/>
      <c r="AM11" s="23"/>
      <c r="AN11" s="23"/>
      <c r="AO11" s="48"/>
      <c r="AP11" s="27"/>
      <c r="AQ11" s="28">
        <v>1</v>
      </c>
      <c r="AR11" s="28"/>
      <c r="AS11" s="28" t="s">
        <v>751</v>
      </c>
      <c r="AT11" s="25"/>
      <c r="AU11" s="25"/>
      <c r="AV11" s="25"/>
      <c r="AW11" s="25"/>
      <c r="AX11" s="25"/>
      <c r="AY11" s="25"/>
      <c r="AZ11" s="25"/>
      <c r="BA11" s="25"/>
      <c r="BB11" s="25"/>
      <c r="BC11" s="25"/>
      <c r="BD11" s="25"/>
      <c r="BE11" s="25"/>
      <c r="BF11" s="25"/>
      <c r="BG11" s="25" t="s">
        <v>2000</v>
      </c>
      <c r="BH11" s="25" t="s">
        <v>2000</v>
      </c>
      <c r="BI11" s="75" t="s">
        <v>2000</v>
      </c>
      <c r="BJ11" s="75" t="s">
        <v>2000</v>
      </c>
      <c r="BK11" s="75" t="s">
        <v>2000</v>
      </c>
      <c r="BM11" s="52"/>
      <c r="BN11" s="52"/>
      <c r="BO11" s="52"/>
      <c r="BP11" s="52"/>
      <c r="BQ11" s="52"/>
      <c r="BR11" s="52"/>
    </row>
    <row r="12" spans="1:70" ht="15" customHeight="1" x14ac:dyDescent="0.25">
      <c r="A12" s="25">
        <v>4</v>
      </c>
      <c r="B12" s="21">
        <v>4</v>
      </c>
      <c r="C12" s="191" t="s">
        <v>23</v>
      </c>
      <c r="D12" s="201">
        <v>0</v>
      </c>
      <c r="E12" s="87" t="s">
        <v>312</v>
      </c>
      <c r="F12" s="87" t="s">
        <v>289</v>
      </c>
      <c r="G12" s="44"/>
      <c r="H12" s="104">
        <v>0</v>
      </c>
      <c r="I12" s="25" t="s">
        <v>640</v>
      </c>
      <c r="J12" s="44"/>
      <c r="K12" s="25">
        <v>1</v>
      </c>
      <c r="L12" s="25">
        <v>2</v>
      </c>
      <c r="M12" s="44"/>
      <c r="N12" s="44"/>
      <c r="O12" s="44"/>
      <c r="P12" s="44"/>
      <c r="Q12" s="44"/>
      <c r="R12" s="44"/>
      <c r="S12" s="44"/>
      <c r="T12" s="44"/>
      <c r="U12" s="44"/>
      <c r="V12" s="44"/>
      <c r="W12" s="44"/>
      <c r="X12" s="44"/>
      <c r="Y12" s="25"/>
      <c r="Z12" s="25"/>
      <c r="AA12" s="25"/>
      <c r="AB12" s="25"/>
      <c r="AC12" s="25"/>
      <c r="AD12" s="44"/>
      <c r="AE12" s="22"/>
      <c r="AF12" s="22"/>
      <c r="AG12" s="22"/>
      <c r="AH12" s="22"/>
      <c r="AI12" s="22"/>
      <c r="AJ12" s="35"/>
      <c r="AK12" s="35"/>
      <c r="AL12" s="35"/>
      <c r="AM12" s="35"/>
      <c r="AN12" s="35"/>
      <c r="AO12" s="48"/>
      <c r="AP12" s="27"/>
      <c r="AQ12" s="27">
        <v>1</v>
      </c>
      <c r="AR12" s="27"/>
      <c r="AS12" s="27" t="s">
        <v>751</v>
      </c>
      <c r="AT12" s="44"/>
      <c r="AU12" s="44"/>
      <c r="AV12" s="44"/>
      <c r="AW12" s="44"/>
      <c r="AX12" s="44"/>
      <c r="AY12" s="44"/>
      <c r="AZ12" s="44"/>
      <c r="BA12" s="44"/>
      <c r="BB12" s="44"/>
      <c r="BC12" s="44"/>
      <c r="BD12" s="44"/>
      <c r="BE12" s="44"/>
      <c r="BF12" s="44"/>
      <c r="BG12" s="25" t="s">
        <v>2000</v>
      </c>
      <c r="BH12" s="25" t="s">
        <v>2000</v>
      </c>
      <c r="BI12" s="75" t="s">
        <v>2000</v>
      </c>
      <c r="BJ12" s="75" t="s">
        <v>2000</v>
      </c>
      <c r="BK12" s="75" t="s">
        <v>2000</v>
      </c>
      <c r="BM12" s="238"/>
      <c r="BN12" s="238"/>
      <c r="BO12" s="238"/>
      <c r="BP12" s="238"/>
      <c r="BQ12" s="238"/>
      <c r="BR12" s="238"/>
    </row>
    <row r="13" spans="1:70" ht="15" customHeight="1" x14ac:dyDescent="0.25">
      <c r="A13" s="25">
        <v>5</v>
      </c>
      <c r="B13" s="21">
        <v>5</v>
      </c>
      <c r="C13" s="190" t="s">
        <v>387</v>
      </c>
      <c r="D13" s="201">
        <v>0</v>
      </c>
      <c r="E13" s="57" t="s">
        <v>388</v>
      </c>
      <c r="F13" s="57" t="s">
        <v>5</v>
      </c>
      <c r="G13" s="25" t="s">
        <v>389</v>
      </c>
      <c r="H13" s="104">
        <v>0</v>
      </c>
      <c r="I13" s="25" t="s">
        <v>618</v>
      </c>
      <c r="J13" s="25"/>
      <c r="K13" s="25"/>
      <c r="L13" s="25"/>
      <c r="M13" s="25"/>
      <c r="N13" s="25"/>
      <c r="O13" s="25"/>
      <c r="P13" s="25"/>
      <c r="Q13" s="25"/>
      <c r="R13" s="25"/>
      <c r="S13" s="25"/>
      <c r="T13" s="25"/>
      <c r="U13" s="25"/>
      <c r="V13" s="25"/>
      <c r="W13" s="25"/>
      <c r="X13" s="25"/>
      <c r="Y13" s="25"/>
      <c r="Z13" s="25"/>
      <c r="AA13" s="25"/>
      <c r="AB13" s="25"/>
      <c r="AC13" s="25"/>
      <c r="AD13" s="25"/>
      <c r="AE13" s="22"/>
      <c r="AF13" s="22"/>
      <c r="AG13" s="22"/>
      <c r="AH13" s="22"/>
      <c r="AI13" s="22"/>
      <c r="AJ13" s="35"/>
      <c r="AK13" s="35"/>
      <c r="AL13" s="35"/>
      <c r="AM13" s="35"/>
      <c r="AN13" s="35"/>
      <c r="AO13" s="48"/>
      <c r="AP13" s="27"/>
      <c r="AQ13" s="28">
        <v>1</v>
      </c>
      <c r="AR13" s="28"/>
      <c r="AS13" s="28" t="s">
        <v>751</v>
      </c>
      <c r="AT13" s="25"/>
      <c r="AU13" s="25"/>
      <c r="AV13" s="25"/>
      <c r="AW13" s="25"/>
      <c r="AX13" s="25"/>
      <c r="AY13" s="25"/>
      <c r="AZ13" s="25"/>
      <c r="BA13" s="25"/>
      <c r="BB13" s="25"/>
      <c r="BC13" s="25"/>
      <c r="BD13" s="25"/>
      <c r="BE13" s="25"/>
      <c r="BF13" s="25"/>
      <c r="BG13" s="25" t="s">
        <v>2000</v>
      </c>
      <c r="BH13" s="25" t="s">
        <v>2000</v>
      </c>
      <c r="BI13" s="75" t="s">
        <v>2000</v>
      </c>
      <c r="BJ13" s="75" t="s">
        <v>2000</v>
      </c>
      <c r="BK13" s="75" t="s">
        <v>2000</v>
      </c>
    </row>
    <row r="14" spans="1:70" ht="15" customHeight="1" x14ac:dyDescent="0.25">
      <c r="A14" s="25">
        <v>6</v>
      </c>
      <c r="B14" s="21">
        <v>6</v>
      </c>
      <c r="C14" s="190" t="s">
        <v>387</v>
      </c>
      <c r="D14" s="200">
        <v>0</v>
      </c>
      <c r="E14" s="57" t="s">
        <v>415</v>
      </c>
      <c r="F14" s="57" t="s">
        <v>1307</v>
      </c>
      <c r="G14" s="25" t="s">
        <v>412</v>
      </c>
      <c r="H14" s="104">
        <v>1</v>
      </c>
      <c r="I14" s="25">
        <v>1</v>
      </c>
      <c r="J14" s="25"/>
      <c r="K14" s="25">
        <v>1</v>
      </c>
      <c r="L14" s="25">
        <v>2</v>
      </c>
      <c r="M14" s="25">
        <v>26</v>
      </c>
      <c r="N14" s="25" t="s">
        <v>2960</v>
      </c>
      <c r="O14" s="25" t="s">
        <v>926</v>
      </c>
      <c r="P14" s="25" t="s">
        <v>19</v>
      </c>
      <c r="Q14" s="25" t="s">
        <v>1604</v>
      </c>
      <c r="R14" s="25"/>
      <c r="S14" s="25">
        <v>7</v>
      </c>
      <c r="T14" s="25" t="s">
        <v>1425</v>
      </c>
      <c r="U14" s="25" t="s">
        <v>2</v>
      </c>
      <c r="V14" s="25">
        <v>7</v>
      </c>
      <c r="W14" s="25" t="s">
        <v>2112</v>
      </c>
      <c r="X14" s="25">
        <v>1</v>
      </c>
      <c r="Y14" s="25"/>
      <c r="Z14" s="25">
        <v>16</v>
      </c>
      <c r="AA14" s="25"/>
      <c r="AB14" s="25"/>
      <c r="AC14" s="25">
        <v>25</v>
      </c>
      <c r="AD14" s="25" t="s">
        <v>1950</v>
      </c>
      <c r="AE14" s="22"/>
      <c r="AF14" s="22">
        <f>(Z14*(106.875/AO14))/$AQ14</f>
        <v>11.357122106675041</v>
      </c>
      <c r="AG14" s="22"/>
      <c r="AH14" s="22"/>
      <c r="AI14" s="22">
        <f>(AC14*(106.875/AO14))/$AQ14</f>
        <v>17.745503291679753</v>
      </c>
      <c r="AJ14" s="35"/>
      <c r="AK14" s="35">
        <f>(AF14*12)/1.99</f>
        <v>68.485158432211293</v>
      </c>
      <c r="AL14" s="35"/>
      <c r="AM14" s="35"/>
      <c r="AN14" s="35">
        <f>(AI14*12)/1.99</f>
        <v>107.00806005033017</v>
      </c>
      <c r="AO14" s="24">
        <v>76.983333333333334</v>
      </c>
      <c r="AP14" s="27"/>
      <c r="AQ14" s="27">
        <v>1.95583</v>
      </c>
      <c r="AR14" s="28">
        <v>3</v>
      </c>
      <c r="AS14" s="28" t="s">
        <v>751</v>
      </c>
      <c r="AT14" s="25">
        <v>12</v>
      </c>
      <c r="AU14" s="25" t="s">
        <v>1424</v>
      </c>
      <c r="AV14" s="25" t="s">
        <v>1605</v>
      </c>
      <c r="AW14" s="25">
        <v>1993</v>
      </c>
      <c r="AX14" s="25"/>
      <c r="AY14" s="25" t="s">
        <v>1606</v>
      </c>
      <c r="AZ14" s="25"/>
      <c r="BA14" s="25"/>
      <c r="BB14" s="25"/>
      <c r="BC14" s="25" t="s">
        <v>1423</v>
      </c>
      <c r="BD14" s="25" t="s">
        <v>1035</v>
      </c>
      <c r="BE14" s="25" t="s">
        <v>1426</v>
      </c>
      <c r="BF14" s="25"/>
      <c r="BG14" s="25" t="s">
        <v>2000</v>
      </c>
      <c r="BH14" s="25" t="s">
        <v>2000</v>
      </c>
      <c r="BI14" s="74">
        <v>0</v>
      </c>
      <c r="BJ14" s="75" t="s">
        <v>3882</v>
      </c>
      <c r="BK14" s="75" t="s">
        <v>3882</v>
      </c>
      <c r="BM14" s="221"/>
      <c r="BN14" s="221"/>
      <c r="BO14" s="221"/>
      <c r="BP14" s="221"/>
      <c r="BQ14" s="221"/>
      <c r="BR14" s="221"/>
    </row>
    <row r="15" spans="1:70" ht="15" customHeight="1" x14ac:dyDescent="0.25">
      <c r="A15" s="25">
        <v>7</v>
      </c>
      <c r="B15" s="21">
        <v>7</v>
      </c>
      <c r="C15" s="191" t="s">
        <v>23</v>
      </c>
      <c r="D15" s="201">
        <v>0</v>
      </c>
      <c r="E15" s="87" t="s">
        <v>313</v>
      </c>
      <c r="F15" s="87" t="s">
        <v>289</v>
      </c>
      <c r="G15" s="44"/>
      <c r="H15" s="104">
        <v>0</v>
      </c>
      <c r="I15" s="44" t="s">
        <v>618</v>
      </c>
      <c r="J15" s="44"/>
      <c r="K15" s="25">
        <v>1</v>
      </c>
      <c r="L15" s="25">
        <v>2</v>
      </c>
      <c r="M15" s="44"/>
      <c r="N15" s="44"/>
      <c r="O15" s="44"/>
      <c r="P15" s="44"/>
      <c r="Q15" s="44"/>
      <c r="R15" s="44"/>
      <c r="S15" s="44"/>
      <c r="T15" s="44"/>
      <c r="U15" s="44"/>
      <c r="V15" s="44"/>
      <c r="W15" s="44"/>
      <c r="X15" s="44"/>
      <c r="Y15" s="25"/>
      <c r="Z15" s="25"/>
      <c r="AA15" s="25"/>
      <c r="AB15" s="25"/>
      <c r="AC15" s="25"/>
      <c r="AD15" s="44"/>
      <c r="AE15" s="22"/>
      <c r="AF15" s="22"/>
      <c r="AG15" s="22"/>
      <c r="AH15" s="22"/>
      <c r="AI15" s="22"/>
      <c r="AJ15" s="35"/>
      <c r="AK15" s="35"/>
      <c r="AL15" s="35"/>
      <c r="AM15" s="35"/>
      <c r="AN15" s="35"/>
      <c r="AO15" s="48"/>
      <c r="AP15" s="27"/>
      <c r="AQ15" s="27">
        <v>1</v>
      </c>
      <c r="AR15" s="27"/>
      <c r="AS15" s="27" t="s">
        <v>751</v>
      </c>
      <c r="AT15" s="44"/>
      <c r="AU15" s="44"/>
      <c r="AV15" s="44"/>
      <c r="AW15" s="44"/>
      <c r="AX15" s="44"/>
      <c r="AY15" s="44"/>
      <c r="AZ15" s="44"/>
      <c r="BA15" s="44"/>
      <c r="BB15" s="44"/>
      <c r="BC15" s="44"/>
      <c r="BD15" s="44"/>
      <c r="BE15" s="44"/>
      <c r="BF15" s="44"/>
      <c r="BG15" s="25" t="s">
        <v>2000</v>
      </c>
      <c r="BH15" s="25" t="s">
        <v>2000</v>
      </c>
      <c r="BI15" s="75" t="s">
        <v>2000</v>
      </c>
      <c r="BJ15" s="75" t="s">
        <v>2000</v>
      </c>
      <c r="BK15" s="75" t="s">
        <v>2000</v>
      </c>
      <c r="BM15" s="213"/>
      <c r="BN15" s="213"/>
      <c r="BO15" s="213"/>
      <c r="BP15" s="213"/>
      <c r="BQ15" s="213"/>
      <c r="BR15" s="213"/>
    </row>
    <row r="16" spans="1:70" ht="15" customHeight="1" x14ac:dyDescent="0.25">
      <c r="A16" s="25">
        <v>8</v>
      </c>
      <c r="B16" s="21">
        <v>8</v>
      </c>
      <c r="C16" s="190" t="s">
        <v>339</v>
      </c>
      <c r="D16" s="201">
        <v>0</v>
      </c>
      <c r="E16" s="57" t="s">
        <v>345</v>
      </c>
      <c r="F16" s="57" t="s">
        <v>289</v>
      </c>
      <c r="G16" s="25"/>
      <c r="H16" s="104">
        <v>0</v>
      </c>
      <c r="I16" s="25" t="s">
        <v>707</v>
      </c>
      <c r="J16" s="25"/>
      <c r="K16" s="25">
        <v>1</v>
      </c>
      <c r="L16" s="25">
        <v>2</v>
      </c>
      <c r="M16" s="25"/>
      <c r="N16" s="25"/>
      <c r="O16" s="25"/>
      <c r="P16" s="25"/>
      <c r="Q16" s="25"/>
      <c r="R16" s="25"/>
      <c r="S16" s="25"/>
      <c r="T16" s="25"/>
      <c r="U16" s="25"/>
      <c r="V16" s="25"/>
      <c r="W16" s="25"/>
      <c r="X16" s="25"/>
      <c r="Y16" s="25"/>
      <c r="Z16" s="25"/>
      <c r="AA16" s="25"/>
      <c r="AB16" s="25"/>
      <c r="AC16" s="25"/>
      <c r="AD16" s="25"/>
      <c r="AE16" s="22"/>
      <c r="AF16" s="22"/>
      <c r="AG16" s="22"/>
      <c r="AH16" s="22"/>
      <c r="AI16" s="22"/>
      <c r="AJ16" s="35"/>
      <c r="AK16" s="35"/>
      <c r="AL16" s="35"/>
      <c r="AM16" s="35"/>
      <c r="AN16" s="35"/>
      <c r="AO16" s="48"/>
      <c r="AP16" s="27"/>
      <c r="AQ16" s="27">
        <v>1</v>
      </c>
      <c r="AR16" s="28"/>
      <c r="AS16" s="28" t="s">
        <v>751</v>
      </c>
      <c r="AT16" s="25"/>
      <c r="AU16" s="25"/>
      <c r="AV16" s="25"/>
      <c r="AW16" s="25"/>
      <c r="AX16" s="25"/>
      <c r="AY16" s="25"/>
      <c r="AZ16" s="25"/>
      <c r="BA16" s="25"/>
      <c r="BB16" s="25"/>
      <c r="BC16" s="25"/>
      <c r="BD16" s="25"/>
      <c r="BE16" s="25"/>
      <c r="BF16" s="25"/>
      <c r="BG16" s="25" t="s">
        <v>2000</v>
      </c>
      <c r="BH16" s="25" t="s">
        <v>2000</v>
      </c>
      <c r="BI16" s="75" t="s">
        <v>2000</v>
      </c>
      <c r="BJ16" s="75" t="s">
        <v>2000</v>
      </c>
      <c r="BK16" s="75" t="s">
        <v>2000</v>
      </c>
      <c r="BM16" s="221"/>
      <c r="BN16" s="221"/>
      <c r="BO16" s="221"/>
      <c r="BP16" s="221"/>
      <c r="BQ16" s="221"/>
      <c r="BR16" s="221"/>
    </row>
    <row r="17" spans="1:70" ht="15" customHeight="1" x14ac:dyDescent="0.25">
      <c r="A17" s="25">
        <v>740</v>
      </c>
      <c r="B17" s="237"/>
      <c r="C17" s="190"/>
      <c r="D17" s="200">
        <v>0</v>
      </c>
      <c r="E17" s="197" t="s">
        <v>3367</v>
      </c>
      <c r="F17" s="57" t="s">
        <v>5</v>
      </c>
      <c r="G17" s="99" t="s">
        <v>3368</v>
      </c>
      <c r="H17" s="104">
        <v>1</v>
      </c>
      <c r="I17" s="25">
        <v>1</v>
      </c>
      <c r="J17" s="25" t="s">
        <v>3369</v>
      </c>
      <c r="K17" s="25">
        <v>1</v>
      </c>
      <c r="L17" s="25">
        <v>3</v>
      </c>
      <c r="M17" s="25">
        <v>24</v>
      </c>
      <c r="N17" s="25">
        <v>24</v>
      </c>
      <c r="O17" s="25" t="s">
        <v>3370</v>
      </c>
      <c r="P17" s="25" t="s">
        <v>3011</v>
      </c>
      <c r="Q17" s="25" t="s">
        <v>3371</v>
      </c>
      <c r="R17" s="25"/>
      <c r="S17" s="25">
        <v>4</v>
      </c>
      <c r="T17" s="25" t="s">
        <v>3380</v>
      </c>
      <c r="U17" s="25" t="s">
        <v>10</v>
      </c>
      <c r="V17" s="25">
        <v>8</v>
      </c>
      <c r="W17" s="25"/>
      <c r="X17" s="25">
        <v>1</v>
      </c>
      <c r="Y17" s="25"/>
      <c r="Z17" s="25"/>
      <c r="AA17" s="25">
        <v>6.77</v>
      </c>
      <c r="AB17" s="25"/>
      <c r="AC17" s="25"/>
      <c r="AD17" s="25" t="s">
        <v>3384</v>
      </c>
      <c r="AE17" s="22"/>
      <c r="AF17" s="22"/>
      <c r="AG17" s="22">
        <f>((AA17*(108.57/$AO17))/$AQ17)*(0.830367/$AP17)</f>
        <v>6.8147812744172871</v>
      </c>
      <c r="AH17" s="22"/>
      <c r="AI17" s="22"/>
      <c r="AJ17" s="35"/>
      <c r="AK17" s="35"/>
      <c r="AL17" s="35">
        <f>AG17</f>
        <v>6.8147812744172871</v>
      </c>
      <c r="AM17" s="35"/>
      <c r="AN17" s="35"/>
      <c r="AO17" s="24">
        <v>89.560532372110202</v>
      </c>
      <c r="AP17" s="24">
        <v>1</v>
      </c>
      <c r="AQ17" s="24">
        <v>1</v>
      </c>
      <c r="AR17" s="24">
        <v>4</v>
      </c>
      <c r="AS17" s="24"/>
      <c r="AT17" s="25">
        <v>12</v>
      </c>
      <c r="AU17" s="25" t="s">
        <v>3373</v>
      </c>
      <c r="AV17" s="25" t="s">
        <v>3374</v>
      </c>
      <c r="AW17" s="25">
        <v>2005</v>
      </c>
      <c r="AX17" s="25" t="s">
        <v>3</v>
      </c>
      <c r="AY17" s="25"/>
      <c r="AZ17" s="25" t="s">
        <v>3</v>
      </c>
      <c r="BA17" s="25" t="s">
        <v>3</v>
      </c>
      <c r="BB17" s="25" t="s">
        <v>3372</v>
      </c>
      <c r="BC17" s="25">
        <v>960</v>
      </c>
      <c r="BD17" s="25" t="s">
        <v>3327</v>
      </c>
      <c r="BE17" s="25" t="s">
        <v>972</v>
      </c>
      <c r="BF17" s="25">
        <v>3</v>
      </c>
      <c r="BG17" s="62">
        <v>3</v>
      </c>
      <c r="BH17" s="25" t="s">
        <v>2000</v>
      </c>
      <c r="BI17" s="74">
        <v>0</v>
      </c>
      <c r="BJ17" s="75" t="s">
        <v>2000</v>
      </c>
      <c r="BK17" s="75" t="s">
        <v>4085</v>
      </c>
    </row>
    <row r="18" spans="1:70" ht="15" customHeight="1" x14ac:dyDescent="0.25">
      <c r="A18" s="25">
        <v>9</v>
      </c>
      <c r="B18" s="21">
        <v>9</v>
      </c>
      <c r="C18" s="190" t="s">
        <v>162</v>
      </c>
      <c r="D18" s="201">
        <v>0</v>
      </c>
      <c r="E18" s="64" t="s">
        <v>169</v>
      </c>
      <c r="F18" s="64" t="s">
        <v>151</v>
      </c>
      <c r="G18" s="25"/>
      <c r="H18" s="104">
        <v>0</v>
      </c>
      <c r="I18" s="25" t="s">
        <v>640</v>
      </c>
      <c r="J18" s="25"/>
      <c r="K18" s="25"/>
      <c r="L18" s="25"/>
      <c r="M18" s="25"/>
      <c r="N18" s="25"/>
      <c r="O18" s="25"/>
      <c r="P18" s="25"/>
      <c r="Q18" s="25"/>
      <c r="R18" s="25"/>
      <c r="S18" s="25"/>
      <c r="T18" s="25"/>
      <c r="U18" s="25"/>
      <c r="V18" s="25"/>
      <c r="W18" s="25"/>
      <c r="X18" s="25"/>
      <c r="Y18" s="25"/>
      <c r="Z18" s="25"/>
      <c r="AA18" s="25"/>
      <c r="AB18" s="25"/>
      <c r="AC18" s="25"/>
      <c r="AD18" s="25"/>
      <c r="AE18" s="22"/>
      <c r="AF18" s="22"/>
      <c r="AG18" s="22"/>
      <c r="AH18" s="22"/>
      <c r="AI18" s="22"/>
      <c r="AJ18" s="35"/>
      <c r="AK18" s="35"/>
      <c r="AL18" s="35"/>
      <c r="AM18" s="35"/>
      <c r="AN18" s="35"/>
      <c r="AO18" s="48"/>
      <c r="AP18" s="27"/>
      <c r="AQ18" s="28">
        <v>1</v>
      </c>
      <c r="AR18" s="28"/>
      <c r="AS18" s="28" t="s">
        <v>751</v>
      </c>
      <c r="AT18" s="25"/>
      <c r="AU18" s="25"/>
      <c r="AV18" s="25"/>
      <c r="AW18" s="25"/>
      <c r="AX18" s="25"/>
      <c r="AY18" s="25"/>
      <c r="AZ18" s="25"/>
      <c r="BA18" s="25"/>
      <c r="BB18" s="25"/>
      <c r="BC18" s="25"/>
      <c r="BD18" s="25"/>
      <c r="BE18" s="25"/>
      <c r="BF18" s="25"/>
      <c r="BG18" s="25" t="s">
        <v>2000</v>
      </c>
      <c r="BH18" s="25" t="s">
        <v>2000</v>
      </c>
      <c r="BI18" s="75" t="s">
        <v>2000</v>
      </c>
      <c r="BJ18" s="75" t="s">
        <v>2000</v>
      </c>
      <c r="BK18" s="75" t="s">
        <v>2000</v>
      </c>
      <c r="BM18" s="52"/>
      <c r="BN18" s="52"/>
      <c r="BO18" s="52"/>
      <c r="BP18" s="52"/>
      <c r="BQ18" s="52"/>
      <c r="BR18" s="52"/>
    </row>
    <row r="19" spans="1:70" ht="15" customHeight="1" x14ac:dyDescent="0.25">
      <c r="A19" s="25">
        <v>10</v>
      </c>
      <c r="B19" s="21">
        <v>10</v>
      </c>
      <c r="C19" s="190" t="s">
        <v>367</v>
      </c>
      <c r="D19" s="201">
        <v>0</v>
      </c>
      <c r="E19" s="57" t="s">
        <v>369</v>
      </c>
      <c r="F19" s="57" t="s">
        <v>289</v>
      </c>
      <c r="G19" s="25"/>
      <c r="H19" s="104">
        <v>0</v>
      </c>
      <c r="I19" s="25" t="s">
        <v>618</v>
      </c>
      <c r="J19" s="25"/>
      <c r="K19" s="25">
        <v>1</v>
      </c>
      <c r="L19" s="25">
        <v>1</v>
      </c>
      <c r="M19" s="25"/>
      <c r="N19" s="25"/>
      <c r="O19" s="25"/>
      <c r="P19" s="25"/>
      <c r="Q19" s="25"/>
      <c r="R19" s="25"/>
      <c r="S19" s="25"/>
      <c r="T19" s="25"/>
      <c r="U19" s="25"/>
      <c r="V19" s="25"/>
      <c r="W19" s="25"/>
      <c r="X19" s="25"/>
      <c r="Y19" s="25"/>
      <c r="Z19" s="25"/>
      <c r="AA19" s="25"/>
      <c r="AB19" s="25"/>
      <c r="AC19" s="25"/>
      <c r="AD19" s="25"/>
      <c r="AE19" s="22"/>
      <c r="AF19" s="22"/>
      <c r="AG19" s="22"/>
      <c r="AH19" s="22"/>
      <c r="AI19" s="22"/>
      <c r="AJ19" s="35"/>
      <c r="AK19" s="35"/>
      <c r="AL19" s="35"/>
      <c r="AM19" s="35"/>
      <c r="AN19" s="35"/>
      <c r="AO19" s="48"/>
      <c r="AP19" s="27"/>
      <c r="AQ19" s="27">
        <v>1</v>
      </c>
      <c r="AR19" s="28"/>
      <c r="AS19" s="28" t="s">
        <v>751</v>
      </c>
      <c r="AT19" s="25"/>
      <c r="AU19" s="25"/>
      <c r="AV19" s="25"/>
      <c r="AW19" s="25"/>
      <c r="AX19" s="25"/>
      <c r="AY19" s="25"/>
      <c r="AZ19" s="25"/>
      <c r="BA19" s="25"/>
      <c r="BB19" s="25"/>
      <c r="BC19" s="25"/>
      <c r="BD19" s="25"/>
      <c r="BE19" s="25"/>
      <c r="BF19" s="25"/>
      <c r="BG19" s="25" t="s">
        <v>2000</v>
      </c>
      <c r="BH19" s="25" t="s">
        <v>2000</v>
      </c>
      <c r="BI19" s="75" t="s">
        <v>2000</v>
      </c>
      <c r="BJ19" s="75" t="s">
        <v>2000</v>
      </c>
      <c r="BK19" s="75" t="s">
        <v>2000</v>
      </c>
      <c r="BM19" s="238"/>
      <c r="BN19" s="238"/>
      <c r="BO19" s="238"/>
      <c r="BP19" s="238"/>
      <c r="BQ19" s="238"/>
      <c r="BR19" s="238"/>
    </row>
    <row r="20" spans="1:70" ht="15" customHeight="1" x14ac:dyDescent="0.25">
      <c r="A20" s="25">
        <v>11</v>
      </c>
      <c r="B20" s="21">
        <v>11</v>
      </c>
      <c r="C20" s="190" t="s">
        <v>170</v>
      </c>
      <c r="D20" s="201">
        <v>0</v>
      </c>
      <c r="E20" s="64" t="s">
        <v>181</v>
      </c>
      <c r="F20" s="64" t="s">
        <v>151</v>
      </c>
      <c r="G20" s="25"/>
      <c r="H20" s="104">
        <v>0</v>
      </c>
      <c r="I20" s="25" t="s">
        <v>653</v>
      </c>
      <c r="J20" s="71"/>
      <c r="K20" s="25"/>
      <c r="L20" s="25"/>
      <c r="M20" s="25"/>
      <c r="N20" s="71"/>
      <c r="O20" s="71"/>
      <c r="P20" s="71"/>
      <c r="Q20" s="25"/>
      <c r="R20" s="25"/>
      <c r="S20" s="25"/>
      <c r="T20" s="25"/>
      <c r="U20" s="25"/>
      <c r="V20" s="25"/>
      <c r="W20" s="25"/>
      <c r="X20" s="25"/>
      <c r="Y20" s="25"/>
      <c r="Z20" s="25"/>
      <c r="AA20" s="25"/>
      <c r="AB20" s="25"/>
      <c r="AC20" s="25"/>
      <c r="AD20" s="25"/>
      <c r="AE20" s="22"/>
      <c r="AF20" s="22"/>
      <c r="AG20" s="22"/>
      <c r="AH20" s="22"/>
      <c r="AI20" s="22"/>
      <c r="AJ20" s="35"/>
      <c r="AK20" s="35"/>
      <c r="AL20" s="35"/>
      <c r="AM20" s="35"/>
      <c r="AN20" s="35"/>
      <c r="AO20" s="48"/>
      <c r="AP20" s="27"/>
      <c r="AQ20" s="28">
        <v>1</v>
      </c>
      <c r="AR20" s="28"/>
      <c r="AS20" s="28" t="s">
        <v>751</v>
      </c>
      <c r="AT20" s="25"/>
      <c r="AU20" s="25"/>
      <c r="AV20" s="25"/>
      <c r="AW20" s="25"/>
      <c r="AX20" s="25"/>
      <c r="AY20" s="25"/>
      <c r="AZ20" s="25"/>
      <c r="BA20" s="25"/>
      <c r="BB20" s="25"/>
      <c r="BC20" s="25"/>
      <c r="BD20" s="25"/>
      <c r="BE20" s="25"/>
      <c r="BF20" s="25"/>
      <c r="BG20" s="25" t="s">
        <v>2000</v>
      </c>
      <c r="BH20" s="25" t="s">
        <v>2000</v>
      </c>
      <c r="BI20" s="75" t="s">
        <v>2000</v>
      </c>
      <c r="BJ20" s="75" t="s">
        <v>2000</v>
      </c>
      <c r="BK20" s="75" t="s">
        <v>2000</v>
      </c>
      <c r="BM20" s="52"/>
      <c r="BN20" s="52"/>
      <c r="BO20" s="52"/>
      <c r="BP20" s="52"/>
      <c r="BQ20" s="52"/>
      <c r="BR20" s="52"/>
    </row>
    <row r="21" spans="1:70" ht="15" customHeight="1" x14ac:dyDescent="0.25">
      <c r="A21" s="25">
        <v>12</v>
      </c>
      <c r="B21" s="21">
        <v>12</v>
      </c>
      <c r="C21" s="190"/>
      <c r="D21" s="200">
        <v>0</v>
      </c>
      <c r="E21" s="57" t="s">
        <v>1375</v>
      </c>
      <c r="F21" s="57" t="s">
        <v>5</v>
      </c>
      <c r="G21" s="25"/>
      <c r="H21" s="104">
        <v>1</v>
      </c>
      <c r="I21" s="25">
        <v>1</v>
      </c>
      <c r="J21" s="25"/>
      <c r="K21" s="25">
        <v>3</v>
      </c>
      <c r="L21" s="25">
        <v>3</v>
      </c>
      <c r="M21" s="25">
        <v>24</v>
      </c>
      <c r="N21" s="25">
        <v>24</v>
      </c>
      <c r="O21" s="25" t="s">
        <v>536</v>
      </c>
      <c r="P21" s="25" t="s">
        <v>19</v>
      </c>
      <c r="Q21" s="25" t="s">
        <v>19</v>
      </c>
      <c r="R21" s="25"/>
      <c r="S21" s="25">
        <v>3</v>
      </c>
      <c r="T21" s="25" t="s">
        <v>1376</v>
      </c>
      <c r="U21" s="25" t="s">
        <v>2</v>
      </c>
      <c r="V21" s="25">
        <v>8</v>
      </c>
      <c r="W21" s="25"/>
      <c r="X21" s="25">
        <v>1</v>
      </c>
      <c r="Y21" s="62"/>
      <c r="Z21" s="25"/>
      <c r="AA21" s="62">
        <v>0.21</v>
      </c>
      <c r="AB21" s="25"/>
      <c r="AC21" s="25"/>
      <c r="AD21" s="25" t="s">
        <v>1377</v>
      </c>
      <c r="AE21" s="22"/>
      <c r="AF21" s="22"/>
      <c r="AG21" s="22">
        <f>(AA21*(106.875/AO21))/$AQ21</f>
        <v>0.22445620468372363</v>
      </c>
      <c r="AH21" s="22"/>
      <c r="AI21" s="22"/>
      <c r="AJ21" s="35"/>
      <c r="AK21" s="35"/>
      <c r="AL21" s="35">
        <f>AG21/1.99</f>
        <v>0.1127920626551375</v>
      </c>
      <c r="AM21" s="35"/>
      <c r="AN21" s="35"/>
      <c r="AO21" s="24">
        <v>99.991666666666674</v>
      </c>
      <c r="AP21" s="27"/>
      <c r="AQ21" s="28">
        <v>1</v>
      </c>
      <c r="AR21" s="28">
        <v>3</v>
      </c>
      <c r="AS21" s="28" t="s">
        <v>751</v>
      </c>
      <c r="AT21" s="25">
        <v>10</v>
      </c>
      <c r="AU21" s="25" t="s">
        <v>1378</v>
      </c>
      <c r="AV21" s="25"/>
      <c r="AW21" s="25"/>
      <c r="AX21" s="25"/>
      <c r="AY21" s="25"/>
      <c r="AZ21" s="25"/>
      <c r="BA21" s="25"/>
      <c r="BB21" s="25"/>
      <c r="BC21" s="25"/>
      <c r="BD21" s="25"/>
      <c r="BE21" s="25"/>
      <c r="BF21" s="25"/>
      <c r="BG21" s="62">
        <v>3</v>
      </c>
      <c r="BH21" s="25" t="s">
        <v>2000</v>
      </c>
      <c r="BI21" s="74">
        <v>0</v>
      </c>
      <c r="BJ21" s="75" t="s">
        <v>3883</v>
      </c>
      <c r="BK21" s="75" t="s">
        <v>3884</v>
      </c>
      <c r="BM21" s="238"/>
      <c r="BN21" s="238"/>
      <c r="BO21" s="238"/>
      <c r="BP21" s="238"/>
      <c r="BQ21" s="238"/>
      <c r="BR21" s="238"/>
    </row>
    <row r="22" spans="1:70" ht="15" customHeight="1" x14ac:dyDescent="0.25">
      <c r="A22" s="25">
        <v>13</v>
      </c>
      <c r="B22" s="21">
        <v>13</v>
      </c>
      <c r="C22" s="190" t="s">
        <v>428</v>
      </c>
      <c r="D22" s="201">
        <v>0</v>
      </c>
      <c r="E22" s="57" t="s">
        <v>434</v>
      </c>
      <c r="F22" s="57" t="s">
        <v>5</v>
      </c>
      <c r="G22" s="25" t="s">
        <v>412</v>
      </c>
      <c r="H22" s="104">
        <v>0</v>
      </c>
      <c r="I22" s="25"/>
      <c r="J22" s="25"/>
      <c r="K22" s="25"/>
      <c r="L22" s="25"/>
      <c r="M22" s="25"/>
      <c r="N22" s="25"/>
      <c r="O22" s="25"/>
      <c r="P22" s="25"/>
      <c r="Q22" s="25"/>
      <c r="R22" s="25"/>
      <c r="S22" s="25"/>
      <c r="T22" s="25"/>
      <c r="U22" s="25"/>
      <c r="V22" s="25"/>
      <c r="W22" s="25"/>
      <c r="X22" s="25"/>
      <c r="Y22" s="25"/>
      <c r="Z22" s="25"/>
      <c r="AA22" s="25"/>
      <c r="AB22" s="25"/>
      <c r="AC22" s="25"/>
      <c r="AD22" s="25"/>
      <c r="AE22" s="22"/>
      <c r="AF22" s="22"/>
      <c r="AG22" s="22"/>
      <c r="AH22" s="22"/>
      <c r="AI22" s="22"/>
      <c r="AJ22" s="23"/>
      <c r="AK22" s="23"/>
      <c r="AL22" s="23"/>
      <c r="AM22" s="23"/>
      <c r="AN22" s="23"/>
      <c r="AO22" s="48"/>
      <c r="AP22" s="27"/>
      <c r="AQ22" s="28">
        <v>1</v>
      </c>
      <c r="AR22" s="28"/>
      <c r="AS22" s="28" t="s">
        <v>751</v>
      </c>
      <c r="AT22" s="25"/>
      <c r="AU22" s="25"/>
      <c r="AV22" s="25"/>
      <c r="AW22" s="25"/>
      <c r="AX22" s="25"/>
      <c r="AY22" s="25"/>
      <c r="AZ22" s="25"/>
      <c r="BA22" s="25"/>
      <c r="BB22" s="25"/>
      <c r="BC22" s="25"/>
      <c r="BD22" s="25"/>
      <c r="BE22" s="25"/>
      <c r="BF22" s="25"/>
      <c r="BG22" s="25" t="s">
        <v>2000</v>
      </c>
      <c r="BH22" s="25" t="s">
        <v>2000</v>
      </c>
      <c r="BI22" s="75" t="s">
        <v>2000</v>
      </c>
      <c r="BJ22" s="75" t="s">
        <v>2000</v>
      </c>
      <c r="BK22" s="75" t="s">
        <v>2000</v>
      </c>
    </row>
    <row r="23" spans="1:70" ht="15" customHeight="1" x14ac:dyDescent="0.25">
      <c r="A23" s="25">
        <v>14</v>
      </c>
      <c r="B23" s="21">
        <v>14</v>
      </c>
      <c r="C23" s="190" t="s">
        <v>351</v>
      </c>
      <c r="D23" s="201">
        <v>0</v>
      </c>
      <c r="E23" s="57" t="s">
        <v>359</v>
      </c>
      <c r="F23" s="57" t="s">
        <v>289</v>
      </c>
      <c r="G23" s="25"/>
      <c r="H23" s="104">
        <v>0</v>
      </c>
      <c r="I23" s="25" t="s">
        <v>618</v>
      </c>
      <c r="J23" s="25"/>
      <c r="K23" s="25">
        <v>4</v>
      </c>
      <c r="L23" s="25">
        <v>1</v>
      </c>
      <c r="M23" s="25"/>
      <c r="N23" s="25"/>
      <c r="O23" s="25"/>
      <c r="P23" s="25"/>
      <c r="Q23" s="25"/>
      <c r="R23" s="25"/>
      <c r="S23" s="25"/>
      <c r="T23" s="25"/>
      <c r="U23" s="25"/>
      <c r="V23" s="25"/>
      <c r="W23" s="25"/>
      <c r="X23" s="25"/>
      <c r="Y23" s="25"/>
      <c r="Z23" s="25"/>
      <c r="AA23" s="25"/>
      <c r="AB23" s="25"/>
      <c r="AC23" s="25"/>
      <c r="AD23" s="25"/>
      <c r="AE23" s="22"/>
      <c r="AF23" s="22"/>
      <c r="AG23" s="22"/>
      <c r="AH23" s="22"/>
      <c r="AI23" s="22"/>
      <c r="AJ23" s="35"/>
      <c r="AK23" s="35"/>
      <c r="AL23" s="35"/>
      <c r="AM23" s="35"/>
      <c r="AN23" s="35"/>
      <c r="AO23" s="48"/>
      <c r="AP23" s="27"/>
      <c r="AQ23" s="27">
        <v>1</v>
      </c>
      <c r="AR23" s="28"/>
      <c r="AS23" s="28" t="s">
        <v>751</v>
      </c>
      <c r="AT23" s="25"/>
      <c r="AU23" s="25"/>
      <c r="AV23" s="25"/>
      <c r="AW23" s="25"/>
      <c r="AX23" s="25"/>
      <c r="AY23" s="25"/>
      <c r="AZ23" s="25"/>
      <c r="BA23" s="25"/>
      <c r="BB23" s="25"/>
      <c r="BC23" s="25"/>
      <c r="BD23" s="25"/>
      <c r="BE23" s="25"/>
      <c r="BF23" s="25"/>
      <c r="BG23" s="25" t="s">
        <v>2000</v>
      </c>
      <c r="BH23" s="25" t="s">
        <v>2000</v>
      </c>
      <c r="BI23" s="75" t="s">
        <v>2000</v>
      </c>
      <c r="BJ23" s="75" t="s">
        <v>2000</v>
      </c>
      <c r="BK23" s="75" t="s">
        <v>2000</v>
      </c>
      <c r="BM23" s="238"/>
      <c r="BN23" s="238"/>
      <c r="BO23" s="238"/>
      <c r="BP23" s="238"/>
      <c r="BQ23" s="238"/>
      <c r="BR23" s="238"/>
    </row>
    <row r="24" spans="1:70" ht="15" customHeight="1" x14ac:dyDescent="0.25">
      <c r="A24" s="25">
        <v>16</v>
      </c>
      <c r="B24" s="21">
        <v>15</v>
      </c>
      <c r="C24" s="190" t="s">
        <v>195</v>
      </c>
      <c r="D24" s="200">
        <v>0</v>
      </c>
      <c r="E24" s="64" t="s">
        <v>236</v>
      </c>
      <c r="F24" s="64" t="s">
        <v>151</v>
      </c>
      <c r="G24" s="25"/>
      <c r="H24" s="104">
        <v>1</v>
      </c>
      <c r="I24" s="25">
        <v>1</v>
      </c>
      <c r="J24" s="71"/>
      <c r="K24" s="25">
        <v>3</v>
      </c>
      <c r="L24" s="25">
        <v>3</v>
      </c>
      <c r="M24" s="25">
        <v>19</v>
      </c>
      <c r="N24" s="96" t="s">
        <v>2960</v>
      </c>
      <c r="O24" s="31" t="s">
        <v>201</v>
      </c>
      <c r="P24" s="71" t="s">
        <v>20</v>
      </c>
      <c r="Q24" s="25" t="s">
        <v>563</v>
      </c>
      <c r="R24" s="32" t="s">
        <v>751</v>
      </c>
      <c r="S24" s="25">
        <v>5</v>
      </c>
      <c r="T24" s="25" t="s">
        <v>1504</v>
      </c>
      <c r="U24" s="25" t="s">
        <v>10</v>
      </c>
      <c r="V24" s="25">
        <v>8</v>
      </c>
      <c r="W24" s="33" t="s">
        <v>238</v>
      </c>
      <c r="X24" s="25">
        <v>2</v>
      </c>
      <c r="Y24" s="83"/>
      <c r="Z24" s="83"/>
      <c r="AA24" s="62">
        <v>55.92</v>
      </c>
      <c r="AB24" s="83"/>
      <c r="AC24" s="83"/>
      <c r="AD24" s="32" t="s">
        <v>221</v>
      </c>
      <c r="AE24" s="22"/>
      <c r="AF24" s="22"/>
      <c r="AG24" s="22">
        <f>(AA24*(106.875/AO24))/$AQ24</f>
        <v>45.517036197246384</v>
      </c>
      <c r="AH24" s="22"/>
      <c r="AI24" s="22"/>
      <c r="AJ24" s="23"/>
      <c r="AK24" s="23"/>
      <c r="AL24" s="23"/>
      <c r="AM24" s="23"/>
      <c r="AN24" s="23"/>
      <c r="AO24" s="24">
        <v>67.133333333333326</v>
      </c>
      <c r="AP24" s="27"/>
      <c r="AQ24" s="27">
        <v>1.95583</v>
      </c>
      <c r="AR24" s="27">
        <v>4</v>
      </c>
      <c r="AS24" s="56" t="s">
        <v>751</v>
      </c>
      <c r="AT24" s="25">
        <v>1</v>
      </c>
      <c r="AU24" s="36" t="s">
        <v>1505</v>
      </c>
      <c r="AV24" s="25" t="s">
        <v>767</v>
      </c>
      <c r="AW24" s="25" t="s">
        <v>1507</v>
      </c>
      <c r="AX24" s="25" t="s">
        <v>2</v>
      </c>
      <c r="AY24" s="36" t="s">
        <v>1506</v>
      </c>
      <c r="AZ24" s="25" t="s">
        <v>751</v>
      </c>
      <c r="BA24" s="32" t="s">
        <v>751</v>
      </c>
      <c r="BB24" s="25" t="s">
        <v>751</v>
      </c>
      <c r="BC24" s="25">
        <v>2286</v>
      </c>
      <c r="BD24" s="32" t="s">
        <v>237</v>
      </c>
      <c r="BE24" s="38"/>
      <c r="BF24" s="38">
        <v>2</v>
      </c>
      <c r="BG24" s="62">
        <v>3</v>
      </c>
      <c r="BH24" s="25" t="s">
        <v>2000</v>
      </c>
      <c r="BI24" s="74">
        <v>0</v>
      </c>
      <c r="BJ24" s="75" t="s">
        <v>3885</v>
      </c>
      <c r="BK24" s="75" t="s">
        <v>3886</v>
      </c>
      <c r="BM24" s="52"/>
      <c r="BN24" s="52"/>
      <c r="BO24" s="52"/>
      <c r="BP24" s="52"/>
      <c r="BQ24" s="52"/>
      <c r="BR24" s="52"/>
    </row>
    <row r="25" spans="1:70" ht="15" customHeight="1" x14ac:dyDescent="0.25">
      <c r="A25" s="25">
        <v>15</v>
      </c>
      <c r="B25" s="26"/>
      <c r="C25" s="190" t="s">
        <v>195</v>
      </c>
      <c r="D25" s="200">
        <v>0</v>
      </c>
      <c r="E25" s="64" t="s">
        <v>236</v>
      </c>
      <c r="F25" s="64" t="s">
        <v>151</v>
      </c>
      <c r="G25" s="25"/>
      <c r="H25" s="104">
        <v>1</v>
      </c>
      <c r="I25" s="25">
        <v>1</v>
      </c>
      <c r="J25" s="71"/>
      <c r="K25" s="25">
        <v>3</v>
      </c>
      <c r="L25" s="25">
        <v>3</v>
      </c>
      <c r="M25" s="25">
        <v>19</v>
      </c>
      <c r="N25" s="96" t="s">
        <v>2960</v>
      </c>
      <c r="O25" s="31" t="s">
        <v>201</v>
      </c>
      <c r="P25" s="71" t="s">
        <v>20</v>
      </c>
      <c r="Q25" s="25" t="s">
        <v>563</v>
      </c>
      <c r="R25" s="32" t="s">
        <v>751</v>
      </c>
      <c r="S25" s="25">
        <v>5</v>
      </c>
      <c r="T25" s="25" t="s">
        <v>1504</v>
      </c>
      <c r="U25" s="25" t="s">
        <v>10</v>
      </c>
      <c r="V25" s="25">
        <v>8</v>
      </c>
      <c r="W25" s="33" t="s">
        <v>238</v>
      </c>
      <c r="X25" s="25">
        <v>2</v>
      </c>
      <c r="Y25" s="83"/>
      <c r="Z25" s="83"/>
      <c r="AA25" s="62">
        <v>43.68</v>
      </c>
      <c r="AB25" s="83"/>
      <c r="AC25" s="83"/>
      <c r="AD25" s="32" t="s">
        <v>221</v>
      </c>
      <c r="AE25" s="22"/>
      <c r="AF25" s="22"/>
      <c r="AG25" s="22">
        <f>(AA25*(106.875/AO25))/$AQ25</f>
        <v>35.554079776389877</v>
      </c>
      <c r="AH25" s="22"/>
      <c r="AI25" s="22"/>
      <c r="AJ25" s="23"/>
      <c r="AK25" s="23"/>
      <c r="AL25" s="23"/>
      <c r="AM25" s="23"/>
      <c r="AN25" s="23"/>
      <c r="AO25" s="24">
        <v>67.133333333333326</v>
      </c>
      <c r="AP25" s="27"/>
      <c r="AQ25" s="27">
        <v>1.95583</v>
      </c>
      <c r="AR25" s="27">
        <v>4</v>
      </c>
      <c r="AS25" s="56" t="s">
        <v>751</v>
      </c>
      <c r="AT25" s="25">
        <v>1</v>
      </c>
      <c r="AU25" s="36" t="s">
        <v>1505</v>
      </c>
      <c r="AV25" s="25" t="s">
        <v>767</v>
      </c>
      <c r="AW25" s="25" t="s">
        <v>1507</v>
      </c>
      <c r="AX25" s="25" t="s">
        <v>2</v>
      </c>
      <c r="AY25" s="36" t="s">
        <v>1506</v>
      </c>
      <c r="AZ25" s="25" t="s">
        <v>751</v>
      </c>
      <c r="BA25" s="32" t="s">
        <v>751</v>
      </c>
      <c r="BB25" s="25" t="s">
        <v>751</v>
      </c>
      <c r="BC25" s="25">
        <v>2286</v>
      </c>
      <c r="BD25" s="32" t="s">
        <v>237</v>
      </c>
      <c r="BE25" s="38"/>
      <c r="BF25" s="38">
        <v>2</v>
      </c>
      <c r="BG25" s="62">
        <v>3</v>
      </c>
      <c r="BH25" s="25" t="s">
        <v>2000</v>
      </c>
      <c r="BI25" s="74">
        <v>0</v>
      </c>
      <c r="BJ25" s="75" t="s">
        <v>3885</v>
      </c>
      <c r="BK25" s="75" t="s">
        <v>3886</v>
      </c>
      <c r="BM25" s="52"/>
      <c r="BN25" s="52"/>
      <c r="BO25" s="52"/>
      <c r="BP25" s="52"/>
      <c r="BQ25" s="52"/>
      <c r="BR25" s="52"/>
    </row>
    <row r="26" spans="1:70" ht="15" customHeight="1" x14ac:dyDescent="0.25">
      <c r="A26" s="25">
        <v>17</v>
      </c>
      <c r="B26" s="21">
        <v>16</v>
      </c>
      <c r="C26" s="190" t="s">
        <v>351</v>
      </c>
      <c r="D26" s="200">
        <v>0</v>
      </c>
      <c r="E26" s="64" t="s">
        <v>236</v>
      </c>
      <c r="F26" s="87" t="s">
        <v>289</v>
      </c>
      <c r="G26" s="25"/>
      <c r="H26" s="104">
        <v>1</v>
      </c>
      <c r="I26" s="25">
        <v>1</v>
      </c>
      <c r="J26" s="25"/>
      <c r="K26" s="25">
        <v>3</v>
      </c>
      <c r="L26" s="25">
        <v>3</v>
      </c>
      <c r="M26" s="25">
        <v>19</v>
      </c>
      <c r="N26" s="25" t="s">
        <v>2960</v>
      </c>
      <c r="O26" s="25" t="s">
        <v>562</v>
      </c>
      <c r="P26" s="25" t="s">
        <v>19</v>
      </c>
      <c r="Q26" s="25" t="s">
        <v>563</v>
      </c>
      <c r="R26" s="25"/>
      <c r="S26" s="25">
        <v>5</v>
      </c>
      <c r="T26" s="25" t="s">
        <v>18</v>
      </c>
      <c r="U26" s="25" t="s">
        <v>10</v>
      </c>
      <c r="V26" s="25">
        <v>8</v>
      </c>
      <c r="W26" s="25"/>
      <c r="X26" s="25">
        <v>2</v>
      </c>
      <c r="Y26" s="44"/>
      <c r="Z26" s="83">
        <v>634</v>
      </c>
      <c r="AA26" s="83"/>
      <c r="AB26" s="83"/>
      <c r="AC26" s="83">
        <v>811.5</v>
      </c>
      <c r="AD26" s="44" t="s">
        <v>564</v>
      </c>
      <c r="AE26" s="22"/>
      <c r="AF26" s="22">
        <f>(Z26*(106.875/AO26))/$AQ26</f>
        <v>516.05509565547584</v>
      </c>
      <c r="AG26" s="22"/>
      <c r="AH26" s="22"/>
      <c r="AI26" s="22">
        <f>(AC26*(106.875/AO26))/$AQ26</f>
        <v>660.53424309845207</v>
      </c>
      <c r="AJ26" s="35"/>
      <c r="AK26" s="35">
        <f>AF26/$AS26</f>
        <v>516.05509565547584</v>
      </c>
      <c r="AL26" s="35"/>
      <c r="AM26" s="35"/>
      <c r="AN26" s="35">
        <f>AI26/$AS26</f>
        <v>660.53424309845207</v>
      </c>
      <c r="AO26" s="24">
        <v>67.133333333333326</v>
      </c>
      <c r="AP26" s="27"/>
      <c r="AQ26" s="27">
        <v>1.95583</v>
      </c>
      <c r="AR26" s="27">
        <v>2</v>
      </c>
      <c r="AS26" s="27">
        <v>1</v>
      </c>
      <c r="AT26" s="25">
        <v>1</v>
      </c>
      <c r="AU26" s="44" t="s">
        <v>565</v>
      </c>
      <c r="AV26" s="25" t="s">
        <v>567</v>
      </c>
      <c r="AW26" s="25" t="s">
        <v>569</v>
      </c>
      <c r="AX26" s="44" t="s">
        <v>2</v>
      </c>
      <c r="AY26" s="25" t="s">
        <v>566</v>
      </c>
      <c r="AZ26" s="25"/>
      <c r="BA26" s="25"/>
      <c r="BB26" s="25"/>
      <c r="BC26" s="25">
        <v>178652</v>
      </c>
      <c r="BD26" s="44" t="s">
        <v>568</v>
      </c>
      <c r="BE26" s="44" t="s">
        <v>570</v>
      </c>
      <c r="BF26" s="44">
        <v>3</v>
      </c>
      <c r="BG26" s="62">
        <v>3</v>
      </c>
      <c r="BH26" s="25" t="s">
        <v>2000</v>
      </c>
      <c r="BI26" s="74">
        <v>0</v>
      </c>
      <c r="BJ26" s="75" t="s">
        <v>3885</v>
      </c>
      <c r="BK26" s="75" t="s">
        <v>3887</v>
      </c>
      <c r="BM26" s="221"/>
      <c r="BN26" s="221"/>
      <c r="BO26" s="221"/>
      <c r="BP26" s="221"/>
      <c r="BQ26" s="221"/>
      <c r="BR26" s="221"/>
    </row>
    <row r="27" spans="1:70" ht="15" customHeight="1" x14ac:dyDescent="0.25">
      <c r="A27" s="25">
        <v>18</v>
      </c>
      <c r="B27" s="21">
        <v>17</v>
      </c>
      <c r="C27" s="190"/>
      <c r="D27" s="201">
        <v>0</v>
      </c>
      <c r="E27" s="57" t="s">
        <v>594</v>
      </c>
      <c r="F27" s="87" t="s">
        <v>289</v>
      </c>
      <c r="G27" s="25"/>
      <c r="H27" s="104">
        <v>0</v>
      </c>
      <c r="I27" s="25" t="s">
        <v>595</v>
      </c>
      <c r="J27" s="25"/>
      <c r="K27" s="25">
        <v>3</v>
      </c>
      <c r="L27" s="25">
        <v>3</v>
      </c>
      <c r="M27" s="25"/>
      <c r="N27" s="25"/>
      <c r="O27" s="25"/>
      <c r="P27" s="25" t="s">
        <v>19</v>
      </c>
      <c r="Q27" s="25" t="s">
        <v>596</v>
      </c>
      <c r="R27" s="25"/>
      <c r="S27" s="25"/>
      <c r="T27" s="25"/>
      <c r="U27" s="25"/>
      <c r="V27" s="25"/>
      <c r="W27" s="25"/>
      <c r="X27" s="25"/>
      <c r="Y27" s="25"/>
      <c r="Z27" s="25"/>
      <c r="AA27" s="25"/>
      <c r="AB27" s="25"/>
      <c r="AC27" s="25"/>
      <c r="AD27" s="25"/>
      <c r="AE27" s="22"/>
      <c r="AF27" s="22"/>
      <c r="AG27" s="22"/>
      <c r="AH27" s="22"/>
      <c r="AI27" s="22"/>
      <c r="AJ27" s="23"/>
      <c r="AK27" s="23"/>
      <c r="AL27" s="23"/>
      <c r="AM27" s="23"/>
      <c r="AN27" s="23"/>
      <c r="AO27" s="48"/>
      <c r="AP27" s="27"/>
      <c r="AQ27" s="27">
        <v>1</v>
      </c>
      <c r="AR27" s="28"/>
      <c r="AS27" s="28" t="s">
        <v>751</v>
      </c>
      <c r="AT27" s="25"/>
      <c r="AU27" s="25"/>
      <c r="AV27" s="25"/>
      <c r="AW27" s="25"/>
      <c r="AX27" s="25"/>
      <c r="AY27" s="25"/>
      <c r="AZ27" s="25"/>
      <c r="BA27" s="25"/>
      <c r="BB27" s="25"/>
      <c r="BC27" s="25"/>
      <c r="BD27" s="25"/>
      <c r="BE27" s="25"/>
      <c r="BF27" s="25"/>
      <c r="BG27" s="25" t="s">
        <v>2000</v>
      </c>
      <c r="BH27" s="25" t="s">
        <v>2000</v>
      </c>
      <c r="BI27" s="75" t="s">
        <v>2000</v>
      </c>
      <c r="BJ27" s="75" t="s">
        <v>2000</v>
      </c>
      <c r="BK27" s="75" t="s">
        <v>2000</v>
      </c>
      <c r="BM27" s="221"/>
      <c r="BN27" s="221"/>
      <c r="BO27" s="221"/>
      <c r="BP27" s="221"/>
      <c r="BQ27" s="221"/>
      <c r="BR27" s="221"/>
    </row>
    <row r="28" spans="1:70" ht="15" customHeight="1" x14ac:dyDescent="0.25">
      <c r="A28" s="25">
        <v>21</v>
      </c>
      <c r="B28" s="21">
        <v>18</v>
      </c>
      <c r="C28" s="190"/>
      <c r="D28" s="200">
        <v>0</v>
      </c>
      <c r="E28" s="57" t="s">
        <v>571</v>
      </c>
      <c r="F28" s="87" t="s">
        <v>289</v>
      </c>
      <c r="G28" s="25"/>
      <c r="H28" s="230">
        <v>1</v>
      </c>
      <c r="I28" s="25">
        <v>1</v>
      </c>
      <c r="J28" s="25"/>
      <c r="K28" s="25">
        <v>3</v>
      </c>
      <c r="L28" s="25">
        <v>3</v>
      </c>
      <c r="M28" s="25">
        <v>26</v>
      </c>
      <c r="N28" s="25">
        <v>26</v>
      </c>
      <c r="O28" s="25" t="s">
        <v>581</v>
      </c>
      <c r="P28" s="25" t="s">
        <v>19</v>
      </c>
      <c r="Q28" s="25" t="s">
        <v>573</v>
      </c>
      <c r="R28" s="25"/>
      <c r="S28" s="25">
        <v>5</v>
      </c>
      <c r="T28" s="25" t="s">
        <v>18</v>
      </c>
      <c r="U28" s="25" t="s">
        <v>2</v>
      </c>
      <c r="V28" s="25">
        <v>6</v>
      </c>
      <c r="W28" s="25"/>
      <c r="X28" s="25">
        <v>1</v>
      </c>
      <c r="Y28" s="44"/>
      <c r="Z28" s="95"/>
      <c r="AA28" s="95">
        <v>767.96</v>
      </c>
      <c r="AB28" s="95"/>
      <c r="AC28" s="95"/>
      <c r="AD28" s="44" t="s">
        <v>574</v>
      </c>
      <c r="AE28" s="22"/>
      <c r="AF28" s="22"/>
      <c r="AG28" s="22">
        <f>(AA28*(106.875/AO28))/$AQ28</f>
        <v>564.73681959125497</v>
      </c>
      <c r="AH28" s="22"/>
      <c r="AI28" s="22"/>
      <c r="AJ28" s="35"/>
      <c r="AK28" s="35"/>
      <c r="AL28" s="35">
        <f>AG28/$AS28</f>
        <v>564.73681959125497</v>
      </c>
      <c r="AM28" s="35"/>
      <c r="AN28" s="35"/>
      <c r="AO28" s="24">
        <v>74.308333333333323</v>
      </c>
      <c r="AP28" s="24"/>
      <c r="AQ28" s="24">
        <v>1.95583</v>
      </c>
      <c r="AR28" s="24">
        <v>1</v>
      </c>
      <c r="AS28" s="24">
        <v>1</v>
      </c>
      <c r="AT28" s="25">
        <v>6</v>
      </c>
      <c r="AU28" s="44" t="s">
        <v>583</v>
      </c>
      <c r="AV28" s="25" t="s">
        <v>584</v>
      </c>
      <c r="AW28" s="25"/>
      <c r="AX28" s="44" t="s">
        <v>10</v>
      </c>
      <c r="AY28" s="25"/>
      <c r="AZ28" s="25">
        <v>6</v>
      </c>
      <c r="BA28" s="44" t="s">
        <v>582</v>
      </c>
      <c r="BB28" s="25"/>
      <c r="BC28" s="25"/>
      <c r="BD28" s="44" t="s">
        <v>585</v>
      </c>
      <c r="BE28" s="44" t="s">
        <v>586</v>
      </c>
      <c r="BF28" s="44">
        <v>3</v>
      </c>
      <c r="BG28" s="62">
        <v>3</v>
      </c>
      <c r="BH28" s="25" t="s">
        <v>2000</v>
      </c>
      <c r="BI28" s="74">
        <v>0</v>
      </c>
      <c r="BJ28" s="75" t="s">
        <v>3888</v>
      </c>
      <c r="BK28" s="75" t="s">
        <v>3889</v>
      </c>
      <c r="BM28" s="221"/>
      <c r="BN28" s="221"/>
      <c r="BO28" s="221"/>
      <c r="BP28" s="221"/>
      <c r="BQ28" s="221"/>
      <c r="BR28" s="221"/>
    </row>
    <row r="29" spans="1:70" ht="15" customHeight="1" x14ac:dyDescent="0.25">
      <c r="A29" s="25">
        <v>19</v>
      </c>
      <c r="B29" s="26"/>
      <c r="C29" s="190"/>
      <c r="D29" s="200">
        <v>0</v>
      </c>
      <c r="E29" s="57" t="s">
        <v>571</v>
      </c>
      <c r="F29" s="87" t="s">
        <v>289</v>
      </c>
      <c r="G29" s="25"/>
      <c r="H29" s="104">
        <v>1</v>
      </c>
      <c r="I29" s="25">
        <v>1</v>
      </c>
      <c r="J29" s="25"/>
      <c r="K29" s="25">
        <v>3</v>
      </c>
      <c r="L29" s="25">
        <v>3</v>
      </c>
      <c r="M29" s="25">
        <v>26</v>
      </c>
      <c r="N29" s="25">
        <v>26</v>
      </c>
      <c r="O29" s="25" t="s">
        <v>581</v>
      </c>
      <c r="P29" s="25" t="s">
        <v>19</v>
      </c>
      <c r="Q29" s="25" t="s">
        <v>587</v>
      </c>
      <c r="R29" s="25"/>
      <c r="S29" s="25">
        <v>5</v>
      </c>
      <c r="T29" s="25" t="s">
        <v>18</v>
      </c>
      <c r="U29" s="25" t="s">
        <v>2</v>
      </c>
      <c r="V29" s="25">
        <v>6</v>
      </c>
      <c r="W29" s="25"/>
      <c r="X29" s="25">
        <v>1</v>
      </c>
      <c r="Y29" s="60"/>
      <c r="Z29" s="25"/>
      <c r="AA29" s="25">
        <v>-999.4</v>
      </c>
      <c r="AB29" s="25"/>
      <c r="AC29" s="25"/>
      <c r="AD29" s="44" t="s">
        <v>574</v>
      </c>
      <c r="AE29" s="22"/>
      <c r="AF29" s="22"/>
      <c r="AG29" s="22">
        <f>(AA29*(106.875/AO29))/$AQ29</f>
        <v>-813.47864763104496</v>
      </c>
      <c r="AH29" s="22"/>
      <c r="AI29" s="22"/>
      <c r="AJ29" s="35"/>
      <c r="AK29" s="35"/>
      <c r="AL29" s="35">
        <f>AG29/$AS29</f>
        <v>-813.47864763104496</v>
      </c>
      <c r="AM29" s="35"/>
      <c r="AN29" s="35"/>
      <c r="AO29" s="24">
        <v>67.133333333333326</v>
      </c>
      <c r="AP29" s="24"/>
      <c r="AQ29" s="24">
        <v>1.95583</v>
      </c>
      <c r="AR29" s="24">
        <v>1</v>
      </c>
      <c r="AS29" s="24">
        <v>1</v>
      </c>
      <c r="AT29" s="25">
        <v>6</v>
      </c>
      <c r="AU29" s="44" t="s">
        <v>588</v>
      </c>
      <c r="AV29" s="25" t="s">
        <v>584</v>
      </c>
      <c r="AW29" s="25">
        <v>1989</v>
      </c>
      <c r="AX29" s="44" t="s">
        <v>2</v>
      </c>
      <c r="AY29" s="25" t="s">
        <v>589</v>
      </c>
      <c r="AZ29" s="25"/>
      <c r="BA29" s="44"/>
      <c r="BB29" s="25"/>
      <c r="BC29" s="25"/>
      <c r="BD29" s="44" t="s">
        <v>590</v>
      </c>
      <c r="BE29" s="44" t="s">
        <v>580</v>
      </c>
      <c r="BF29" s="44">
        <v>3</v>
      </c>
      <c r="BG29" s="62">
        <v>3</v>
      </c>
      <c r="BH29" s="25" t="s">
        <v>2000</v>
      </c>
      <c r="BI29" s="74">
        <v>0</v>
      </c>
      <c r="BJ29" s="75" t="s">
        <v>3888</v>
      </c>
      <c r="BK29" s="75" t="s">
        <v>3889</v>
      </c>
      <c r="BM29" s="221"/>
      <c r="BN29" s="221"/>
      <c r="BO29" s="221"/>
      <c r="BP29" s="221"/>
      <c r="BQ29" s="221"/>
      <c r="BR29" s="221"/>
    </row>
    <row r="30" spans="1:70" ht="15" customHeight="1" x14ac:dyDescent="0.25">
      <c r="A30" s="25">
        <v>20</v>
      </c>
      <c r="B30" s="26"/>
      <c r="C30" s="190"/>
      <c r="D30" s="200">
        <v>0</v>
      </c>
      <c r="E30" s="57" t="s">
        <v>571</v>
      </c>
      <c r="F30" s="87" t="s">
        <v>289</v>
      </c>
      <c r="G30" s="25"/>
      <c r="H30" s="104">
        <v>1</v>
      </c>
      <c r="I30" s="25">
        <v>1</v>
      </c>
      <c r="J30" s="25"/>
      <c r="K30" s="25">
        <v>3</v>
      </c>
      <c r="L30" s="25">
        <v>3</v>
      </c>
      <c r="M30" s="25">
        <v>8</v>
      </c>
      <c r="N30" s="92" t="s">
        <v>2982</v>
      </c>
      <c r="O30" s="25" t="s">
        <v>572</v>
      </c>
      <c r="P30" s="25" t="s">
        <v>19</v>
      </c>
      <c r="Q30" s="25" t="s">
        <v>573</v>
      </c>
      <c r="R30" s="25"/>
      <c r="S30" s="25">
        <v>5</v>
      </c>
      <c r="T30" s="25" t="s">
        <v>18</v>
      </c>
      <c r="U30" s="25" t="s">
        <v>2</v>
      </c>
      <c r="V30" s="25">
        <v>6</v>
      </c>
      <c r="W30" s="25"/>
      <c r="X30" s="25">
        <v>1</v>
      </c>
      <c r="Y30" s="44"/>
      <c r="Z30" s="83"/>
      <c r="AA30" s="83">
        <v>98.63</v>
      </c>
      <c r="AB30" s="83"/>
      <c r="AC30" s="83"/>
      <c r="AD30" s="44" t="s">
        <v>574</v>
      </c>
      <c r="AE30" s="22"/>
      <c r="AF30" s="22"/>
      <c r="AG30" s="22">
        <f>(AA30*(106.875/AO30))/$AQ30</f>
        <v>82.535517031465346</v>
      </c>
      <c r="AH30" s="22"/>
      <c r="AI30" s="22"/>
      <c r="AJ30" s="35"/>
      <c r="AK30" s="35"/>
      <c r="AL30" s="35">
        <f>AG30/$AS30</f>
        <v>82.535517031465346</v>
      </c>
      <c r="AM30" s="35"/>
      <c r="AN30" s="35"/>
      <c r="AO30" s="24">
        <v>65.3</v>
      </c>
      <c r="AP30" s="24"/>
      <c r="AQ30" s="24">
        <v>1.95583</v>
      </c>
      <c r="AR30" s="24">
        <v>1</v>
      </c>
      <c r="AS30" s="24">
        <v>1</v>
      </c>
      <c r="AT30" s="25">
        <v>8</v>
      </c>
      <c r="AU30" s="44" t="s">
        <v>576</v>
      </c>
      <c r="AV30" s="25" t="s">
        <v>577</v>
      </c>
      <c r="AW30" s="25" t="s">
        <v>579</v>
      </c>
      <c r="AX30" s="44" t="s">
        <v>2</v>
      </c>
      <c r="AY30" s="25"/>
      <c r="AZ30" s="25"/>
      <c r="BA30" s="44" t="s">
        <v>575</v>
      </c>
      <c r="BB30" s="25"/>
      <c r="BC30" s="25"/>
      <c r="BD30" s="44" t="s">
        <v>578</v>
      </c>
      <c r="BE30" s="44" t="s">
        <v>580</v>
      </c>
      <c r="BF30" s="44">
        <v>3</v>
      </c>
      <c r="BG30" s="62">
        <v>3</v>
      </c>
      <c r="BH30" s="25" t="s">
        <v>2000</v>
      </c>
      <c r="BI30" s="74">
        <v>0</v>
      </c>
      <c r="BJ30" s="75" t="s">
        <v>3890</v>
      </c>
      <c r="BK30" s="75" t="s">
        <v>3891</v>
      </c>
      <c r="BM30" s="213"/>
      <c r="BN30" s="213"/>
      <c r="BO30" s="213"/>
      <c r="BP30" s="213"/>
      <c r="BQ30" s="213"/>
      <c r="BR30" s="213"/>
    </row>
    <row r="31" spans="1:70" s="29" customFormat="1" ht="15" customHeight="1" x14ac:dyDescent="0.25">
      <c r="A31" s="25">
        <v>22</v>
      </c>
      <c r="B31" s="26"/>
      <c r="C31" s="190"/>
      <c r="D31" s="200">
        <v>0</v>
      </c>
      <c r="E31" s="57" t="s">
        <v>571</v>
      </c>
      <c r="F31" s="87" t="s">
        <v>289</v>
      </c>
      <c r="G31" s="25"/>
      <c r="H31" s="104">
        <v>1</v>
      </c>
      <c r="I31" s="25">
        <v>1</v>
      </c>
      <c r="J31" s="25"/>
      <c r="K31" s="25">
        <v>3</v>
      </c>
      <c r="L31" s="25">
        <v>3</v>
      </c>
      <c r="M31" s="25">
        <v>26</v>
      </c>
      <c r="N31" s="25" t="s">
        <v>2978</v>
      </c>
      <c r="O31" s="25" t="s">
        <v>591</v>
      </c>
      <c r="P31" s="25" t="s">
        <v>19</v>
      </c>
      <c r="Q31" s="25" t="s">
        <v>573</v>
      </c>
      <c r="R31" s="25"/>
      <c r="S31" s="25">
        <v>5</v>
      </c>
      <c r="T31" s="25" t="s">
        <v>18</v>
      </c>
      <c r="U31" s="25" t="s">
        <v>2</v>
      </c>
      <c r="V31" s="25">
        <v>6</v>
      </c>
      <c r="W31" s="25"/>
      <c r="X31" s="25">
        <v>1</v>
      </c>
      <c r="Y31" s="79"/>
      <c r="Z31" s="25"/>
      <c r="AA31" s="25">
        <v>139.4</v>
      </c>
      <c r="AB31" s="25"/>
      <c r="AC31" s="25"/>
      <c r="AD31" s="44" t="s">
        <v>574</v>
      </c>
      <c r="AE31" s="22"/>
      <c r="AF31" s="22"/>
      <c r="AG31" s="22">
        <f>(AA31*(106.875/AO31))/$AQ31</f>
        <v>102.51095454323266</v>
      </c>
      <c r="AH31" s="22"/>
      <c r="AI31" s="22"/>
      <c r="AJ31" s="35"/>
      <c r="AK31" s="35"/>
      <c r="AL31" s="35">
        <f>AG31/$AS31</f>
        <v>102.51095454323266</v>
      </c>
      <c r="AM31" s="35"/>
      <c r="AN31" s="35"/>
      <c r="AO31" s="24">
        <v>74.308333333333323</v>
      </c>
      <c r="AP31" s="24"/>
      <c r="AQ31" s="24">
        <v>1.95583</v>
      </c>
      <c r="AR31" s="24">
        <v>1</v>
      </c>
      <c r="AS31" s="24">
        <v>1</v>
      </c>
      <c r="AT31" s="25">
        <v>6</v>
      </c>
      <c r="AU31" s="44" t="s">
        <v>593</v>
      </c>
      <c r="AV31" s="25" t="s">
        <v>584</v>
      </c>
      <c r="AW31" s="25"/>
      <c r="AX31" s="44" t="s">
        <v>10</v>
      </c>
      <c r="AY31" s="25"/>
      <c r="AZ31" s="25">
        <v>6</v>
      </c>
      <c r="BA31" s="44" t="s">
        <v>592</v>
      </c>
      <c r="BB31" s="25"/>
      <c r="BC31" s="25"/>
      <c r="BD31" s="44" t="s">
        <v>585</v>
      </c>
      <c r="BE31" s="44" t="s">
        <v>586</v>
      </c>
      <c r="BF31" s="44">
        <v>3</v>
      </c>
      <c r="BG31" s="62">
        <v>3</v>
      </c>
      <c r="BH31" s="25" t="s">
        <v>2000</v>
      </c>
      <c r="BI31" s="74">
        <v>0</v>
      </c>
      <c r="BJ31" s="75" t="s">
        <v>3892</v>
      </c>
      <c r="BK31" s="75" t="s">
        <v>3889</v>
      </c>
      <c r="BL31" s="15"/>
      <c r="BM31" s="213"/>
      <c r="BN31" s="213"/>
      <c r="BO31" s="213"/>
      <c r="BP31" s="213"/>
      <c r="BQ31" s="213"/>
      <c r="BR31" s="213"/>
    </row>
    <row r="32" spans="1:70" ht="15" customHeight="1" x14ac:dyDescent="0.25">
      <c r="A32" s="25">
        <v>741</v>
      </c>
      <c r="B32" s="220"/>
      <c r="C32" s="190"/>
      <c r="D32" s="200">
        <v>0</v>
      </c>
      <c r="E32" s="197" t="s">
        <v>3367</v>
      </c>
      <c r="F32" s="57" t="s">
        <v>5</v>
      </c>
      <c r="G32" s="99" t="s">
        <v>3368</v>
      </c>
      <c r="H32" s="104">
        <v>1</v>
      </c>
      <c r="I32" s="25">
        <v>1</v>
      </c>
      <c r="J32" s="25" t="s">
        <v>3369</v>
      </c>
      <c r="K32" s="25">
        <v>1</v>
      </c>
      <c r="L32" s="25">
        <v>3</v>
      </c>
      <c r="M32" s="25">
        <v>19</v>
      </c>
      <c r="N32" s="25" t="s">
        <v>2960</v>
      </c>
      <c r="O32" s="25" t="s">
        <v>3375</v>
      </c>
      <c r="P32" s="25" t="s">
        <v>3011</v>
      </c>
      <c r="Q32" s="25" t="s">
        <v>3371</v>
      </c>
      <c r="R32" s="25"/>
      <c r="S32" s="25">
        <v>4</v>
      </c>
      <c r="T32" s="25" t="s">
        <v>3380</v>
      </c>
      <c r="U32" s="25" t="s">
        <v>10</v>
      </c>
      <c r="V32" s="25">
        <v>8</v>
      </c>
      <c r="W32" s="25"/>
      <c r="X32" s="25">
        <v>1</v>
      </c>
      <c r="Y32" s="25"/>
      <c r="Z32" s="25"/>
      <c r="AA32" s="25">
        <v>3.36</v>
      </c>
      <c r="AB32" s="25"/>
      <c r="AC32" s="25"/>
      <c r="AD32" s="25" t="s">
        <v>3385</v>
      </c>
      <c r="AE32" s="22"/>
      <c r="AF32" s="22"/>
      <c r="AG32" s="22">
        <f>((AA32*(108.57/$AO32))/$AQ32)*(0.830367/$AP32)</f>
        <v>3.3822252706118299</v>
      </c>
      <c r="AH32" s="22"/>
      <c r="AI32" s="22"/>
      <c r="AJ32" s="35"/>
      <c r="AK32" s="35"/>
      <c r="AL32" s="35">
        <f>AG32</f>
        <v>3.3822252706118299</v>
      </c>
      <c r="AM32" s="35"/>
      <c r="AN32" s="35"/>
      <c r="AO32" s="24">
        <v>89.560532372110202</v>
      </c>
      <c r="AP32" s="24">
        <v>1</v>
      </c>
      <c r="AQ32" s="24">
        <v>1</v>
      </c>
      <c r="AR32" s="24">
        <v>4</v>
      </c>
      <c r="AS32" s="24"/>
      <c r="AT32" s="25">
        <v>12</v>
      </c>
      <c r="AU32" s="25" t="s">
        <v>3373</v>
      </c>
      <c r="AV32" s="25" t="s">
        <v>3374</v>
      </c>
      <c r="AW32" s="25">
        <v>2005</v>
      </c>
      <c r="AX32" s="25" t="s">
        <v>3</v>
      </c>
      <c r="AY32" s="25"/>
      <c r="AZ32" s="25" t="s">
        <v>3</v>
      </c>
      <c r="BA32" s="25" t="s">
        <v>3</v>
      </c>
      <c r="BB32" s="25" t="s">
        <v>3372</v>
      </c>
      <c r="BC32" s="25">
        <v>960</v>
      </c>
      <c r="BD32" s="25" t="s">
        <v>3327</v>
      </c>
      <c r="BE32" s="25" t="s">
        <v>972</v>
      </c>
      <c r="BF32" s="25">
        <v>3</v>
      </c>
      <c r="BG32" s="62">
        <v>3</v>
      </c>
      <c r="BH32" s="25" t="s">
        <v>2000</v>
      </c>
      <c r="BI32" s="74">
        <v>0</v>
      </c>
      <c r="BJ32" s="75" t="s">
        <v>2000</v>
      </c>
      <c r="BK32" s="75" t="s">
        <v>4085</v>
      </c>
    </row>
    <row r="33" spans="1:70" ht="15" customHeight="1" x14ac:dyDescent="0.25">
      <c r="A33" s="25">
        <v>645</v>
      </c>
      <c r="B33" s="220"/>
      <c r="C33" s="190"/>
      <c r="D33" s="200">
        <v>0</v>
      </c>
      <c r="E33" s="57" t="s">
        <v>3008</v>
      </c>
      <c r="F33" s="57" t="s">
        <v>289</v>
      </c>
      <c r="G33" s="25"/>
      <c r="H33" s="104">
        <v>1</v>
      </c>
      <c r="I33" s="25">
        <v>1</v>
      </c>
      <c r="J33" s="25" t="s">
        <v>3009</v>
      </c>
      <c r="K33" s="25">
        <v>4</v>
      </c>
      <c r="L33" s="25">
        <v>1</v>
      </c>
      <c r="M33" s="25">
        <v>19</v>
      </c>
      <c r="N33" s="25" t="s">
        <v>2960</v>
      </c>
      <c r="O33" s="25" t="s">
        <v>3010</v>
      </c>
      <c r="P33" s="25" t="s">
        <v>3011</v>
      </c>
      <c r="Q33" s="25" t="s">
        <v>3014</v>
      </c>
      <c r="R33" s="25"/>
      <c r="S33" s="25">
        <v>4</v>
      </c>
      <c r="T33" s="25" t="s">
        <v>2989</v>
      </c>
      <c r="U33" s="25" t="s">
        <v>10</v>
      </c>
      <c r="V33" s="25">
        <v>8</v>
      </c>
      <c r="W33" s="25"/>
      <c r="X33" s="25">
        <v>1</v>
      </c>
      <c r="Y33" s="25">
        <v>21.75</v>
      </c>
      <c r="Z33" s="25"/>
      <c r="AA33" s="25"/>
      <c r="AB33" s="25"/>
      <c r="AC33" s="25"/>
      <c r="AD33" s="25" t="s">
        <v>3013</v>
      </c>
      <c r="AE33" s="22">
        <f>((Y33*(108.57/$AO33))/$AQ33)*(0.830367/$AP33)</f>
        <v>28.058778223275606</v>
      </c>
      <c r="AF33" s="22"/>
      <c r="AG33" s="22"/>
      <c r="AH33" s="22"/>
      <c r="AI33" s="22"/>
      <c r="AJ33" s="35">
        <f>AE33</f>
        <v>28.058778223275606</v>
      </c>
      <c r="AK33" s="35"/>
      <c r="AL33" s="35"/>
      <c r="AM33" s="35"/>
      <c r="AN33" s="35"/>
      <c r="AO33" s="24">
        <v>69.882820352310802</v>
      </c>
      <c r="AP33" s="24">
        <v>1</v>
      </c>
      <c r="AQ33" s="24">
        <v>1</v>
      </c>
      <c r="AR33" s="24">
        <v>3</v>
      </c>
      <c r="AS33" s="24"/>
      <c r="AT33" s="25">
        <v>15</v>
      </c>
      <c r="AU33" s="25" t="s">
        <v>3012</v>
      </c>
      <c r="AV33" s="25"/>
      <c r="AW33" s="25">
        <v>1995</v>
      </c>
      <c r="AX33" s="25" t="s">
        <v>2</v>
      </c>
      <c r="AY33" s="25"/>
      <c r="AZ33" s="25"/>
      <c r="BA33" s="25"/>
      <c r="BB33" s="25"/>
      <c r="BC33" s="25">
        <v>311</v>
      </c>
      <c r="BD33" s="25" t="s">
        <v>297</v>
      </c>
      <c r="BE33" s="25" t="s">
        <v>813</v>
      </c>
      <c r="BF33" s="25">
        <v>3</v>
      </c>
      <c r="BG33" s="62">
        <v>3</v>
      </c>
      <c r="BH33" s="25" t="s">
        <v>2000</v>
      </c>
      <c r="BI33" s="74">
        <v>0</v>
      </c>
      <c r="BJ33" s="75" t="s">
        <v>2000</v>
      </c>
      <c r="BK33" s="75" t="s">
        <v>4080</v>
      </c>
      <c r="BM33" s="238"/>
      <c r="BN33" s="238"/>
      <c r="BO33" s="238"/>
      <c r="BP33" s="238"/>
      <c r="BQ33" s="238"/>
      <c r="BR33" s="238"/>
    </row>
    <row r="34" spans="1:70" ht="15" customHeight="1" x14ac:dyDescent="0.25">
      <c r="A34" s="25">
        <v>646</v>
      </c>
      <c r="B34" s="220"/>
      <c r="C34" s="190"/>
      <c r="D34" s="200">
        <v>0</v>
      </c>
      <c r="E34" s="57" t="s">
        <v>3008</v>
      </c>
      <c r="F34" s="57" t="s">
        <v>289</v>
      </c>
      <c r="G34" s="25"/>
      <c r="H34" s="104">
        <v>1</v>
      </c>
      <c r="I34" s="25">
        <v>1</v>
      </c>
      <c r="J34" s="25" t="s">
        <v>3009</v>
      </c>
      <c r="K34" s="25">
        <v>4</v>
      </c>
      <c r="L34" s="25">
        <v>1</v>
      </c>
      <c r="M34" s="25">
        <v>19</v>
      </c>
      <c r="N34" s="25" t="s">
        <v>2960</v>
      </c>
      <c r="O34" s="25" t="s">
        <v>3010</v>
      </c>
      <c r="P34" s="25" t="s">
        <v>3011</v>
      </c>
      <c r="Q34" s="25" t="s">
        <v>3015</v>
      </c>
      <c r="R34" s="25"/>
      <c r="S34" s="25">
        <v>4</v>
      </c>
      <c r="T34" s="25" t="s">
        <v>2989</v>
      </c>
      <c r="U34" s="25" t="s">
        <v>10</v>
      </c>
      <c r="V34" s="25">
        <v>8</v>
      </c>
      <c r="W34" s="25"/>
      <c r="X34" s="25">
        <v>1</v>
      </c>
      <c r="Y34" s="25">
        <v>21.6</v>
      </c>
      <c r="Z34" s="25"/>
      <c r="AA34" s="25"/>
      <c r="AB34" s="25"/>
      <c r="AC34" s="25"/>
      <c r="AD34" s="25" t="s">
        <v>3013</v>
      </c>
      <c r="AE34" s="22">
        <f>((Y34*(108.57/$AO34))/$AQ34)*(0.830367/$AP34)</f>
        <v>27.865269407942669</v>
      </c>
      <c r="AF34" s="22"/>
      <c r="AG34" s="22"/>
      <c r="AH34" s="22"/>
      <c r="AI34" s="22"/>
      <c r="AJ34" s="35">
        <f>AE34</f>
        <v>27.865269407942669</v>
      </c>
      <c r="AK34" s="35"/>
      <c r="AL34" s="35"/>
      <c r="AM34" s="35"/>
      <c r="AN34" s="35"/>
      <c r="AO34" s="24">
        <v>69.882820352310802</v>
      </c>
      <c r="AP34" s="24">
        <v>1</v>
      </c>
      <c r="AQ34" s="24">
        <v>1</v>
      </c>
      <c r="AR34" s="24">
        <v>3</v>
      </c>
      <c r="AS34" s="24"/>
      <c r="AT34" s="25">
        <v>15</v>
      </c>
      <c r="AU34" s="25" t="s">
        <v>3012</v>
      </c>
      <c r="AV34" s="25"/>
      <c r="AW34" s="25">
        <v>1995</v>
      </c>
      <c r="AX34" s="25" t="s">
        <v>2</v>
      </c>
      <c r="AY34" s="25"/>
      <c r="AZ34" s="25"/>
      <c r="BA34" s="25"/>
      <c r="BB34" s="25"/>
      <c r="BC34" s="25">
        <v>311</v>
      </c>
      <c r="BD34" s="25" t="s">
        <v>297</v>
      </c>
      <c r="BE34" s="25" t="s">
        <v>813</v>
      </c>
      <c r="BF34" s="25">
        <v>3</v>
      </c>
      <c r="BG34" s="62">
        <v>3</v>
      </c>
      <c r="BH34" s="25" t="s">
        <v>2000</v>
      </c>
      <c r="BI34" s="74">
        <v>0</v>
      </c>
      <c r="BJ34" s="75" t="s">
        <v>2000</v>
      </c>
      <c r="BK34" s="75" t="s">
        <v>4080</v>
      </c>
      <c r="BM34" s="238"/>
      <c r="BN34" s="238"/>
      <c r="BO34" s="238"/>
      <c r="BP34" s="238"/>
      <c r="BQ34" s="238"/>
      <c r="BR34" s="238"/>
    </row>
    <row r="35" spans="1:70" ht="15" customHeight="1" x14ac:dyDescent="0.25">
      <c r="A35" s="25">
        <v>647</v>
      </c>
      <c r="B35" s="237"/>
      <c r="C35" s="190"/>
      <c r="D35" s="200">
        <v>0</v>
      </c>
      <c r="E35" s="57" t="s">
        <v>3008</v>
      </c>
      <c r="F35" s="57" t="s">
        <v>289</v>
      </c>
      <c r="G35" s="25"/>
      <c r="H35" s="104">
        <v>1</v>
      </c>
      <c r="I35" s="25">
        <v>1</v>
      </c>
      <c r="J35" s="25" t="s">
        <v>3009</v>
      </c>
      <c r="K35" s="25">
        <v>4</v>
      </c>
      <c r="L35" s="25">
        <v>1</v>
      </c>
      <c r="M35" s="25">
        <v>19</v>
      </c>
      <c r="N35" s="25" t="s">
        <v>2960</v>
      </c>
      <c r="O35" s="25" t="s">
        <v>3010</v>
      </c>
      <c r="P35" s="25" t="s">
        <v>3011</v>
      </c>
      <c r="Q35" s="25" t="s">
        <v>3016</v>
      </c>
      <c r="R35" s="25"/>
      <c r="S35" s="25">
        <v>4</v>
      </c>
      <c r="T35" s="25" t="s">
        <v>2989</v>
      </c>
      <c r="U35" s="25" t="s">
        <v>10</v>
      </c>
      <c r="V35" s="25">
        <v>8</v>
      </c>
      <c r="W35" s="25"/>
      <c r="X35" s="25">
        <v>1</v>
      </c>
      <c r="Y35" s="25">
        <v>24.9</v>
      </c>
      <c r="Z35" s="25"/>
      <c r="AA35" s="25"/>
      <c r="AB35" s="25"/>
      <c r="AC35" s="25"/>
      <c r="AD35" s="25" t="s">
        <v>3013</v>
      </c>
      <c r="AE35" s="22">
        <f>((Y35*(108.57/$AO35))/$AQ35)*(0.830367/$AP35)</f>
        <v>32.122463345267242</v>
      </c>
      <c r="AF35" s="22"/>
      <c r="AG35" s="22"/>
      <c r="AH35" s="22"/>
      <c r="AI35" s="22"/>
      <c r="AJ35" s="35">
        <f>AE35</f>
        <v>32.122463345267242</v>
      </c>
      <c r="AK35" s="35"/>
      <c r="AL35" s="35"/>
      <c r="AM35" s="35"/>
      <c r="AN35" s="35"/>
      <c r="AO35" s="24">
        <v>69.882820352310802</v>
      </c>
      <c r="AP35" s="24">
        <v>1</v>
      </c>
      <c r="AQ35" s="24">
        <v>1</v>
      </c>
      <c r="AR35" s="24">
        <v>3</v>
      </c>
      <c r="AS35" s="24"/>
      <c r="AT35" s="25">
        <v>15</v>
      </c>
      <c r="AU35" s="25" t="s">
        <v>3012</v>
      </c>
      <c r="AV35" s="25"/>
      <c r="AW35" s="25">
        <v>1995</v>
      </c>
      <c r="AX35" s="25" t="s">
        <v>2</v>
      </c>
      <c r="AY35" s="25"/>
      <c r="AZ35" s="25"/>
      <c r="BA35" s="25"/>
      <c r="BB35" s="25"/>
      <c r="BC35" s="25">
        <v>311</v>
      </c>
      <c r="BD35" s="25" t="s">
        <v>297</v>
      </c>
      <c r="BE35" s="25" t="s">
        <v>813</v>
      </c>
      <c r="BF35" s="25">
        <v>3</v>
      </c>
      <c r="BG35" s="62">
        <v>3</v>
      </c>
      <c r="BH35" s="25" t="s">
        <v>2000</v>
      </c>
      <c r="BI35" s="74">
        <v>0</v>
      </c>
      <c r="BJ35" s="75" t="s">
        <v>2000</v>
      </c>
      <c r="BK35" s="75" t="s">
        <v>4080</v>
      </c>
      <c r="BM35" s="238"/>
      <c r="BN35" s="238"/>
      <c r="BO35" s="238"/>
      <c r="BP35" s="238"/>
      <c r="BQ35" s="238"/>
      <c r="BR35" s="238"/>
    </row>
    <row r="36" spans="1:70" s="29" customFormat="1" ht="15" customHeight="1" x14ac:dyDescent="0.25">
      <c r="A36" s="25">
        <v>23</v>
      </c>
      <c r="B36" s="21">
        <v>19</v>
      </c>
      <c r="C36" s="190" t="s">
        <v>195</v>
      </c>
      <c r="D36" s="200">
        <v>0</v>
      </c>
      <c r="E36" s="64" t="s">
        <v>268</v>
      </c>
      <c r="F36" s="64" t="s">
        <v>151</v>
      </c>
      <c r="G36" s="25"/>
      <c r="H36" s="104">
        <v>1</v>
      </c>
      <c r="I36" s="25">
        <v>1</v>
      </c>
      <c r="J36" s="71"/>
      <c r="K36" s="25">
        <v>4</v>
      </c>
      <c r="L36" s="25" t="s">
        <v>751</v>
      </c>
      <c r="M36" s="25">
        <v>19</v>
      </c>
      <c r="N36" s="96" t="s">
        <v>2960</v>
      </c>
      <c r="O36" s="31" t="s">
        <v>201</v>
      </c>
      <c r="P36" s="71" t="s">
        <v>20</v>
      </c>
      <c r="Q36" s="32" t="s">
        <v>242</v>
      </c>
      <c r="R36" s="32" t="s">
        <v>751</v>
      </c>
      <c r="S36" s="25">
        <v>5</v>
      </c>
      <c r="T36" s="25" t="s">
        <v>1504</v>
      </c>
      <c r="U36" s="25" t="s">
        <v>10</v>
      </c>
      <c r="V36" s="25">
        <v>8</v>
      </c>
      <c r="W36" s="33" t="s">
        <v>232</v>
      </c>
      <c r="X36" s="25">
        <v>1</v>
      </c>
      <c r="Y36" s="83"/>
      <c r="Z36" s="83"/>
      <c r="AA36" s="62">
        <v>39.380000000000003</v>
      </c>
      <c r="AB36" s="83"/>
      <c r="AC36" s="83"/>
      <c r="AD36" s="61" t="s">
        <v>1520</v>
      </c>
      <c r="AE36" s="22"/>
      <c r="AF36" s="22"/>
      <c r="AG36" s="22">
        <f>(AA36*(106.875/AO36))/$AQ36</f>
        <v>26.355092637306431</v>
      </c>
      <c r="AH36" s="22"/>
      <c r="AI36" s="22"/>
      <c r="AJ36" s="23"/>
      <c r="AK36" s="23"/>
      <c r="AL36" s="23"/>
      <c r="AM36" s="23"/>
      <c r="AN36" s="23"/>
      <c r="AO36" s="24">
        <v>81.649999999999991</v>
      </c>
      <c r="AP36" s="27"/>
      <c r="AQ36" s="27">
        <v>1.95583</v>
      </c>
      <c r="AR36" s="27">
        <v>4</v>
      </c>
      <c r="AS36" s="28" t="s">
        <v>751</v>
      </c>
      <c r="AT36" s="25">
        <v>10</v>
      </c>
      <c r="AU36" s="36" t="s">
        <v>1521</v>
      </c>
      <c r="AV36" s="25" t="s">
        <v>767</v>
      </c>
      <c r="AW36" s="25" t="s">
        <v>1523</v>
      </c>
      <c r="AX36" s="25" t="s">
        <v>1524</v>
      </c>
      <c r="AY36" s="36" t="s">
        <v>1522</v>
      </c>
      <c r="AZ36" s="25" t="s">
        <v>751</v>
      </c>
      <c r="BA36" s="32" t="s">
        <v>751</v>
      </c>
      <c r="BB36" s="25" t="s">
        <v>751</v>
      </c>
      <c r="BC36" s="25">
        <v>269</v>
      </c>
      <c r="BD36" s="32" t="s">
        <v>269</v>
      </c>
      <c r="BE36" s="37" t="s">
        <v>1960</v>
      </c>
      <c r="BF36" s="38">
        <v>2</v>
      </c>
      <c r="BG36" s="62">
        <v>3</v>
      </c>
      <c r="BH36" s="25" t="s">
        <v>2000</v>
      </c>
      <c r="BI36" s="74">
        <v>0</v>
      </c>
      <c r="BJ36" s="75" t="s">
        <v>2000</v>
      </c>
      <c r="BK36" s="75" t="s">
        <v>3886</v>
      </c>
      <c r="BL36" s="15"/>
      <c r="BM36" s="52"/>
      <c r="BN36" s="52"/>
      <c r="BO36" s="52"/>
      <c r="BP36" s="52"/>
      <c r="BQ36" s="52"/>
      <c r="BR36" s="52"/>
    </row>
    <row r="37" spans="1:70" s="29" customFormat="1" ht="15" customHeight="1" x14ac:dyDescent="0.25">
      <c r="A37" s="25">
        <v>25</v>
      </c>
      <c r="B37" s="21">
        <v>20</v>
      </c>
      <c r="C37" s="190" t="s">
        <v>195</v>
      </c>
      <c r="D37" s="200">
        <v>0</v>
      </c>
      <c r="E37" s="64" t="s">
        <v>240</v>
      </c>
      <c r="F37" s="64" t="s">
        <v>151</v>
      </c>
      <c r="G37" s="25"/>
      <c r="H37" s="104">
        <v>1</v>
      </c>
      <c r="I37" s="25">
        <v>1</v>
      </c>
      <c r="J37" s="71"/>
      <c r="K37" s="25">
        <v>4</v>
      </c>
      <c r="L37" s="25" t="s">
        <v>751</v>
      </c>
      <c r="M37" s="25">
        <v>26</v>
      </c>
      <c r="N37" s="25">
        <v>26</v>
      </c>
      <c r="O37" s="31" t="s">
        <v>241</v>
      </c>
      <c r="P37" s="71" t="s">
        <v>20</v>
      </c>
      <c r="Q37" s="32" t="s">
        <v>242</v>
      </c>
      <c r="R37" s="32" t="s">
        <v>751</v>
      </c>
      <c r="S37" s="25">
        <v>5</v>
      </c>
      <c r="T37" s="25" t="s">
        <v>1504</v>
      </c>
      <c r="U37" s="25" t="s">
        <v>10</v>
      </c>
      <c r="V37" s="25">
        <v>8</v>
      </c>
      <c r="W37" s="33" t="s">
        <v>247</v>
      </c>
      <c r="X37" s="25">
        <v>1</v>
      </c>
      <c r="Y37" s="83"/>
      <c r="Z37" s="83"/>
      <c r="AA37" s="83">
        <v>169</v>
      </c>
      <c r="AB37" s="83"/>
      <c r="AC37" s="83"/>
      <c r="AD37" s="34" t="s">
        <v>1542</v>
      </c>
      <c r="AE37" s="22"/>
      <c r="AF37" s="22"/>
      <c r="AG37" s="22">
        <f>(AA37*(106.875/AO37))/$AQ37</f>
        <v>109.39652572573681</v>
      </c>
      <c r="AH37" s="22"/>
      <c r="AI37" s="22"/>
      <c r="AJ37" s="35"/>
      <c r="AK37" s="35"/>
      <c r="AL37" s="35">
        <f>AG37</f>
        <v>109.39652572573681</v>
      </c>
      <c r="AM37" s="35"/>
      <c r="AN37" s="35"/>
      <c r="AO37" s="24">
        <v>84.416666666666671</v>
      </c>
      <c r="AP37" s="27"/>
      <c r="AQ37" s="27">
        <v>1.95583</v>
      </c>
      <c r="AR37" s="28">
        <v>3</v>
      </c>
      <c r="AS37" s="28" t="s">
        <v>751</v>
      </c>
      <c r="AT37" s="25">
        <v>10</v>
      </c>
      <c r="AU37" s="36" t="s">
        <v>1543</v>
      </c>
      <c r="AV37" s="25" t="s">
        <v>767</v>
      </c>
      <c r="AW37" s="25">
        <v>1999</v>
      </c>
      <c r="AX37" s="25" t="s">
        <v>773</v>
      </c>
      <c r="AY37" s="36" t="s">
        <v>1544</v>
      </c>
      <c r="AZ37" s="25" t="s">
        <v>751</v>
      </c>
      <c r="BA37" s="32" t="s">
        <v>751</v>
      </c>
      <c r="BB37" s="32" t="s">
        <v>751</v>
      </c>
      <c r="BC37" s="25" t="s">
        <v>751</v>
      </c>
      <c r="BD37" s="32" t="s">
        <v>269</v>
      </c>
      <c r="BE37" s="37" t="s">
        <v>1961</v>
      </c>
      <c r="BF37" s="38">
        <v>1</v>
      </c>
      <c r="BG37" s="62">
        <v>3</v>
      </c>
      <c r="BH37" s="25" t="s">
        <v>2000</v>
      </c>
      <c r="BI37" s="74">
        <v>0</v>
      </c>
      <c r="BJ37" s="75" t="s">
        <v>3893</v>
      </c>
      <c r="BK37" s="75" t="s">
        <v>3894</v>
      </c>
      <c r="BL37" s="15"/>
      <c r="BM37" s="15"/>
      <c r="BN37" s="15"/>
      <c r="BO37" s="15"/>
      <c r="BP37" s="15"/>
      <c r="BQ37" s="15"/>
      <c r="BR37" s="15"/>
    </row>
    <row r="38" spans="1:70" s="29" customFormat="1" ht="15" customHeight="1" x14ac:dyDescent="0.25">
      <c r="A38" s="25">
        <v>24</v>
      </c>
      <c r="B38" s="26"/>
      <c r="C38" s="190" t="s">
        <v>195</v>
      </c>
      <c r="D38" s="200">
        <v>0</v>
      </c>
      <c r="E38" s="64" t="s">
        <v>240</v>
      </c>
      <c r="F38" s="64" t="s">
        <v>151</v>
      </c>
      <c r="G38" s="25"/>
      <c r="H38" s="104">
        <v>1</v>
      </c>
      <c r="I38" s="25">
        <v>1</v>
      </c>
      <c r="J38" s="71"/>
      <c r="K38" s="25">
        <v>4</v>
      </c>
      <c r="L38" s="25" t="s">
        <v>751</v>
      </c>
      <c r="M38" s="25">
        <v>26</v>
      </c>
      <c r="N38" s="25">
        <v>26</v>
      </c>
      <c r="O38" s="31" t="s">
        <v>241</v>
      </c>
      <c r="P38" s="71" t="s">
        <v>20</v>
      </c>
      <c r="Q38" s="32" t="s">
        <v>1</v>
      </c>
      <c r="R38" s="32" t="s">
        <v>751</v>
      </c>
      <c r="S38" s="25">
        <v>5</v>
      </c>
      <c r="T38" s="25" t="s">
        <v>1504</v>
      </c>
      <c r="U38" s="25" t="s">
        <v>10</v>
      </c>
      <c r="V38" s="25">
        <v>8</v>
      </c>
      <c r="W38" s="33" t="s">
        <v>247</v>
      </c>
      <c r="X38" s="25">
        <v>1</v>
      </c>
      <c r="Y38" s="83"/>
      <c r="Z38" s="83"/>
      <c r="AA38" s="83">
        <v>166</v>
      </c>
      <c r="AB38" s="83"/>
      <c r="AC38" s="83"/>
      <c r="AD38" s="34" t="s">
        <v>1545</v>
      </c>
      <c r="AE38" s="22"/>
      <c r="AF38" s="22"/>
      <c r="AG38" s="22">
        <f>(AA38*(106.875/AO38))/$AQ38</f>
        <v>107.45457556492491</v>
      </c>
      <c r="AH38" s="22"/>
      <c r="AI38" s="22"/>
      <c r="AJ38" s="35"/>
      <c r="AK38" s="35"/>
      <c r="AL38" s="35">
        <f>AG38</f>
        <v>107.45457556492491</v>
      </c>
      <c r="AM38" s="35"/>
      <c r="AN38" s="35"/>
      <c r="AO38" s="24">
        <v>84.416666666666671</v>
      </c>
      <c r="AP38" s="27"/>
      <c r="AQ38" s="27">
        <v>1.95583</v>
      </c>
      <c r="AR38" s="28">
        <v>3</v>
      </c>
      <c r="AS38" s="28" t="s">
        <v>751</v>
      </c>
      <c r="AT38" s="25">
        <v>10</v>
      </c>
      <c r="AU38" s="36" t="s">
        <v>1543</v>
      </c>
      <c r="AV38" s="25" t="s">
        <v>767</v>
      </c>
      <c r="AW38" s="25">
        <v>1999</v>
      </c>
      <c r="AX38" s="25" t="s">
        <v>773</v>
      </c>
      <c r="AY38" s="36" t="s">
        <v>1544</v>
      </c>
      <c r="AZ38" s="25" t="s">
        <v>751</v>
      </c>
      <c r="BA38" s="32" t="s">
        <v>751</v>
      </c>
      <c r="BB38" s="32" t="s">
        <v>751</v>
      </c>
      <c r="BC38" s="25" t="s">
        <v>751</v>
      </c>
      <c r="BD38" s="32" t="s">
        <v>1546</v>
      </c>
      <c r="BE38" s="37" t="s">
        <v>1961</v>
      </c>
      <c r="BF38" s="38">
        <v>1</v>
      </c>
      <c r="BG38" s="62">
        <v>3</v>
      </c>
      <c r="BH38" s="25" t="s">
        <v>2000</v>
      </c>
      <c r="BI38" s="74">
        <v>0</v>
      </c>
      <c r="BJ38" s="75" t="s">
        <v>3893</v>
      </c>
      <c r="BK38" s="75" t="s">
        <v>3894</v>
      </c>
      <c r="BL38" s="15"/>
      <c r="BM38" s="15"/>
      <c r="BN38" s="15"/>
      <c r="BO38" s="15"/>
      <c r="BP38" s="15"/>
      <c r="BQ38" s="15"/>
      <c r="BR38" s="15"/>
    </row>
    <row r="39" spans="1:70" s="29" customFormat="1" ht="15" customHeight="1" x14ac:dyDescent="0.25">
      <c r="A39" s="25">
        <v>26</v>
      </c>
      <c r="B39" s="21">
        <v>21</v>
      </c>
      <c r="C39" s="190" t="s">
        <v>186</v>
      </c>
      <c r="D39" s="201">
        <v>0</v>
      </c>
      <c r="E39" s="57" t="s">
        <v>190</v>
      </c>
      <c r="F39" s="57" t="s">
        <v>151</v>
      </c>
      <c r="G39" s="25" t="s">
        <v>191</v>
      </c>
      <c r="H39" s="104">
        <v>0</v>
      </c>
      <c r="I39" s="25" t="s">
        <v>1481</v>
      </c>
      <c r="J39" s="25"/>
      <c r="K39" s="25"/>
      <c r="L39" s="25"/>
      <c r="M39" s="25"/>
      <c r="N39" s="25"/>
      <c r="O39" s="25"/>
      <c r="P39" s="25"/>
      <c r="Q39" s="25"/>
      <c r="R39" s="25"/>
      <c r="S39" s="25"/>
      <c r="T39" s="25"/>
      <c r="U39" s="25"/>
      <c r="V39" s="25"/>
      <c r="W39" s="25"/>
      <c r="X39" s="25"/>
      <c r="Y39" s="25"/>
      <c r="Z39" s="25"/>
      <c r="AA39" s="25"/>
      <c r="AB39" s="25"/>
      <c r="AC39" s="25"/>
      <c r="AD39" s="25"/>
      <c r="AE39" s="22"/>
      <c r="AF39" s="22"/>
      <c r="AG39" s="22"/>
      <c r="AH39" s="22"/>
      <c r="AI39" s="22"/>
      <c r="AJ39" s="23"/>
      <c r="AK39" s="23"/>
      <c r="AL39" s="23"/>
      <c r="AM39" s="23"/>
      <c r="AN39" s="23"/>
      <c r="AO39" s="48"/>
      <c r="AP39" s="27"/>
      <c r="AQ39" s="28">
        <v>1</v>
      </c>
      <c r="AR39" s="28"/>
      <c r="AS39" s="28" t="s">
        <v>751</v>
      </c>
      <c r="AT39" s="25"/>
      <c r="AU39" s="25"/>
      <c r="AV39" s="25"/>
      <c r="AW39" s="25"/>
      <c r="AX39" s="25"/>
      <c r="AY39" s="25"/>
      <c r="AZ39" s="25"/>
      <c r="BA39" s="25"/>
      <c r="BB39" s="25"/>
      <c r="BC39" s="25"/>
      <c r="BD39" s="25"/>
      <c r="BE39" s="25" t="s">
        <v>192</v>
      </c>
      <c r="BF39" s="25"/>
      <c r="BG39" s="25" t="s">
        <v>2000</v>
      </c>
      <c r="BH39" s="25" t="s">
        <v>2000</v>
      </c>
      <c r="BI39" s="75" t="s">
        <v>2000</v>
      </c>
      <c r="BJ39" s="75" t="s">
        <v>2000</v>
      </c>
      <c r="BK39" s="75" t="s">
        <v>2000</v>
      </c>
      <c r="BL39" s="15"/>
      <c r="BM39" s="52"/>
      <c r="BN39" s="52"/>
      <c r="BO39" s="52"/>
      <c r="BP39" s="52"/>
      <c r="BQ39" s="52"/>
      <c r="BR39" s="52"/>
    </row>
    <row r="40" spans="1:70" s="29" customFormat="1" ht="15" customHeight="1" x14ac:dyDescent="0.25">
      <c r="A40" s="25">
        <v>27</v>
      </c>
      <c r="B40" s="21">
        <v>22</v>
      </c>
      <c r="C40" s="190" t="s">
        <v>339</v>
      </c>
      <c r="D40" s="201">
        <v>0</v>
      </c>
      <c r="E40" s="57" t="s">
        <v>346</v>
      </c>
      <c r="F40" s="57" t="s">
        <v>289</v>
      </c>
      <c r="G40" s="25"/>
      <c r="H40" s="104">
        <v>0</v>
      </c>
      <c r="I40" s="25" t="s">
        <v>719</v>
      </c>
      <c r="J40" s="25"/>
      <c r="K40" s="25">
        <v>1</v>
      </c>
      <c r="L40" s="25">
        <v>2</v>
      </c>
      <c r="M40" s="25"/>
      <c r="N40" s="25"/>
      <c r="O40" s="25"/>
      <c r="P40" s="25"/>
      <c r="Q40" s="25"/>
      <c r="R40" s="25"/>
      <c r="S40" s="25"/>
      <c r="T40" s="25"/>
      <c r="U40" s="25"/>
      <c r="V40" s="25"/>
      <c r="W40" s="25"/>
      <c r="X40" s="25"/>
      <c r="Y40" s="25"/>
      <c r="Z40" s="83"/>
      <c r="AA40" s="83"/>
      <c r="AB40" s="83"/>
      <c r="AC40" s="83"/>
      <c r="AD40" s="25"/>
      <c r="AE40" s="22"/>
      <c r="AF40" s="22"/>
      <c r="AG40" s="22"/>
      <c r="AH40" s="22"/>
      <c r="AI40" s="22"/>
      <c r="AJ40" s="35"/>
      <c r="AK40" s="35"/>
      <c r="AL40" s="35"/>
      <c r="AM40" s="35"/>
      <c r="AN40" s="35"/>
      <c r="AO40" s="48"/>
      <c r="AP40" s="27"/>
      <c r="AQ40" s="27">
        <v>1</v>
      </c>
      <c r="AR40" s="28"/>
      <c r="AS40" s="28" t="s">
        <v>751</v>
      </c>
      <c r="AT40" s="25"/>
      <c r="AU40" s="25"/>
      <c r="AV40" s="25"/>
      <c r="AW40" s="25"/>
      <c r="AX40" s="25"/>
      <c r="AY40" s="25"/>
      <c r="AZ40" s="25"/>
      <c r="BA40" s="25"/>
      <c r="BB40" s="25"/>
      <c r="BC40" s="25"/>
      <c r="BD40" s="25"/>
      <c r="BE40" s="25"/>
      <c r="BF40" s="25"/>
      <c r="BG40" s="25" t="s">
        <v>2000</v>
      </c>
      <c r="BH40" s="25" t="s">
        <v>2000</v>
      </c>
      <c r="BI40" s="75" t="s">
        <v>2000</v>
      </c>
      <c r="BJ40" s="75" t="s">
        <v>2000</v>
      </c>
      <c r="BK40" s="75" t="s">
        <v>2000</v>
      </c>
      <c r="BL40" s="15"/>
      <c r="BM40" s="238"/>
      <c r="BN40" s="238"/>
      <c r="BO40" s="238"/>
      <c r="BP40" s="238"/>
      <c r="BQ40" s="238"/>
      <c r="BR40" s="238"/>
    </row>
    <row r="41" spans="1:70" s="29" customFormat="1" ht="15" customHeight="1" x14ac:dyDescent="0.25">
      <c r="A41" s="25">
        <v>655</v>
      </c>
      <c r="B41" s="30"/>
      <c r="C41" s="191"/>
      <c r="D41" s="200">
        <v>0</v>
      </c>
      <c r="E41" s="87" t="s">
        <v>3135</v>
      </c>
      <c r="F41" s="87" t="s">
        <v>151</v>
      </c>
      <c r="G41" s="94" t="s">
        <v>3101</v>
      </c>
      <c r="H41" s="227">
        <v>1</v>
      </c>
      <c r="I41" s="44">
        <v>1</v>
      </c>
      <c r="J41" s="44" t="s">
        <v>3102</v>
      </c>
      <c r="K41" s="44">
        <v>1</v>
      </c>
      <c r="L41" s="44">
        <v>2</v>
      </c>
      <c r="M41" s="44">
        <v>26</v>
      </c>
      <c r="N41" s="44">
        <v>26</v>
      </c>
      <c r="O41" s="44" t="s">
        <v>3103</v>
      </c>
      <c r="P41" s="44" t="s">
        <v>3011</v>
      </c>
      <c r="Q41" s="44" t="s">
        <v>3104</v>
      </c>
      <c r="R41" s="44" t="s">
        <v>751</v>
      </c>
      <c r="S41" s="44">
        <v>4</v>
      </c>
      <c r="T41" s="44" t="s">
        <v>3105</v>
      </c>
      <c r="U41" s="44" t="s">
        <v>10</v>
      </c>
      <c r="V41" s="44">
        <v>3</v>
      </c>
      <c r="W41" s="44" t="s">
        <v>3106</v>
      </c>
      <c r="X41" s="25">
        <v>1</v>
      </c>
      <c r="Y41" s="85"/>
      <c r="Z41" s="85"/>
      <c r="AA41" s="85">
        <v>137.41</v>
      </c>
      <c r="AB41" s="85"/>
      <c r="AC41" s="85"/>
      <c r="AD41" s="44" t="s">
        <v>3108</v>
      </c>
      <c r="AE41" s="22"/>
      <c r="AF41" s="22"/>
      <c r="AG41" s="22">
        <f>((AA41*(108.57/$AO41))/$AQ41)*(0.830367/$AP41)</f>
        <v>192.51121942995394</v>
      </c>
      <c r="AH41" s="22"/>
      <c r="AI41" s="22"/>
      <c r="AJ41" s="35"/>
      <c r="AK41" s="35"/>
      <c r="AL41" s="35">
        <f>AG41</f>
        <v>192.51121942995394</v>
      </c>
      <c r="AM41" s="35"/>
      <c r="AN41" s="35"/>
      <c r="AO41" s="24">
        <v>64.349060980652595</v>
      </c>
      <c r="AP41" s="24">
        <v>1</v>
      </c>
      <c r="AQ41" s="24">
        <v>1</v>
      </c>
      <c r="AR41" s="24">
        <v>6</v>
      </c>
      <c r="AS41" s="24">
        <v>1</v>
      </c>
      <c r="AT41" s="44">
        <v>10</v>
      </c>
      <c r="AU41" s="44" t="s">
        <v>3110</v>
      </c>
      <c r="AV41" s="44" t="s">
        <v>3112</v>
      </c>
      <c r="AW41" s="44" t="s">
        <v>3113</v>
      </c>
      <c r="AX41" s="44" t="s">
        <v>773</v>
      </c>
      <c r="AY41" s="44" t="s">
        <v>3111</v>
      </c>
      <c r="AZ41" s="78">
        <v>0.06</v>
      </c>
      <c r="BA41" s="44"/>
      <c r="BB41" s="44" t="s">
        <v>3109</v>
      </c>
      <c r="BC41" s="25" t="s">
        <v>3107</v>
      </c>
      <c r="BD41" s="44" t="s">
        <v>751</v>
      </c>
      <c r="BE41" s="44" t="s">
        <v>1590</v>
      </c>
      <c r="BF41" s="44">
        <v>3</v>
      </c>
      <c r="BG41" s="62">
        <v>3</v>
      </c>
      <c r="BH41" s="25" t="s">
        <v>2000</v>
      </c>
      <c r="BI41" s="74">
        <v>0</v>
      </c>
      <c r="BJ41" s="75" t="s">
        <v>2000</v>
      </c>
      <c r="BK41" s="75" t="s">
        <v>4084</v>
      </c>
      <c r="BL41" s="15"/>
      <c r="BM41" s="15"/>
      <c r="BN41" s="15"/>
      <c r="BO41" s="15"/>
      <c r="BP41" s="15"/>
      <c r="BQ41" s="15"/>
      <c r="BR41" s="15"/>
    </row>
    <row r="42" spans="1:70" s="29" customFormat="1" ht="15" customHeight="1" x14ac:dyDescent="0.25">
      <c r="A42" s="25">
        <v>656</v>
      </c>
      <c r="B42" s="30"/>
      <c r="C42" s="191"/>
      <c r="D42" s="200">
        <v>0</v>
      </c>
      <c r="E42" s="87" t="s">
        <v>3135</v>
      </c>
      <c r="F42" s="87" t="s">
        <v>151</v>
      </c>
      <c r="G42" s="94" t="s">
        <v>3101</v>
      </c>
      <c r="H42" s="227">
        <v>1</v>
      </c>
      <c r="I42" s="44">
        <v>1</v>
      </c>
      <c r="J42" s="44" t="s">
        <v>3102</v>
      </c>
      <c r="K42" s="44">
        <v>1</v>
      </c>
      <c r="L42" s="44">
        <v>2</v>
      </c>
      <c r="M42" s="44">
        <v>26</v>
      </c>
      <c r="N42" s="44">
        <v>26</v>
      </c>
      <c r="O42" s="44" t="s">
        <v>3103</v>
      </c>
      <c r="P42" s="44" t="s">
        <v>3011</v>
      </c>
      <c r="Q42" s="44" t="s">
        <v>3104</v>
      </c>
      <c r="R42" s="44" t="s">
        <v>751</v>
      </c>
      <c r="S42" s="44">
        <v>4</v>
      </c>
      <c r="T42" s="44" t="s">
        <v>3105</v>
      </c>
      <c r="U42" s="44" t="s">
        <v>10</v>
      </c>
      <c r="V42" s="44">
        <v>3</v>
      </c>
      <c r="W42" s="44" t="s">
        <v>3106</v>
      </c>
      <c r="X42" s="25">
        <v>1</v>
      </c>
      <c r="Y42" s="85"/>
      <c r="Z42" s="85"/>
      <c r="AA42" s="85">
        <v>118.76</v>
      </c>
      <c r="AB42" s="85"/>
      <c r="AC42" s="85"/>
      <c r="AD42" s="25" t="s">
        <v>3114</v>
      </c>
      <c r="AE42" s="22"/>
      <c r="AF42" s="22"/>
      <c r="AG42" s="22">
        <f>((AA42*(108.57/$AO42))/$AQ42)*(0.830367/$AP42)</f>
        <v>166.38259529511194</v>
      </c>
      <c r="AH42" s="22"/>
      <c r="AI42" s="22"/>
      <c r="AJ42" s="35"/>
      <c r="AK42" s="35"/>
      <c r="AL42" s="35">
        <f>AG42</f>
        <v>166.38259529511194</v>
      </c>
      <c r="AM42" s="35"/>
      <c r="AN42" s="35"/>
      <c r="AO42" s="24">
        <v>64.349060980652595</v>
      </c>
      <c r="AP42" s="24">
        <v>1</v>
      </c>
      <c r="AQ42" s="24">
        <v>1</v>
      </c>
      <c r="AR42" s="24">
        <v>6</v>
      </c>
      <c r="AS42" s="24">
        <v>1</v>
      </c>
      <c r="AT42" s="44">
        <v>10</v>
      </c>
      <c r="AU42" s="44" t="s">
        <v>3110</v>
      </c>
      <c r="AV42" s="44" t="s">
        <v>3112</v>
      </c>
      <c r="AW42" s="44" t="s">
        <v>3113</v>
      </c>
      <c r="AX42" s="44" t="s">
        <v>773</v>
      </c>
      <c r="AY42" s="44" t="s">
        <v>3111</v>
      </c>
      <c r="AZ42" s="78">
        <v>0.06</v>
      </c>
      <c r="BA42" s="44"/>
      <c r="BB42" s="44" t="s">
        <v>3109</v>
      </c>
      <c r="BC42" s="25" t="s">
        <v>3107</v>
      </c>
      <c r="BD42" s="44" t="s">
        <v>751</v>
      </c>
      <c r="BE42" s="44" t="s">
        <v>1590</v>
      </c>
      <c r="BF42" s="44">
        <v>3</v>
      </c>
      <c r="BG42" s="62">
        <v>3</v>
      </c>
      <c r="BH42" s="25" t="s">
        <v>2000</v>
      </c>
      <c r="BI42" s="74">
        <v>0</v>
      </c>
      <c r="BJ42" s="75" t="s">
        <v>2000</v>
      </c>
      <c r="BK42" s="75" t="s">
        <v>4084</v>
      </c>
      <c r="BL42" s="15"/>
      <c r="BM42" s="15"/>
      <c r="BN42" s="15"/>
      <c r="BO42" s="15"/>
      <c r="BP42" s="15"/>
      <c r="BQ42" s="15"/>
      <c r="BR42" s="15"/>
    </row>
    <row r="43" spans="1:70" s="29" customFormat="1" ht="15" customHeight="1" x14ac:dyDescent="0.25">
      <c r="A43" s="25">
        <v>657</v>
      </c>
      <c r="B43" s="30"/>
      <c r="C43" s="191"/>
      <c r="D43" s="200">
        <v>0</v>
      </c>
      <c r="E43" s="87" t="s">
        <v>3135</v>
      </c>
      <c r="F43" s="87" t="s">
        <v>151</v>
      </c>
      <c r="G43" s="94" t="s">
        <v>3101</v>
      </c>
      <c r="H43" s="227">
        <v>1</v>
      </c>
      <c r="I43" s="44">
        <v>1</v>
      </c>
      <c r="J43" s="44" t="s">
        <v>3102</v>
      </c>
      <c r="K43" s="44">
        <v>1</v>
      </c>
      <c r="L43" s="44">
        <v>2</v>
      </c>
      <c r="M43" s="44">
        <v>26</v>
      </c>
      <c r="N43" s="44">
        <v>26</v>
      </c>
      <c r="O43" s="44" t="s">
        <v>3103</v>
      </c>
      <c r="P43" s="44" t="s">
        <v>3011</v>
      </c>
      <c r="Q43" s="44" t="s">
        <v>3104</v>
      </c>
      <c r="R43" s="44" t="s">
        <v>751</v>
      </c>
      <c r="S43" s="44">
        <v>4</v>
      </c>
      <c r="T43" s="44" t="s">
        <v>3105</v>
      </c>
      <c r="U43" s="44" t="s">
        <v>10</v>
      </c>
      <c r="V43" s="44">
        <v>3</v>
      </c>
      <c r="W43" s="44" t="s">
        <v>3106</v>
      </c>
      <c r="X43" s="25">
        <v>1</v>
      </c>
      <c r="Y43" s="85"/>
      <c r="Z43" s="85"/>
      <c r="AA43" s="85">
        <v>130.43</v>
      </c>
      <c r="AB43" s="85"/>
      <c r="AC43" s="85"/>
      <c r="AD43" s="44" t="s">
        <v>3116</v>
      </c>
      <c r="AE43" s="22"/>
      <c r="AF43" s="22"/>
      <c r="AG43" s="22">
        <f>((AA43*(108.57/$AO43))/$AQ43)*(0.830367/$AP43)</f>
        <v>182.73224911031869</v>
      </c>
      <c r="AH43" s="22"/>
      <c r="AI43" s="22"/>
      <c r="AJ43" s="35"/>
      <c r="AK43" s="35"/>
      <c r="AL43" s="35">
        <f>AG43</f>
        <v>182.73224911031869</v>
      </c>
      <c r="AM43" s="35"/>
      <c r="AN43" s="35"/>
      <c r="AO43" s="24">
        <v>64.349060980652595</v>
      </c>
      <c r="AP43" s="24">
        <v>1</v>
      </c>
      <c r="AQ43" s="24">
        <v>1</v>
      </c>
      <c r="AR43" s="24">
        <v>6</v>
      </c>
      <c r="AS43" s="24">
        <v>1</v>
      </c>
      <c r="AT43" s="44">
        <v>10</v>
      </c>
      <c r="AU43" s="44" t="s">
        <v>3110</v>
      </c>
      <c r="AV43" s="44" t="s">
        <v>3112</v>
      </c>
      <c r="AW43" s="44" t="s">
        <v>3113</v>
      </c>
      <c r="AX43" s="44" t="s">
        <v>773</v>
      </c>
      <c r="AY43" s="44" t="s">
        <v>3111</v>
      </c>
      <c r="AZ43" s="78">
        <v>0.06</v>
      </c>
      <c r="BA43" s="44"/>
      <c r="BB43" s="44" t="s">
        <v>3109</v>
      </c>
      <c r="BC43" s="85" t="s">
        <v>3115</v>
      </c>
      <c r="BD43" s="44" t="s">
        <v>751</v>
      </c>
      <c r="BE43" s="44" t="s">
        <v>1590</v>
      </c>
      <c r="BF43" s="44">
        <v>3</v>
      </c>
      <c r="BG43" s="62">
        <v>3</v>
      </c>
      <c r="BH43" s="25" t="s">
        <v>2000</v>
      </c>
      <c r="BI43" s="74">
        <v>0</v>
      </c>
      <c r="BJ43" s="75" t="s">
        <v>2000</v>
      </c>
      <c r="BK43" s="75" t="s">
        <v>4085</v>
      </c>
      <c r="BL43" s="15"/>
      <c r="BM43" s="15"/>
      <c r="BN43" s="15"/>
      <c r="BO43" s="15"/>
      <c r="BP43" s="15"/>
      <c r="BQ43" s="15"/>
      <c r="BR43" s="15"/>
    </row>
    <row r="44" spans="1:70" s="29" customFormat="1" ht="15" customHeight="1" x14ac:dyDescent="0.25">
      <c r="A44" s="25">
        <v>663</v>
      </c>
      <c r="B44" s="237"/>
      <c r="C44" s="190"/>
      <c r="D44" s="201">
        <v>0</v>
      </c>
      <c r="E44" s="57" t="s">
        <v>3137</v>
      </c>
      <c r="F44" s="57" t="s">
        <v>151</v>
      </c>
      <c r="G44" s="25" t="s">
        <v>3138</v>
      </c>
      <c r="H44" s="104">
        <v>0</v>
      </c>
      <c r="I44" s="25" t="s">
        <v>3140</v>
      </c>
      <c r="J44" s="25" t="s">
        <v>3139</v>
      </c>
      <c r="K44" s="25"/>
      <c r="L44" s="25"/>
      <c r="M44" s="25"/>
      <c r="N44" s="25"/>
      <c r="O44" s="25"/>
      <c r="P44" s="25" t="s">
        <v>3141</v>
      </c>
      <c r="Q44" s="25" t="s">
        <v>3142</v>
      </c>
      <c r="R44" s="25" t="s">
        <v>3143</v>
      </c>
      <c r="S44" s="25">
        <v>4</v>
      </c>
      <c r="T44" s="25"/>
      <c r="U44" s="25"/>
      <c r="V44" s="25"/>
      <c r="W44" s="25"/>
      <c r="X44" s="25"/>
      <c r="Y44" s="25"/>
      <c r="Z44" s="25"/>
      <c r="AA44" s="25"/>
      <c r="AB44" s="25"/>
      <c r="AC44" s="25"/>
      <c r="AD44" s="25"/>
      <c r="AE44" s="22"/>
      <c r="AF44" s="22"/>
      <c r="AG44" s="22"/>
      <c r="AH44" s="22"/>
      <c r="AI44" s="22"/>
      <c r="AJ44" s="35"/>
      <c r="AK44" s="35"/>
      <c r="AL44" s="35"/>
      <c r="AM44" s="35"/>
      <c r="AN44" s="35"/>
      <c r="AO44" s="24"/>
      <c r="AP44" s="24"/>
      <c r="AQ44" s="24"/>
      <c r="AR44" s="24"/>
      <c r="AS44" s="24"/>
      <c r="AT44" s="25"/>
      <c r="AU44" s="25"/>
      <c r="AV44" s="25"/>
      <c r="AW44" s="25"/>
      <c r="AX44" s="25"/>
      <c r="AY44" s="25"/>
      <c r="AZ44" s="25"/>
      <c r="BA44" s="25"/>
      <c r="BB44" s="25"/>
      <c r="BC44" s="25"/>
      <c r="BD44" s="25"/>
      <c r="BE44" s="25" t="s">
        <v>3144</v>
      </c>
      <c r="BF44" s="25"/>
      <c r="BG44" s="25" t="s">
        <v>2000</v>
      </c>
      <c r="BH44" s="25" t="s">
        <v>2000</v>
      </c>
      <c r="BI44" s="75" t="s">
        <v>2000</v>
      </c>
      <c r="BJ44" s="75" t="s">
        <v>2000</v>
      </c>
      <c r="BK44" s="75" t="s">
        <v>2000</v>
      </c>
      <c r="BL44" s="15"/>
      <c r="BM44" s="15"/>
      <c r="BN44" s="15"/>
      <c r="BO44" s="15"/>
      <c r="BP44" s="15"/>
      <c r="BQ44" s="15"/>
      <c r="BR44" s="15"/>
    </row>
    <row r="45" spans="1:70" s="29" customFormat="1" ht="15" customHeight="1" x14ac:dyDescent="0.25">
      <c r="A45" s="25">
        <v>28</v>
      </c>
      <c r="B45" s="21">
        <v>23</v>
      </c>
      <c r="C45" s="190" t="s">
        <v>351</v>
      </c>
      <c r="D45" s="201">
        <v>0</v>
      </c>
      <c r="E45" s="57" t="s">
        <v>355</v>
      </c>
      <c r="F45" s="57" t="s">
        <v>289</v>
      </c>
      <c r="G45" s="25"/>
      <c r="H45" s="104">
        <v>0</v>
      </c>
      <c r="I45" s="25" t="s">
        <v>618</v>
      </c>
      <c r="J45" s="25"/>
      <c r="K45" s="25">
        <v>4</v>
      </c>
      <c r="L45" s="25">
        <v>1</v>
      </c>
      <c r="M45" s="25"/>
      <c r="N45" s="25"/>
      <c r="O45" s="25"/>
      <c r="P45" s="25"/>
      <c r="Q45" s="25"/>
      <c r="R45" s="25"/>
      <c r="S45" s="25"/>
      <c r="T45" s="25"/>
      <c r="U45" s="25"/>
      <c r="V45" s="25"/>
      <c r="W45" s="25"/>
      <c r="X45" s="25"/>
      <c r="Y45" s="25"/>
      <c r="Z45" s="83"/>
      <c r="AA45" s="83"/>
      <c r="AB45" s="83"/>
      <c r="AC45" s="83"/>
      <c r="AD45" s="25"/>
      <c r="AE45" s="22"/>
      <c r="AF45" s="22"/>
      <c r="AG45" s="22"/>
      <c r="AH45" s="22"/>
      <c r="AI45" s="22"/>
      <c r="AJ45" s="35"/>
      <c r="AK45" s="35"/>
      <c r="AL45" s="35"/>
      <c r="AM45" s="35"/>
      <c r="AN45" s="35"/>
      <c r="AO45" s="48"/>
      <c r="AP45" s="27"/>
      <c r="AQ45" s="27">
        <v>1</v>
      </c>
      <c r="AR45" s="28"/>
      <c r="AS45" s="28" t="s">
        <v>751</v>
      </c>
      <c r="AT45" s="25"/>
      <c r="AU45" s="25"/>
      <c r="AV45" s="25"/>
      <c r="AW45" s="25"/>
      <c r="AX45" s="25"/>
      <c r="AY45" s="25"/>
      <c r="AZ45" s="25"/>
      <c r="BA45" s="25"/>
      <c r="BB45" s="25"/>
      <c r="BC45" s="25"/>
      <c r="BD45" s="25"/>
      <c r="BE45" s="25"/>
      <c r="BF45" s="25"/>
      <c r="BG45" s="25" t="s">
        <v>2000</v>
      </c>
      <c r="BH45" s="25" t="s">
        <v>2000</v>
      </c>
      <c r="BI45" s="75" t="s">
        <v>2000</v>
      </c>
      <c r="BJ45" s="75" t="s">
        <v>2000</v>
      </c>
      <c r="BK45" s="75" t="s">
        <v>2000</v>
      </c>
      <c r="BL45" s="238"/>
      <c r="BM45" s="238"/>
      <c r="BN45" s="238"/>
      <c r="BO45" s="238"/>
      <c r="BP45" s="238"/>
      <c r="BQ45" s="238"/>
      <c r="BR45" s="238"/>
    </row>
    <row r="46" spans="1:70" s="29" customFormat="1" ht="15" customHeight="1" x14ac:dyDescent="0.25">
      <c r="A46" s="25">
        <v>30</v>
      </c>
      <c r="B46" s="21">
        <v>24</v>
      </c>
      <c r="C46" s="190"/>
      <c r="D46" s="200">
        <v>0</v>
      </c>
      <c r="E46" s="57" t="s">
        <v>1248</v>
      </c>
      <c r="F46" s="57" t="s">
        <v>5</v>
      </c>
      <c r="G46" s="25" t="s">
        <v>435</v>
      </c>
      <c r="H46" s="104">
        <v>1</v>
      </c>
      <c r="I46" s="25">
        <v>1</v>
      </c>
      <c r="J46" s="25"/>
      <c r="K46" s="25">
        <v>4</v>
      </c>
      <c r="L46" s="25">
        <v>1</v>
      </c>
      <c r="M46" s="25">
        <v>13</v>
      </c>
      <c r="N46" s="25" t="s">
        <v>2957</v>
      </c>
      <c r="O46" s="25" t="s">
        <v>1735</v>
      </c>
      <c r="P46" s="25" t="s">
        <v>19</v>
      </c>
      <c r="Q46" s="25" t="s">
        <v>19</v>
      </c>
      <c r="R46" s="25" t="s">
        <v>1941</v>
      </c>
      <c r="S46" s="25">
        <v>2</v>
      </c>
      <c r="T46" s="25" t="s">
        <v>1749</v>
      </c>
      <c r="U46" s="25" t="s">
        <v>10</v>
      </c>
      <c r="V46" s="25">
        <v>8</v>
      </c>
      <c r="W46" s="25"/>
      <c r="X46" s="25">
        <v>1</v>
      </c>
      <c r="Y46" s="25"/>
      <c r="Z46" s="25"/>
      <c r="AA46" s="25">
        <v>12600</v>
      </c>
      <c r="AB46" s="25"/>
      <c r="AC46" s="25"/>
      <c r="AD46" s="25" t="s">
        <v>1939</v>
      </c>
      <c r="AE46" s="22"/>
      <c r="AF46" s="22"/>
      <c r="AG46" s="22">
        <f>(AA46*(106.875/AO46))/$AQ46</f>
        <v>14791.304347826086</v>
      </c>
      <c r="AH46" s="22"/>
      <c r="AI46" s="22"/>
      <c r="AJ46" s="35"/>
      <c r="AK46" s="35"/>
      <c r="AL46" s="35">
        <f>AG46/$AS46</f>
        <v>14791.304347826086</v>
      </c>
      <c r="AM46" s="35"/>
      <c r="AN46" s="35"/>
      <c r="AO46" s="24">
        <v>91.041666666666671</v>
      </c>
      <c r="AP46" s="27"/>
      <c r="AQ46" s="28">
        <v>1</v>
      </c>
      <c r="AR46" s="27">
        <v>2</v>
      </c>
      <c r="AS46" s="28">
        <v>1</v>
      </c>
      <c r="AT46" s="25">
        <v>9</v>
      </c>
      <c r="AU46" s="25" t="s">
        <v>1251</v>
      </c>
      <c r="AV46" s="25"/>
      <c r="AW46" s="25">
        <v>2004</v>
      </c>
      <c r="AX46" s="25" t="s">
        <v>2</v>
      </c>
      <c r="AY46" s="25" t="s">
        <v>1252</v>
      </c>
      <c r="AZ46" s="25" t="s">
        <v>3</v>
      </c>
      <c r="BA46" s="25" t="s">
        <v>1249</v>
      </c>
      <c r="BB46" s="25" t="s">
        <v>1250</v>
      </c>
      <c r="BC46" s="25"/>
      <c r="BD46" s="25"/>
      <c r="BE46" s="25" t="s">
        <v>1253</v>
      </c>
      <c r="BF46" s="25">
        <v>2</v>
      </c>
      <c r="BG46" s="62">
        <v>3</v>
      </c>
      <c r="BH46" s="25" t="s">
        <v>2000</v>
      </c>
      <c r="BI46" s="74">
        <v>0</v>
      </c>
      <c r="BJ46" s="75" t="s">
        <v>3895</v>
      </c>
      <c r="BK46" s="75" t="s">
        <v>3896</v>
      </c>
      <c r="BL46" s="15"/>
      <c r="BM46" s="15"/>
      <c r="BN46" s="15"/>
      <c r="BO46" s="15"/>
      <c r="BP46" s="15"/>
      <c r="BQ46" s="15"/>
      <c r="BR46" s="15"/>
    </row>
    <row r="47" spans="1:70" s="29" customFormat="1" ht="15" customHeight="1" x14ac:dyDescent="0.25">
      <c r="A47" s="25">
        <v>29</v>
      </c>
      <c r="B47" s="26"/>
      <c r="C47" s="190"/>
      <c r="D47" s="200">
        <v>0</v>
      </c>
      <c r="E47" s="57" t="s">
        <v>1248</v>
      </c>
      <c r="F47" s="57" t="s">
        <v>5</v>
      </c>
      <c r="G47" s="25" t="s">
        <v>435</v>
      </c>
      <c r="H47" s="104">
        <v>1</v>
      </c>
      <c r="I47" s="25">
        <v>1</v>
      </c>
      <c r="J47" s="25"/>
      <c r="K47" s="25">
        <v>4</v>
      </c>
      <c r="L47" s="25">
        <v>1</v>
      </c>
      <c r="M47" s="25">
        <v>13</v>
      </c>
      <c r="N47" s="25" t="s">
        <v>2957</v>
      </c>
      <c r="O47" s="25" t="s">
        <v>1735</v>
      </c>
      <c r="P47" s="25" t="s">
        <v>19</v>
      </c>
      <c r="Q47" s="25" t="s">
        <v>19</v>
      </c>
      <c r="R47" s="25" t="s">
        <v>1941</v>
      </c>
      <c r="S47" s="25">
        <v>2</v>
      </c>
      <c r="T47" s="25" t="s">
        <v>1749</v>
      </c>
      <c r="U47" s="25" t="s">
        <v>10</v>
      </c>
      <c r="V47" s="25">
        <v>8</v>
      </c>
      <c r="W47" s="25"/>
      <c r="X47" s="25">
        <v>1</v>
      </c>
      <c r="Y47" s="25"/>
      <c r="Z47" s="25"/>
      <c r="AA47" s="25">
        <v>9900</v>
      </c>
      <c r="AB47" s="25"/>
      <c r="AC47" s="25"/>
      <c r="AD47" s="25" t="s">
        <v>1940</v>
      </c>
      <c r="AE47" s="22"/>
      <c r="AF47" s="22"/>
      <c r="AG47" s="22">
        <f>(AA47*(106.875/AO47))/$AQ47</f>
        <v>11621.739130434782</v>
      </c>
      <c r="AH47" s="22"/>
      <c r="AI47" s="22"/>
      <c r="AJ47" s="35"/>
      <c r="AK47" s="35"/>
      <c r="AL47" s="35">
        <f>AG47/$AS47</f>
        <v>11621.739130434782</v>
      </c>
      <c r="AM47" s="35"/>
      <c r="AN47" s="35"/>
      <c r="AO47" s="24">
        <v>91.041666666666671</v>
      </c>
      <c r="AP47" s="27"/>
      <c r="AQ47" s="28">
        <v>1</v>
      </c>
      <c r="AR47" s="27">
        <v>2</v>
      </c>
      <c r="AS47" s="28">
        <v>1</v>
      </c>
      <c r="AT47" s="25">
        <v>9</v>
      </c>
      <c r="AU47" s="25" t="s">
        <v>1251</v>
      </c>
      <c r="AV47" s="25"/>
      <c r="AW47" s="25">
        <v>2004</v>
      </c>
      <c r="AX47" s="25" t="s">
        <v>2</v>
      </c>
      <c r="AY47" s="25" t="s">
        <v>1252</v>
      </c>
      <c r="AZ47" s="25" t="s">
        <v>3</v>
      </c>
      <c r="BA47" s="25" t="s">
        <v>1249</v>
      </c>
      <c r="BB47" s="25" t="s">
        <v>1250</v>
      </c>
      <c r="BC47" s="25"/>
      <c r="BD47" s="25"/>
      <c r="BE47" s="25" t="s">
        <v>1253</v>
      </c>
      <c r="BF47" s="25">
        <v>2</v>
      </c>
      <c r="BG47" s="62">
        <v>3</v>
      </c>
      <c r="BH47" s="25" t="s">
        <v>2000</v>
      </c>
      <c r="BI47" s="74">
        <v>0</v>
      </c>
      <c r="BJ47" s="75" t="s">
        <v>3895</v>
      </c>
      <c r="BK47" s="75" t="s">
        <v>3896</v>
      </c>
      <c r="BL47" s="15"/>
      <c r="BM47" s="15"/>
      <c r="BN47" s="15"/>
      <c r="BO47" s="15"/>
      <c r="BP47" s="15"/>
      <c r="BQ47" s="15"/>
      <c r="BR47" s="15"/>
    </row>
    <row r="48" spans="1:70" s="29" customFormat="1" ht="15" customHeight="1" x14ac:dyDescent="0.25">
      <c r="A48" s="25">
        <v>31</v>
      </c>
      <c r="B48" s="26"/>
      <c r="C48" s="190"/>
      <c r="D48" s="200">
        <v>0</v>
      </c>
      <c r="E48" s="57" t="s">
        <v>1248</v>
      </c>
      <c r="F48" s="57" t="s">
        <v>5</v>
      </c>
      <c r="G48" s="25" t="s">
        <v>435</v>
      </c>
      <c r="H48" s="104">
        <v>1</v>
      </c>
      <c r="I48" s="25">
        <v>1</v>
      </c>
      <c r="J48" s="25"/>
      <c r="K48" s="25">
        <v>4</v>
      </c>
      <c r="L48" s="25">
        <v>1</v>
      </c>
      <c r="M48" s="25">
        <v>13</v>
      </c>
      <c r="N48" s="25" t="s">
        <v>2957</v>
      </c>
      <c r="O48" s="25" t="s">
        <v>1735</v>
      </c>
      <c r="P48" s="25" t="s">
        <v>19</v>
      </c>
      <c r="Q48" s="25" t="s">
        <v>19</v>
      </c>
      <c r="R48" s="25" t="s">
        <v>1941</v>
      </c>
      <c r="S48" s="25">
        <v>2</v>
      </c>
      <c r="T48" s="25" t="s">
        <v>1749</v>
      </c>
      <c r="U48" s="25" t="s">
        <v>10</v>
      </c>
      <c r="V48" s="25">
        <v>8</v>
      </c>
      <c r="W48" s="25"/>
      <c r="X48" s="25">
        <v>1</v>
      </c>
      <c r="Y48" s="25"/>
      <c r="Z48" s="25"/>
      <c r="AA48" s="25">
        <v>810</v>
      </c>
      <c r="AB48" s="25"/>
      <c r="AC48" s="25"/>
      <c r="AD48" s="25" t="s">
        <v>1938</v>
      </c>
      <c r="AE48" s="22"/>
      <c r="AF48" s="22"/>
      <c r="AG48" s="22">
        <f>(AA48*(106.875/AO48))/$AQ48</f>
        <v>950.86956521739125</v>
      </c>
      <c r="AH48" s="22"/>
      <c r="AI48" s="22"/>
      <c r="AJ48" s="35"/>
      <c r="AK48" s="35"/>
      <c r="AL48" s="35">
        <f>AG48/$AS48</f>
        <v>950.86956521739125</v>
      </c>
      <c r="AM48" s="35"/>
      <c r="AN48" s="35"/>
      <c r="AO48" s="24">
        <v>91.041666666666671</v>
      </c>
      <c r="AP48" s="27"/>
      <c r="AQ48" s="28">
        <v>1</v>
      </c>
      <c r="AR48" s="27">
        <v>2</v>
      </c>
      <c r="AS48" s="28">
        <v>1</v>
      </c>
      <c r="AT48" s="25">
        <v>9</v>
      </c>
      <c r="AU48" s="25" t="s">
        <v>1251</v>
      </c>
      <c r="AV48" s="25"/>
      <c r="AW48" s="25">
        <v>2004</v>
      </c>
      <c r="AX48" s="25" t="s">
        <v>2</v>
      </c>
      <c r="AY48" s="25" t="s">
        <v>1252</v>
      </c>
      <c r="AZ48" s="25" t="s">
        <v>3</v>
      </c>
      <c r="BA48" s="25" t="s">
        <v>1249</v>
      </c>
      <c r="BB48" s="25" t="s">
        <v>1250</v>
      </c>
      <c r="BC48" s="25"/>
      <c r="BD48" s="25"/>
      <c r="BE48" s="25" t="s">
        <v>1253</v>
      </c>
      <c r="BF48" s="25">
        <v>2</v>
      </c>
      <c r="BG48" s="62">
        <v>3</v>
      </c>
      <c r="BH48" s="25" t="s">
        <v>2000</v>
      </c>
      <c r="BI48" s="74">
        <v>0</v>
      </c>
      <c r="BJ48" s="75" t="s">
        <v>3895</v>
      </c>
      <c r="BK48" s="75" t="s">
        <v>3896</v>
      </c>
      <c r="BL48" s="15"/>
      <c r="BM48" s="15"/>
      <c r="BN48" s="15"/>
      <c r="BO48" s="15"/>
      <c r="BP48" s="15"/>
      <c r="BQ48" s="15"/>
      <c r="BR48" s="15"/>
    </row>
    <row r="49" spans="1:70" s="29" customFormat="1" ht="15" customHeight="1" x14ac:dyDescent="0.25">
      <c r="A49" s="25">
        <v>32</v>
      </c>
      <c r="B49" s="21">
        <v>25</v>
      </c>
      <c r="C49" s="190" t="s">
        <v>351</v>
      </c>
      <c r="D49" s="201">
        <v>0</v>
      </c>
      <c r="E49" s="87" t="s">
        <v>360</v>
      </c>
      <c r="F49" s="87" t="s">
        <v>289</v>
      </c>
      <c r="G49" s="25"/>
      <c r="H49" s="104">
        <v>0</v>
      </c>
      <c r="I49" s="25" t="s">
        <v>618</v>
      </c>
      <c r="J49" s="25"/>
      <c r="K49" s="25">
        <v>3</v>
      </c>
      <c r="L49" s="25">
        <v>3</v>
      </c>
      <c r="M49" s="25"/>
      <c r="N49" s="25"/>
      <c r="O49" s="25"/>
      <c r="P49" s="25"/>
      <c r="Q49" s="25"/>
      <c r="R49" s="25"/>
      <c r="S49" s="25"/>
      <c r="T49" s="25"/>
      <c r="U49" s="25"/>
      <c r="V49" s="25"/>
      <c r="W49" s="25"/>
      <c r="X49" s="25"/>
      <c r="Y49" s="44"/>
      <c r="Z49" s="83"/>
      <c r="AA49" s="83"/>
      <c r="AB49" s="83"/>
      <c r="AC49" s="83"/>
      <c r="AD49" s="25"/>
      <c r="AE49" s="22"/>
      <c r="AF49" s="22"/>
      <c r="AG49" s="22"/>
      <c r="AH49" s="22"/>
      <c r="AI49" s="22"/>
      <c r="AJ49" s="35"/>
      <c r="AK49" s="35"/>
      <c r="AL49" s="35"/>
      <c r="AM49" s="35"/>
      <c r="AN49" s="35"/>
      <c r="AO49" s="48"/>
      <c r="AP49" s="27"/>
      <c r="AQ49" s="27">
        <v>1</v>
      </c>
      <c r="AR49" s="28"/>
      <c r="AS49" s="28" t="s">
        <v>751</v>
      </c>
      <c r="AT49" s="25"/>
      <c r="AU49" s="25"/>
      <c r="AV49" s="25"/>
      <c r="AW49" s="25"/>
      <c r="AX49" s="25"/>
      <c r="AY49" s="25"/>
      <c r="AZ49" s="25"/>
      <c r="BA49" s="25"/>
      <c r="BB49" s="25"/>
      <c r="BC49" s="25"/>
      <c r="BD49" s="25"/>
      <c r="BE49" s="25"/>
      <c r="BF49" s="25"/>
      <c r="BG49" s="25" t="s">
        <v>2000</v>
      </c>
      <c r="BH49" s="25" t="s">
        <v>2000</v>
      </c>
      <c r="BI49" s="75" t="s">
        <v>2000</v>
      </c>
      <c r="BJ49" s="75" t="s">
        <v>2000</v>
      </c>
      <c r="BK49" s="75" t="s">
        <v>2000</v>
      </c>
      <c r="BL49" s="15"/>
      <c r="BM49" s="221"/>
      <c r="BN49" s="221"/>
      <c r="BO49" s="221"/>
      <c r="BP49" s="221"/>
      <c r="BQ49" s="221"/>
      <c r="BR49" s="221"/>
    </row>
    <row r="50" spans="1:70" s="29" customFormat="1" ht="15" customHeight="1" x14ac:dyDescent="0.25">
      <c r="A50" s="25">
        <v>33</v>
      </c>
      <c r="B50" s="21">
        <v>26</v>
      </c>
      <c r="C50" s="191" t="s">
        <v>339</v>
      </c>
      <c r="D50" s="201">
        <v>0</v>
      </c>
      <c r="E50" s="87" t="s">
        <v>340</v>
      </c>
      <c r="F50" s="87" t="s">
        <v>289</v>
      </c>
      <c r="G50" s="25"/>
      <c r="H50" s="227">
        <v>1</v>
      </c>
      <c r="I50" s="25">
        <v>1</v>
      </c>
      <c r="J50" s="25"/>
      <c r="K50" s="25">
        <v>4</v>
      </c>
      <c r="L50" s="25">
        <v>3</v>
      </c>
      <c r="M50" s="25">
        <v>9</v>
      </c>
      <c r="N50" s="25" t="s">
        <v>2973</v>
      </c>
      <c r="O50" s="25" t="s">
        <v>543</v>
      </c>
      <c r="P50" s="25" t="s">
        <v>19</v>
      </c>
      <c r="Q50" s="25" t="s">
        <v>544</v>
      </c>
      <c r="R50" s="25"/>
      <c r="S50" s="25">
        <v>3</v>
      </c>
      <c r="T50" s="25" t="s">
        <v>158</v>
      </c>
      <c r="U50" s="25" t="s">
        <v>10</v>
      </c>
      <c r="V50" s="25">
        <v>8</v>
      </c>
      <c r="W50" s="25"/>
      <c r="X50" s="25">
        <v>2</v>
      </c>
      <c r="Y50" s="45"/>
      <c r="Z50" s="85">
        <v>87210</v>
      </c>
      <c r="AA50" s="85"/>
      <c r="AB50" s="85"/>
      <c r="AC50" s="85">
        <v>719102</v>
      </c>
      <c r="AD50" s="44" t="s">
        <v>545</v>
      </c>
      <c r="AE50" s="22"/>
      <c r="AF50" s="22">
        <f>(Z50*(106.875/AO50))/$AQ50</f>
        <v>89541.930189736624</v>
      </c>
      <c r="AG50" s="22"/>
      <c r="AH50" s="22"/>
      <c r="AI50" s="22">
        <f>(AC50*(106.875/AO50))/$AQ50</f>
        <v>738330.24977984163</v>
      </c>
      <c r="AJ50" s="35"/>
      <c r="AK50" s="35">
        <f>AF50/$AS50</f>
        <v>89541.930189736624</v>
      </c>
      <c r="AL50" s="35"/>
      <c r="AM50" s="35"/>
      <c r="AN50" s="35">
        <f>AI50/$AS50</f>
        <v>738330.24977984163</v>
      </c>
      <c r="AO50" s="24">
        <v>104.09166666666665</v>
      </c>
      <c r="AP50" s="46"/>
      <c r="AQ50" s="27">
        <v>1</v>
      </c>
      <c r="AR50" s="27">
        <v>2</v>
      </c>
      <c r="AS50" s="27">
        <v>1</v>
      </c>
      <c r="AT50" s="25">
        <v>14</v>
      </c>
      <c r="AU50" s="44" t="s">
        <v>546</v>
      </c>
      <c r="AV50" s="25"/>
      <c r="AW50" s="25"/>
      <c r="AX50" s="44" t="s">
        <v>2</v>
      </c>
      <c r="AY50" s="25"/>
      <c r="AZ50" s="25"/>
      <c r="BA50" s="25"/>
      <c r="BB50" s="25"/>
      <c r="BC50" s="25"/>
      <c r="BD50" s="44" t="s">
        <v>547</v>
      </c>
      <c r="BE50" s="44" t="s">
        <v>548</v>
      </c>
      <c r="BF50" s="44">
        <v>3</v>
      </c>
      <c r="BG50" s="25" t="s">
        <v>2000</v>
      </c>
      <c r="BH50" s="25" t="s">
        <v>2000</v>
      </c>
      <c r="BI50" s="75" t="s">
        <v>2000</v>
      </c>
      <c r="BJ50" s="75" t="s">
        <v>2000</v>
      </c>
      <c r="BK50" s="75" t="s">
        <v>2000</v>
      </c>
      <c r="BL50" s="213"/>
      <c r="BM50" s="213"/>
      <c r="BN50" s="213"/>
      <c r="BO50" s="213"/>
      <c r="BP50" s="213"/>
      <c r="BQ50" s="213"/>
      <c r="BR50" s="213"/>
    </row>
    <row r="51" spans="1:70" s="29" customFormat="1" ht="15" customHeight="1" x14ac:dyDescent="0.25">
      <c r="A51" s="25">
        <v>34</v>
      </c>
      <c r="B51" s="26"/>
      <c r="C51" s="191" t="s">
        <v>339</v>
      </c>
      <c r="D51" s="201">
        <v>0</v>
      </c>
      <c r="E51" s="87" t="s">
        <v>340</v>
      </c>
      <c r="F51" s="87" t="s">
        <v>289</v>
      </c>
      <c r="G51" s="25"/>
      <c r="H51" s="104">
        <v>1</v>
      </c>
      <c r="I51" s="25">
        <v>1</v>
      </c>
      <c r="J51" s="25"/>
      <c r="K51" s="25">
        <v>4</v>
      </c>
      <c r="L51" s="25">
        <v>3</v>
      </c>
      <c r="M51" s="25">
        <v>11</v>
      </c>
      <c r="N51" s="25" t="s">
        <v>4230</v>
      </c>
      <c r="O51" s="25" t="s">
        <v>549</v>
      </c>
      <c r="P51" s="25" t="s">
        <v>19</v>
      </c>
      <c r="Q51" s="25" t="s">
        <v>544</v>
      </c>
      <c r="R51" s="25"/>
      <c r="S51" s="25">
        <v>3</v>
      </c>
      <c r="T51" s="25" t="s">
        <v>158</v>
      </c>
      <c r="U51" s="25" t="s">
        <v>10</v>
      </c>
      <c r="V51" s="25">
        <v>8</v>
      </c>
      <c r="W51" s="25"/>
      <c r="X51" s="25">
        <v>2</v>
      </c>
      <c r="Y51" s="44"/>
      <c r="Z51" s="83">
        <v>1355</v>
      </c>
      <c r="AA51" s="83"/>
      <c r="AB51" s="83"/>
      <c r="AC51" s="83">
        <v>1497</v>
      </c>
      <c r="AD51" s="44" t="s">
        <v>545</v>
      </c>
      <c r="AE51" s="22"/>
      <c r="AF51" s="22">
        <f>(Z51*(106.875/AO51))/$AQ51</f>
        <v>1391.2316868145067</v>
      </c>
      <c r="AG51" s="22"/>
      <c r="AH51" s="22"/>
      <c r="AI51" s="22">
        <f>(AC51*(106.875/AO51))/$AQ51</f>
        <v>1537.0286606356578</v>
      </c>
      <c r="AJ51" s="35"/>
      <c r="AK51" s="35">
        <f>AF51/$AS51</f>
        <v>1391.2316868145067</v>
      </c>
      <c r="AL51" s="35"/>
      <c r="AM51" s="35"/>
      <c r="AN51" s="35">
        <f>AI51/$AS51</f>
        <v>1537.0286606356578</v>
      </c>
      <c r="AO51" s="24">
        <v>104.09166666666665</v>
      </c>
      <c r="AP51" s="46"/>
      <c r="AQ51" s="27">
        <v>1</v>
      </c>
      <c r="AR51" s="27">
        <v>2</v>
      </c>
      <c r="AS51" s="27">
        <v>1</v>
      </c>
      <c r="AT51" s="25">
        <v>3</v>
      </c>
      <c r="AU51" s="44" t="s">
        <v>551</v>
      </c>
      <c r="AV51" s="25"/>
      <c r="AW51" s="25"/>
      <c r="AX51" s="44" t="s">
        <v>2</v>
      </c>
      <c r="AY51" s="25"/>
      <c r="AZ51" s="25"/>
      <c r="BA51" s="44" t="s">
        <v>550</v>
      </c>
      <c r="BB51" s="25"/>
      <c r="BC51" s="25"/>
      <c r="BD51" s="44" t="s">
        <v>552</v>
      </c>
      <c r="BE51" s="44" t="s">
        <v>553</v>
      </c>
      <c r="BF51" s="44">
        <v>3</v>
      </c>
      <c r="BG51" s="62">
        <v>3</v>
      </c>
      <c r="BH51" s="25" t="s">
        <v>2000</v>
      </c>
      <c r="BI51" s="75" t="s">
        <v>3897</v>
      </c>
      <c r="BJ51" s="75" t="s">
        <v>4250</v>
      </c>
      <c r="BK51" s="75" t="s">
        <v>3899</v>
      </c>
      <c r="BL51" s="213"/>
      <c r="BM51" s="221"/>
      <c r="BN51" s="221"/>
      <c r="BO51" s="221"/>
      <c r="BP51" s="221"/>
      <c r="BQ51" s="221"/>
      <c r="BR51" s="221"/>
    </row>
    <row r="52" spans="1:70" s="29" customFormat="1" ht="15" customHeight="1" x14ac:dyDescent="0.25">
      <c r="A52" s="25">
        <v>35</v>
      </c>
      <c r="B52" s="26"/>
      <c r="C52" s="191" t="s">
        <v>339</v>
      </c>
      <c r="D52" s="201">
        <v>0</v>
      </c>
      <c r="E52" s="87" t="s">
        <v>340</v>
      </c>
      <c r="F52" s="87" t="s">
        <v>289</v>
      </c>
      <c r="G52" s="25"/>
      <c r="H52" s="104">
        <v>1</v>
      </c>
      <c r="I52" s="25">
        <v>1</v>
      </c>
      <c r="J52" s="25"/>
      <c r="K52" s="25">
        <v>4</v>
      </c>
      <c r="L52" s="25">
        <v>3</v>
      </c>
      <c r="M52" s="25">
        <v>8</v>
      </c>
      <c r="N52" s="25" t="s">
        <v>2981</v>
      </c>
      <c r="O52" s="25" t="s">
        <v>554</v>
      </c>
      <c r="P52" s="25" t="s">
        <v>19</v>
      </c>
      <c r="Q52" s="25" t="s">
        <v>544</v>
      </c>
      <c r="R52" s="25"/>
      <c r="S52" s="25">
        <v>3</v>
      </c>
      <c r="T52" s="25" t="s">
        <v>158</v>
      </c>
      <c r="U52" s="25" t="s">
        <v>10</v>
      </c>
      <c r="V52" s="25">
        <v>8</v>
      </c>
      <c r="W52" s="25"/>
      <c r="X52" s="25">
        <v>1</v>
      </c>
      <c r="Y52" s="60"/>
      <c r="Z52" s="83"/>
      <c r="AA52" s="83">
        <v>-13.82</v>
      </c>
      <c r="AB52" s="83"/>
      <c r="AC52" s="83"/>
      <c r="AD52" s="44" t="s">
        <v>555</v>
      </c>
      <c r="AE52" s="22"/>
      <c r="AF52" s="22"/>
      <c r="AG52" s="22">
        <f>(AA52*(106.875/AO52))/$AQ52</f>
        <v>-14.189536466255706</v>
      </c>
      <c r="AH52" s="22"/>
      <c r="AI52" s="22"/>
      <c r="AJ52" s="35"/>
      <c r="AK52" s="35"/>
      <c r="AL52" s="35"/>
      <c r="AM52" s="35"/>
      <c r="AN52" s="35"/>
      <c r="AO52" s="24">
        <v>104.09166666666665</v>
      </c>
      <c r="AP52" s="46"/>
      <c r="AQ52" s="27">
        <v>1</v>
      </c>
      <c r="AR52" s="27">
        <v>5</v>
      </c>
      <c r="AS52" s="27" t="s">
        <v>751</v>
      </c>
      <c r="AT52" s="25">
        <v>9</v>
      </c>
      <c r="AU52" s="44" t="s">
        <v>557</v>
      </c>
      <c r="AV52" s="25"/>
      <c r="AW52" s="25"/>
      <c r="AX52" s="44" t="s">
        <v>2</v>
      </c>
      <c r="AY52" s="25"/>
      <c r="AZ52" s="25"/>
      <c r="BA52" s="44" t="s">
        <v>556</v>
      </c>
      <c r="BB52" s="25"/>
      <c r="BC52" s="25"/>
      <c r="BD52" s="44" t="s">
        <v>552</v>
      </c>
      <c r="BE52" s="44" t="s">
        <v>558</v>
      </c>
      <c r="BF52" s="44">
        <v>3</v>
      </c>
      <c r="BG52" s="62">
        <v>3</v>
      </c>
      <c r="BH52" s="25" t="s">
        <v>2000</v>
      </c>
      <c r="BI52" s="75" t="s">
        <v>3897</v>
      </c>
      <c r="BJ52" s="75" t="s">
        <v>3898</v>
      </c>
      <c r="BK52" s="75" t="s">
        <v>3899</v>
      </c>
      <c r="BL52" s="213"/>
      <c r="BM52" s="221"/>
      <c r="BN52" s="221"/>
      <c r="BO52" s="221"/>
      <c r="BP52" s="221"/>
      <c r="BQ52" s="221"/>
      <c r="BR52" s="221"/>
    </row>
    <row r="53" spans="1:70" s="29" customFormat="1" ht="15" customHeight="1" x14ac:dyDescent="0.25">
      <c r="A53" s="25">
        <v>36</v>
      </c>
      <c r="B53" s="26"/>
      <c r="C53" s="191" t="s">
        <v>339</v>
      </c>
      <c r="D53" s="201">
        <v>0</v>
      </c>
      <c r="E53" s="87" t="s">
        <v>340</v>
      </c>
      <c r="F53" s="87" t="s">
        <v>289</v>
      </c>
      <c r="G53" s="25"/>
      <c r="H53" s="104">
        <v>1</v>
      </c>
      <c r="I53" s="25">
        <v>1</v>
      </c>
      <c r="J53" s="25"/>
      <c r="K53" s="25">
        <v>4</v>
      </c>
      <c r="L53" s="25">
        <v>3</v>
      </c>
      <c r="M53" s="25">
        <v>8</v>
      </c>
      <c r="N53" s="25" t="s">
        <v>2981</v>
      </c>
      <c r="O53" s="25" t="s">
        <v>554</v>
      </c>
      <c r="P53" s="25" t="s">
        <v>19</v>
      </c>
      <c r="Q53" s="25" t="s">
        <v>544</v>
      </c>
      <c r="R53" s="25"/>
      <c r="S53" s="25">
        <v>3</v>
      </c>
      <c r="T53" s="25" t="s">
        <v>158</v>
      </c>
      <c r="U53" s="25" t="s">
        <v>10</v>
      </c>
      <c r="V53" s="25">
        <v>8</v>
      </c>
      <c r="W53" s="25"/>
      <c r="X53" s="25">
        <v>1</v>
      </c>
      <c r="Y53" s="60"/>
      <c r="Z53" s="83"/>
      <c r="AA53" s="83">
        <v>-70</v>
      </c>
      <c r="AB53" s="83"/>
      <c r="AC53" s="83"/>
      <c r="AD53" s="44" t="s">
        <v>555</v>
      </c>
      <c r="AE53" s="22"/>
      <c r="AF53" s="22"/>
      <c r="AG53" s="22">
        <f>(AA53*(106.875/AO53))/$AQ53</f>
        <v>-71.871747658313993</v>
      </c>
      <c r="AH53" s="22"/>
      <c r="AI53" s="22"/>
      <c r="AJ53" s="35"/>
      <c r="AK53" s="35"/>
      <c r="AL53" s="35"/>
      <c r="AM53" s="35"/>
      <c r="AN53" s="35"/>
      <c r="AO53" s="24">
        <v>104.09166666666665</v>
      </c>
      <c r="AP53" s="46"/>
      <c r="AQ53" s="27">
        <v>1</v>
      </c>
      <c r="AR53" s="27">
        <v>5</v>
      </c>
      <c r="AS53" s="27" t="s">
        <v>751</v>
      </c>
      <c r="AT53" s="25">
        <v>13</v>
      </c>
      <c r="AU53" s="44" t="s">
        <v>559</v>
      </c>
      <c r="AV53" s="25"/>
      <c r="AW53" s="25"/>
      <c r="AX53" s="44" t="s">
        <v>560</v>
      </c>
      <c r="AY53" s="25"/>
      <c r="AZ53" s="25"/>
      <c r="BA53" s="44" t="s">
        <v>556</v>
      </c>
      <c r="BB53" s="25"/>
      <c r="BC53" s="25"/>
      <c r="BD53" s="44" t="s">
        <v>552</v>
      </c>
      <c r="BE53" s="44" t="s">
        <v>561</v>
      </c>
      <c r="BF53" s="44">
        <v>3</v>
      </c>
      <c r="BG53" s="62">
        <v>3</v>
      </c>
      <c r="BH53" s="25" t="s">
        <v>2000</v>
      </c>
      <c r="BI53" s="75" t="s">
        <v>3897</v>
      </c>
      <c r="BJ53" s="75" t="s">
        <v>3898</v>
      </c>
      <c r="BK53" s="75" t="s">
        <v>3900</v>
      </c>
      <c r="BL53" s="238"/>
      <c r="BM53" s="238"/>
      <c r="BN53" s="238"/>
      <c r="BO53" s="238"/>
      <c r="BP53" s="238"/>
      <c r="BQ53" s="238"/>
      <c r="BR53" s="238"/>
    </row>
    <row r="54" spans="1:70" s="29" customFormat="1" ht="15" customHeight="1" x14ac:dyDescent="0.25">
      <c r="A54" s="25">
        <v>37</v>
      </c>
      <c r="B54" s="21">
        <v>27</v>
      </c>
      <c r="C54" s="190" t="s">
        <v>287</v>
      </c>
      <c r="D54" s="201">
        <v>0</v>
      </c>
      <c r="E54" s="57" t="s">
        <v>296</v>
      </c>
      <c r="F54" s="57" t="s">
        <v>289</v>
      </c>
      <c r="G54" s="25"/>
      <c r="H54" s="104">
        <v>0</v>
      </c>
      <c r="I54" s="25" t="s">
        <v>640</v>
      </c>
      <c r="J54" s="25"/>
      <c r="K54" s="25">
        <v>4</v>
      </c>
      <c r="L54" s="25">
        <v>1</v>
      </c>
      <c r="M54" s="25"/>
      <c r="N54" s="25"/>
      <c r="O54" s="25"/>
      <c r="P54" s="25"/>
      <c r="Q54" s="25"/>
      <c r="R54" s="25"/>
      <c r="S54" s="25"/>
      <c r="T54" s="25"/>
      <c r="U54" s="25"/>
      <c r="V54" s="25"/>
      <c r="W54" s="25"/>
      <c r="X54" s="25"/>
      <c r="Y54" s="25"/>
      <c r="Z54" s="83"/>
      <c r="AA54" s="83"/>
      <c r="AB54" s="83"/>
      <c r="AC54" s="83"/>
      <c r="AD54" s="25"/>
      <c r="AE54" s="22"/>
      <c r="AF54" s="22"/>
      <c r="AG54" s="22"/>
      <c r="AH54" s="22"/>
      <c r="AI54" s="22"/>
      <c r="AJ54" s="35"/>
      <c r="AK54" s="35"/>
      <c r="AL54" s="35"/>
      <c r="AM54" s="35"/>
      <c r="AN54" s="35"/>
      <c r="AO54" s="48"/>
      <c r="AP54" s="27"/>
      <c r="AQ54" s="27">
        <v>1</v>
      </c>
      <c r="AR54" s="28"/>
      <c r="AS54" s="28" t="s">
        <v>751</v>
      </c>
      <c r="AT54" s="25"/>
      <c r="AU54" s="25"/>
      <c r="AV54" s="25"/>
      <c r="AW54" s="25"/>
      <c r="AX54" s="25"/>
      <c r="AY54" s="25"/>
      <c r="AZ54" s="25"/>
      <c r="BA54" s="25"/>
      <c r="BB54" s="25"/>
      <c r="BC54" s="25"/>
      <c r="BD54" s="25"/>
      <c r="BE54" s="25"/>
      <c r="BF54" s="25"/>
      <c r="BG54" s="25" t="s">
        <v>2000</v>
      </c>
      <c r="BH54" s="25" t="s">
        <v>2000</v>
      </c>
      <c r="BI54" s="75" t="s">
        <v>2000</v>
      </c>
      <c r="BJ54" s="75" t="s">
        <v>2000</v>
      </c>
      <c r="BK54" s="75" t="s">
        <v>2000</v>
      </c>
      <c r="BL54" s="238"/>
      <c r="BM54" s="238"/>
      <c r="BN54" s="238"/>
      <c r="BO54" s="238"/>
      <c r="BP54" s="238"/>
      <c r="BQ54" s="238"/>
      <c r="BR54" s="238"/>
    </row>
    <row r="55" spans="1:70" s="29" customFormat="1" ht="15" customHeight="1" x14ac:dyDescent="0.25">
      <c r="A55" s="25">
        <v>39</v>
      </c>
      <c r="B55" s="21">
        <v>28</v>
      </c>
      <c r="C55" s="190"/>
      <c r="D55" s="201">
        <v>0</v>
      </c>
      <c r="E55" s="57" t="s">
        <v>75</v>
      </c>
      <c r="F55" s="57" t="s">
        <v>5</v>
      </c>
      <c r="G55" s="25" t="s">
        <v>1168</v>
      </c>
      <c r="H55" s="104">
        <v>1</v>
      </c>
      <c r="I55" s="25">
        <v>1</v>
      </c>
      <c r="J55" s="25" t="s">
        <v>1169</v>
      </c>
      <c r="K55" s="25">
        <v>2</v>
      </c>
      <c r="L55" s="25">
        <v>1</v>
      </c>
      <c r="M55" s="25">
        <v>18</v>
      </c>
      <c r="N55" s="25" t="s">
        <v>2977</v>
      </c>
      <c r="O55" s="25" t="s">
        <v>1171</v>
      </c>
      <c r="P55" s="25" t="s">
        <v>54</v>
      </c>
      <c r="Q55" s="25" t="s">
        <v>77</v>
      </c>
      <c r="R55" s="25"/>
      <c r="S55" s="25" t="s">
        <v>3865</v>
      </c>
      <c r="T55" s="25" t="s">
        <v>78</v>
      </c>
      <c r="U55" s="25" t="s">
        <v>2</v>
      </c>
      <c r="V55" s="25">
        <v>7</v>
      </c>
      <c r="W55" s="25" t="s">
        <v>99</v>
      </c>
      <c r="X55" s="25">
        <v>1</v>
      </c>
      <c r="Y55" s="62"/>
      <c r="Z55" s="25"/>
      <c r="AA55" s="62">
        <v>87.68</v>
      </c>
      <c r="AB55" s="25"/>
      <c r="AC55" s="25"/>
      <c r="AD55" s="25" t="s">
        <v>1172</v>
      </c>
      <c r="AE55" s="22"/>
      <c r="AF55" s="22"/>
      <c r="AG55" s="22">
        <f t="shared" ref="AG55:AG63" si="0">(AA55*(106.875/AO55))/$AQ55</f>
        <v>97.620974042885678</v>
      </c>
      <c r="AH55" s="22"/>
      <c r="AI55" s="22"/>
      <c r="AJ55" s="35"/>
      <c r="AK55" s="35"/>
      <c r="AL55" s="35">
        <f t="shared" ref="AL55:AL61" si="1">AG55/1.99</f>
        <v>49.055765850696318</v>
      </c>
      <c r="AM55" s="35"/>
      <c r="AN55" s="35"/>
      <c r="AO55" s="24">
        <v>95.991666666666674</v>
      </c>
      <c r="AP55" s="27"/>
      <c r="AQ55" s="28">
        <v>1</v>
      </c>
      <c r="AR55" s="28">
        <v>3</v>
      </c>
      <c r="AS55" s="28" t="s">
        <v>751</v>
      </c>
      <c r="AT55" s="25">
        <v>12</v>
      </c>
      <c r="AU55" s="25" t="s">
        <v>81</v>
      </c>
      <c r="AV55" s="25" t="s">
        <v>1756</v>
      </c>
      <c r="AW55" s="25">
        <v>2007</v>
      </c>
      <c r="AX55" s="25" t="s">
        <v>3</v>
      </c>
      <c r="AY55" s="25" t="s">
        <v>82</v>
      </c>
      <c r="AZ55" s="25" t="s">
        <v>3</v>
      </c>
      <c r="BA55" s="25" t="s">
        <v>91</v>
      </c>
      <c r="BB55" s="25" t="s">
        <v>80</v>
      </c>
      <c r="BC55" s="25" t="s">
        <v>100</v>
      </c>
      <c r="BD55" s="25" t="s">
        <v>25</v>
      </c>
      <c r="BE55" s="25" t="s">
        <v>1170</v>
      </c>
      <c r="BF55" s="25">
        <v>3</v>
      </c>
      <c r="BG55" s="25" t="s">
        <v>2000</v>
      </c>
      <c r="BH55" s="25" t="s">
        <v>2000</v>
      </c>
      <c r="BI55" s="75" t="s">
        <v>2000</v>
      </c>
      <c r="BJ55" s="75" t="s">
        <v>2000</v>
      </c>
      <c r="BK55" s="75" t="s">
        <v>2000</v>
      </c>
      <c r="BL55" s="213"/>
      <c r="BM55" s="221"/>
      <c r="BN55" s="221"/>
      <c r="BO55" s="221"/>
      <c r="BP55" s="221"/>
      <c r="BQ55" s="221"/>
      <c r="BR55" s="221"/>
    </row>
    <row r="56" spans="1:70" s="29" customFormat="1" ht="15" customHeight="1" x14ac:dyDescent="0.25">
      <c r="A56" s="25">
        <v>38</v>
      </c>
      <c r="B56" s="26"/>
      <c r="C56" s="190"/>
      <c r="D56" s="201">
        <v>0</v>
      </c>
      <c r="E56" s="57" t="s">
        <v>75</v>
      </c>
      <c r="F56" s="57" t="s">
        <v>5</v>
      </c>
      <c r="G56" s="25" t="s">
        <v>1168</v>
      </c>
      <c r="H56" s="104">
        <v>1</v>
      </c>
      <c r="I56" s="25">
        <v>1</v>
      </c>
      <c r="J56" s="25" t="s">
        <v>1169</v>
      </c>
      <c r="K56" s="25">
        <v>2</v>
      </c>
      <c r="L56" s="25">
        <v>1</v>
      </c>
      <c r="M56" s="25">
        <v>18</v>
      </c>
      <c r="N56" s="25" t="s">
        <v>2977</v>
      </c>
      <c r="O56" s="25" t="s">
        <v>1171</v>
      </c>
      <c r="P56" s="25" t="s">
        <v>54</v>
      </c>
      <c r="Q56" s="25" t="s">
        <v>77</v>
      </c>
      <c r="R56" s="25"/>
      <c r="S56" s="25">
        <v>1</v>
      </c>
      <c r="T56" s="25" t="s">
        <v>78</v>
      </c>
      <c r="U56" s="25" t="s">
        <v>2</v>
      </c>
      <c r="V56" s="25">
        <v>1</v>
      </c>
      <c r="W56" s="25" t="s">
        <v>3860</v>
      </c>
      <c r="X56" s="25">
        <v>1</v>
      </c>
      <c r="Y56" s="62"/>
      <c r="Z56" s="25"/>
      <c r="AA56" s="62">
        <v>48.48</v>
      </c>
      <c r="AB56" s="25"/>
      <c r="AC56" s="25"/>
      <c r="AD56" s="25" t="s">
        <v>97</v>
      </c>
      <c r="AE56" s="22"/>
      <c r="AF56" s="22"/>
      <c r="AG56" s="22">
        <f t="shared" si="0"/>
        <v>53.976560465318165</v>
      </c>
      <c r="AH56" s="22"/>
      <c r="AI56" s="22"/>
      <c r="AJ56" s="35"/>
      <c r="AK56" s="35"/>
      <c r="AL56" s="35">
        <f t="shared" si="1"/>
        <v>27.12389973131566</v>
      </c>
      <c r="AM56" s="35"/>
      <c r="AN56" s="35"/>
      <c r="AO56" s="24">
        <v>95.991666666666674</v>
      </c>
      <c r="AP56" s="27"/>
      <c r="AQ56" s="28">
        <v>1</v>
      </c>
      <c r="AR56" s="28">
        <v>3</v>
      </c>
      <c r="AS56" s="28" t="s">
        <v>751</v>
      </c>
      <c r="AT56" s="25">
        <v>12</v>
      </c>
      <c r="AU56" s="25" t="s">
        <v>81</v>
      </c>
      <c r="AV56" s="25" t="s">
        <v>1756</v>
      </c>
      <c r="AW56" s="25">
        <v>2007</v>
      </c>
      <c r="AX56" s="25" t="s">
        <v>3</v>
      </c>
      <c r="AY56" s="25" t="s">
        <v>82</v>
      </c>
      <c r="AZ56" s="25" t="s">
        <v>3</v>
      </c>
      <c r="BA56" s="25" t="s">
        <v>91</v>
      </c>
      <c r="BB56" s="25" t="s">
        <v>80</v>
      </c>
      <c r="BC56" s="25" t="s">
        <v>98</v>
      </c>
      <c r="BD56" s="25" t="s">
        <v>25</v>
      </c>
      <c r="BE56" s="25" t="s">
        <v>93</v>
      </c>
      <c r="BF56" s="25">
        <v>3</v>
      </c>
      <c r="BG56" s="62">
        <v>3</v>
      </c>
      <c r="BH56" s="25" t="s">
        <v>2000</v>
      </c>
      <c r="BI56" s="75" t="s">
        <v>3901</v>
      </c>
      <c r="BJ56" s="75" t="s">
        <v>3902</v>
      </c>
      <c r="BK56" s="75" t="s">
        <v>3903</v>
      </c>
      <c r="BL56" s="213"/>
      <c r="BM56" s="221"/>
      <c r="BN56" s="221"/>
      <c r="BO56" s="221"/>
      <c r="BP56" s="221"/>
      <c r="BQ56" s="221"/>
      <c r="BR56" s="221"/>
    </row>
    <row r="57" spans="1:70" s="29" customFormat="1" ht="15" customHeight="1" x14ac:dyDescent="0.25">
      <c r="A57" s="25">
        <v>40</v>
      </c>
      <c r="B57" s="26"/>
      <c r="C57" s="190"/>
      <c r="D57" s="201">
        <v>0</v>
      </c>
      <c r="E57" s="57" t="s">
        <v>75</v>
      </c>
      <c r="F57" s="57" t="s">
        <v>5</v>
      </c>
      <c r="G57" s="25" t="s">
        <v>1168</v>
      </c>
      <c r="H57" s="104">
        <v>1</v>
      </c>
      <c r="I57" s="25">
        <v>1</v>
      </c>
      <c r="J57" s="25" t="s">
        <v>1169</v>
      </c>
      <c r="K57" s="25">
        <v>2</v>
      </c>
      <c r="L57" s="25">
        <v>1</v>
      </c>
      <c r="M57" s="25">
        <v>18</v>
      </c>
      <c r="N57" s="25" t="s">
        <v>2977</v>
      </c>
      <c r="O57" s="25" t="s">
        <v>1171</v>
      </c>
      <c r="P57" s="25" t="s">
        <v>54</v>
      </c>
      <c r="Q57" s="25" t="s">
        <v>77</v>
      </c>
      <c r="R57" s="25"/>
      <c r="S57" s="25" t="s">
        <v>3863</v>
      </c>
      <c r="T57" s="25" t="s">
        <v>78</v>
      </c>
      <c r="U57" s="25" t="s">
        <v>2</v>
      </c>
      <c r="V57" s="25">
        <v>1</v>
      </c>
      <c r="W57" s="25" t="s">
        <v>3864</v>
      </c>
      <c r="X57" s="25">
        <v>1</v>
      </c>
      <c r="Y57" s="62"/>
      <c r="Z57" s="25"/>
      <c r="AA57" s="62">
        <v>-16.43</v>
      </c>
      <c r="AB57" s="25"/>
      <c r="AC57" s="25"/>
      <c r="AD57" s="25" t="s">
        <v>90</v>
      </c>
      <c r="AE57" s="22"/>
      <c r="AF57" s="22"/>
      <c r="AG57" s="22">
        <f t="shared" si="0"/>
        <v>-18.292798854067193</v>
      </c>
      <c r="AH57" s="22"/>
      <c r="AI57" s="22"/>
      <c r="AJ57" s="35"/>
      <c r="AK57" s="35"/>
      <c r="AL57" s="35">
        <f t="shared" si="1"/>
        <v>-9.1923612331995947</v>
      </c>
      <c r="AM57" s="35"/>
      <c r="AN57" s="35"/>
      <c r="AO57" s="24">
        <v>95.991666666666674</v>
      </c>
      <c r="AP57" s="27"/>
      <c r="AQ57" s="28">
        <v>1</v>
      </c>
      <c r="AR57" s="28">
        <v>3</v>
      </c>
      <c r="AS57" s="28" t="s">
        <v>751</v>
      </c>
      <c r="AT57" s="25">
        <v>12</v>
      </c>
      <c r="AU57" s="25" t="s">
        <v>81</v>
      </c>
      <c r="AV57" s="25" t="s">
        <v>1757</v>
      </c>
      <c r="AW57" s="25">
        <v>2007</v>
      </c>
      <c r="AX57" s="25" t="s">
        <v>3</v>
      </c>
      <c r="AY57" s="25" t="s">
        <v>82</v>
      </c>
      <c r="AZ57" s="25" t="s">
        <v>3</v>
      </c>
      <c r="BA57" s="25" t="s">
        <v>91</v>
      </c>
      <c r="BB57" s="25" t="s">
        <v>80</v>
      </c>
      <c r="BC57" s="25" t="s">
        <v>92</v>
      </c>
      <c r="BD57" s="25" t="s">
        <v>25</v>
      </c>
      <c r="BE57" s="25" t="s">
        <v>93</v>
      </c>
      <c r="BF57" s="25">
        <v>3</v>
      </c>
      <c r="BG57" s="62">
        <v>3</v>
      </c>
      <c r="BH57" s="25" t="s">
        <v>2000</v>
      </c>
      <c r="BI57" s="75" t="s">
        <v>3901</v>
      </c>
      <c r="BJ57" s="75" t="s">
        <v>3902</v>
      </c>
      <c r="BK57" s="75" t="s">
        <v>3903</v>
      </c>
      <c r="BL57" s="213"/>
      <c r="BM57" s="221"/>
      <c r="BN57" s="221"/>
      <c r="BO57" s="221"/>
      <c r="BP57" s="221"/>
      <c r="BQ57" s="221"/>
      <c r="BR57" s="221"/>
    </row>
    <row r="58" spans="1:70" s="29" customFormat="1" ht="15" customHeight="1" x14ac:dyDescent="0.25">
      <c r="A58" s="25">
        <v>41</v>
      </c>
      <c r="B58" s="26"/>
      <c r="C58" s="190"/>
      <c r="D58" s="201">
        <v>0</v>
      </c>
      <c r="E58" s="57" t="s">
        <v>75</v>
      </c>
      <c r="F58" s="57" t="s">
        <v>5</v>
      </c>
      <c r="G58" s="25" t="s">
        <v>1168</v>
      </c>
      <c r="H58" s="104">
        <v>1</v>
      </c>
      <c r="I58" s="25">
        <v>1</v>
      </c>
      <c r="J58" s="25" t="s">
        <v>1169</v>
      </c>
      <c r="K58" s="25">
        <v>2</v>
      </c>
      <c r="L58" s="25">
        <v>1</v>
      </c>
      <c r="M58" s="25">
        <v>18</v>
      </c>
      <c r="N58" s="25" t="s">
        <v>2977</v>
      </c>
      <c r="O58" s="25" t="s">
        <v>1171</v>
      </c>
      <c r="P58" s="25" t="s">
        <v>54</v>
      </c>
      <c r="Q58" s="25" t="s">
        <v>77</v>
      </c>
      <c r="R58" s="25"/>
      <c r="S58" s="25" t="s">
        <v>3863</v>
      </c>
      <c r="T58" s="25" t="s">
        <v>78</v>
      </c>
      <c r="U58" s="25" t="s">
        <v>2</v>
      </c>
      <c r="V58" s="25">
        <v>1</v>
      </c>
      <c r="W58" s="25" t="s">
        <v>94</v>
      </c>
      <c r="X58" s="25">
        <v>1</v>
      </c>
      <c r="Y58" s="62"/>
      <c r="Z58" s="25"/>
      <c r="AA58" s="62">
        <v>-13.17</v>
      </c>
      <c r="AB58" s="25"/>
      <c r="AC58" s="25"/>
      <c r="AD58" s="25" t="s">
        <v>95</v>
      </c>
      <c r="AE58" s="22"/>
      <c r="AF58" s="22"/>
      <c r="AG58" s="22">
        <f t="shared" si="0"/>
        <v>-14.663186908585814</v>
      </c>
      <c r="AH58" s="22"/>
      <c r="AI58" s="22"/>
      <c r="AJ58" s="35"/>
      <c r="AK58" s="35"/>
      <c r="AL58" s="35">
        <f t="shared" si="1"/>
        <v>-7.3684356324551832</v>
      </c>
      <c r="AM58" s="35"/>
      <c r="AN58" s="35"/>
      <c r="AO58" s="24">
        <v>95.991666666666674</v>
      </c>
      <c r="AP58" s="27"/>
      <c r="AQ58" s="28">
        <v>1</v>
      </c>
      <c r="AR58" s="28">
        <v>3</v>
      </c>
      <c r="AS58" s="28" t="s">
        <v>751</v>
      </c>
      <c r="AT58" s="25">
        <v>12</v>
      </c>
      <c r="AU58" s="25" t="s">
        <v>81</v>
      </c>
      <c r="AV58" s="25" t="s">
        <v>1757</v>
      </c>
      <c r="AW58" s="25">
        <v>2007</v>
      </c>
      <c r="AX58" s="25" t="s">
        <v>3</v>
      </c>
      <c r="AY58" s="25" t="s">
        <v>82</v>
      </c>
      <c r="AZ58" s="25" t="s">
        <v>3</v>
      </c>
      <c r="BA58" s="25" t="s">
        <v>91</v>
      </c>
      <c r="BB58" s="25" t="s">
        <v>80</v>
      </c>
      <c r="BC58" s="25" t="s">
        <v>96</v>
      </c>
      <c r="BD58" s="25" t="s">
        <v>25</v>
      </c>
      <c r="BE58" s="25" t="s">
        <v>93</v>
      </c>
      <c r="BF58" s="25">
        <v>3</v>
      </c>
      <c r="BG58" s="62">
        <v>3</v>
      </c>
      <c r="BH58" s="25" t="s">
        <v>2000</v>
      </c>
      <c r="BI58" s="75" t="s">
        <v>3901</v>
      </c>
      <c r="BJ58" s="75" t="s">
        <v>3902</v>
      </c>
      <c r="BK58" s="75" t="s">
        <v>3903</v>
      </c>
      <c r="BL58" s="213"/>
      <c r="BM58" s="221"/>
      <c r="BN58" s="221"/>
      <c r="BO58" s="221"/>
      <c r="BP58" s="221"/>
      <c r="BQ58" s="221"/>
      <c r="BR58" s="221"/>
    </row>
    <row r="59" spans="1:70" s="29" customFormat="1" ht="15" customHeight="1" x14ac:dyDescent="0.25">
      <c r="A59" s="25">
        <v>42</v>
      </c>
      <c r="B59" s="26"/>
      <c r="C59" s="190"/>
      <c r="D59" s="200">
        <v>0</v>
      </c>
      <c r="E59" s="57" t="s">
        <v>75</v>
      </c>
      <c r="F59" s="57" t="s">
        <v>5</v>
      </c>
      <c r="G59" s="25" t="s">
        <v>1168</v>
      </c>
      <c r="H59" s="104">
        <v>1</v>
      </c>
      <c r="I59" s="25">
        <v>1</v>
      </c>
      <c r="J59" s="25" t="s">
        <v>1169</v>
      </c>
      <c r="K59" s="25">
        <v>2</v>
      </c>
      <c r="L59" s="25">
        <v>1</v>
      </c>
      <c r="M59" s="25">
        <v>11</v>
      </c>
      <c r="N59" s="44" t="s">
        <v>2958</v>
      </c>
      <c r="O59" s="25" t="s">
        <v>87</v>
      </c>
      <c r="P59" s="25" t="s">
        <v>54</v>
      </c>
      <c r="Q59" s="25" t="s">
        <v>77</v>
      </c>
      <c r="R59" s="25"/>
      <c r="S59" s="25" t="s">
        <v>3865</v>
      </c>
      <c r="T59" s="25" t="s">
        <v>78</v>
      </c>
      <c r="U59" s="25" t="s">
        <v>2</v>
      </c>
      <c r="V59" s="25">
        <v>7</v>
      </c>
      <c r="W59" s="25" t="s">
        <v>1755</v>
      </c>
      <c r="X59" s="25">
        <v>1</v>
      </c>
      <c r="Y59" s="62"/>
      <c r="Z59" s="25"/>
      <c r="AA59" s="62">
        <v>4.24</v>
      </c>
      <c r="AB59" s="25"/>
      <c r="AC59" s="25"/>
      <c r="AD59" s="25" t="s">
        <v>88</v>
      </c>
      <c r="AE59" s="22"/>
      <c r="AF59" s="22"/>
      <c r="AG59" s="22">
        <f t="shared" si="0"/>
        <v>4.7207222849205666</v>
      </c>
      <c r="AH59" s="22"/>
      <c r="AI59" s="22"/>
      <c r="AJ59" s="35"/>
      <c r="AK59" s="35"/>
      <c r="AL59" s="35">
        <f t="shared" si="1"/>
        <v>2.3722222537289279</v>
      </c>
      <c r="AM59" s="35"/>
      <c r="AN59" s="35"/>
      <c r="AO59" s="24">
        <v>95.991666666666674</v>
      </c>
      <c r="AP59" s="27"/>
      <c r="AQ59" s="28">
        <v>1</v>
      </c>
      <c r="AR59" s="28">
        <v>3</v>
      </c>
      <c r="AS59" s="28" t="s">
        <v>751</v>
      </c>
      <c r="AT59" s="25">
        <v>12</v>
      </c>
      <c r="AU59" s="25" t="s">
        <v>81</v>
      </c>
      <c r="AV59" s="25" t="s">
        <v>1757</v>
      </c>
      <c r="AW59" s="25">
        <v>2007</v>
      </c>
      <c r="AX59" s="25" t="s">
        <v>3</v>
      </c>
      <c r="AY59" s="25" t="s">
        <v>82</v>
      </c>
      <c r="AZ59" s="25" t="s">
        <v>3</v>
      </c>
      <c r="BA59" s="25" t="s">
        <v>1752</v>
      </c>
      <c r="BB59" s="25" t="s">
        <v>80</v>
      </c>
      <c r="BC59" s="25" t="s">
        <v>89</v>
      </c>
      <c r="BD59" s="25" t="s">
        <v>25</v>
      </c>
      <c r="BE59" s="25" t="s">
        <v>1170</v>
      </c>
      <c r="BF59" s="25">
        <v>3</v>
      </c>
      <c r="BG59" s="25" t="s">
        <v>2000</v>
      </c>
      <c r="BH59" s="25" t="s">
        <v>2000</v>
      </c>
      <c r="BI59" s="74">
        <v>0</v>
      </c>
      <c r="BJ59" s="75" t="s">
        <v>3904</v>
      </c>
      <c r="BK59" s="75" t="s">
        <v>3905</v>
      </c>
      <c r="BL59" s="213"/>
      <c r="BM59" s="213"/>
      <c r="BN59" s="213"/>
      <c r="BO59" s="213"/>
      <c r="BP59" s="213"/>
      <c r="BQ59" s="213"/>
      <c r="BR59" s="213"/>
    </row>
    <row r="60" spans="1:70" s="29" customFormat="1" ht="15" customHeight="1" x14ac:dyDescent="0.25">
      <c r="A60" s="25">
        <v>43</v>
      </c>
      <c r="B60" s="26"/>
      <c r="C60" s="190"/>
      <c r="D60" s="200">
        <v>0</v>
      </c>
      <c r="E60" s="57" t="s">
        <v>75</v>
      </c>
      <c r="F60" s="57" t="s">
        <v>5</v>
      </c>
      <c r="G60" s="25" t="s">
        <v>1168</v>
      </c>
      <c r="H60" s="104">
        <v>1</v>
      </c>
      <c r="I60" s="25">
        <v>1</v>
      </c>
      <c r="J60" s="25" t="s">
        <v>1169</v>
      </c>
      <c r="K60" s="25">
        <v>2</v>
      </c>
      <c r="L60" s="25">
        <v>1</v>
      </c>
      <c r="M60" s="25">
        <v>24</v>
      </c>
      <c r="N60" s="25">
        <v>24</v>
      </c>
      <c r="O60" s="25" t="s">
        <v>84</v>
      </c>
      <c r="P60" s="25" t="s">
        <v>54</v>
      </c>
      <c r="Q60" s="25" t="s">
        <v>77</v>
      </c>
      <c r="R60" s="25"/>
      <c r="S60" s="25" t="s">
        <v>3865</v>
      </c>
      <c r="T60" s="25" t="s">
        <v>78</v>
      </c>
      <c r="U60" s="25" t="s">
        <v>2</v>
      </c>
      <c r="V60" s="25">
        <v>7</v>
      </c>
      <c r="W60" s="25" t="s">
        <v>1754</v>
      </c>
      <c r="X60" s="25">
        <v>1</v>
      </c>
      <c r="Y60" s="62"/>
      <c r="Z60" s="25"/>
      <c r="AA60" s="62">
        <v>3.26</v>
      </c>
      <c r="AB60" s="25"/>
      <c r="AC60" s="25"/>
      <c r="AD60" s="25" t="s">
        <v>85</v>
      </c>
      <c r="AE60" s="22"/>
      <c r="AF60" s="22"/>
      <c r="AG60" s="22">
        <f t="shared" si="0"/>
        <v>3.6296119454813782</v>
      </c>
      <c r="AH60" s="22"/>
      <c r="AI60" s="22"/>
      <c r="AJ60" s="35"/>
      <c r="AK60" s="35"/>
      <c r="AL60" s="35">
        <f t="shared" si="1"/>
        <v>1.8239256007444111</v>
      </c>
      <c r="AM60" s="35"/>
      <c r="AN60" s="35"/>
      <c r="AO60" s="24">
        <v>95.991666666666674</v>
      </c>
      <c r="AP60" s="27"/>
      <c r="AQ60" s="28">
        <v>1</v>
      </c>
      <c r="AR60" s="28">
        <v>3</v>
      </c>
      <c r="AS60" s="28" t="s">
        <v>751</v>
      </c>
      <c r="AT60" s="25">
        <v>12</v>
      </c>
      <c r="AU60" s="25" t="s">
        <v>81</v>
      </c>
      <c r="AV60" s="25" t="s">
        <v>1757</v>
      </c>
      <c r="AW60" s="25">
        <v>2007</v>
      </c>
      <c r="AX60" s="25" t="s">
        <v>3</v>
      </c>
      <c r="AY60" s="25" t="s">
        <v>82</v>
      </c>
      <c r="AZ60" s="25" t="s">
        <v>3</v>
      </c>
      <c r="BA60" s="25" t="s">
        <v>1751</v>
      </c>
      <c r="BB60" s="25" t="s">
        <v>80</v>
      </c>
      <c r="BC60" s="25" t="s">
        <v>86</v>
      </c>
      <c r="BD60" s="25" t="s">
        <v>25</v>
      </c>
      <c r="BE60" s="25" t="s">
        <v>1170</v>
      </c>
      <c r="BF60" s="25">
        <v>3</v>
      </c>
      <c r="BG60" s="25" t="s">
        <v>2000</v>
      </c>
      <c r="BH60" s="25" t="s">
        <v>2000</v>
      </c>
      <c r="BI60" s="74">
        <v>0</v>
      </c>
      <c r="BJ60" s="75" t="s">
        <v>2000</v>
      </c>
      <c r="BK60" s="75" t="s">
        <v>3906</v>
      </c>
      <c r="BL60" s="213"/>
      <c r="BM60" s="221"/>
      <c r="BN60" s="221"/>
      <c r="BO60" s="221"/>
      <c r="BP60" s="221"/>
      <c r="BQ60" s="221"/>
      <c r="BR60" s="221"/>
    </row>
    <row r="61" spans="1:70" s="29" customFormat="1" ht="15" customHeight="1" x14ac:dyDescent="0.25">
      <c r="A61" s="25">
        <v>44</v>
      </c>
      <c r="B61" s="26"/>
      <c r="C61" s="190"/>
      <c r="D61" s="200">
        <v>0</v>
      </c>
      <c r="E61" s="57" t="s">
        <v>75</v>
      </c>
      <c r="F61" s="57" t="s">
        <v>5</v>
      </c>
      <c r="G61" s="25" t="s">
        <v>1168</v>
      </c>
      <c r="H61" s="104">
        <v>1</v>
      </c>
      <c r="I61" s="25">
        <v>1</v>
      </c>
      <c r="J61" s="25" t="s">
        <v>1169</v>
      </c>
      <c r="K61" s="25">
        <v>2</v>
      </c>
      <c r="L61" s="25">
        <v>1</v>
      </c>
      <c r="M61" s="25">
        <v>24</v>
      </c>
      <c r="N61" s="25">
        <v>24</v>
      </c>
      <c r="O61" s="25" t="s">
        <v>76</v>
      </c>
      <c r="P61" s="25" t="s">
        <v>54</v>
      </c>
      <c r="Q61" s="25" t="s">
        <v>77</v>
      </c>
      <c r="R61" s="25"/>
      <c r="S61" s="25">
        <v>7</v>
      </c>
      <c r="T61" s="25" t="s">
        <v>78</v>
      </c>
      <c r="U61" s="25" t="s">
        <v>2</v>
      </c>
      <c r="V61" s="25">
        <v>7</v>
      </c>
      <c r="W61" s="25" t="s">
        <v>1753</v>
      </c>
      <c r="X61" s="25">
        <v>1</v>
      </c>
      <c r="Y61" s="62"/>
      <c r="Z61" s="25"/>
      <c r="AA61" s="62">
        <v>1.58</v>
      </c>
      <c r="AB61" s="25"/>
      <c r="AC61" s="25"/>
      <c r="AD61" s="25" t="s">
        <v>79</v>
      </c>
      <c r="AE61" s="22"/>
      <c r="AF61" s="22"/>
      <c r="AG61" s="22">
        <f t="shared" si="0"/>
        <v>1.7591370778713431</v>
      </c>
      <c r="AH61" s="22"/>
      <c r="AI61" s="22"/>
      <c r="AJ61" s="35"/>
      <c r="AK61" s="35"/>
      <c r="AL61" s="35">
        <f t="shared" si="1"/>
        <v>0.8839884813423835</v>
      </c>
      <c r="AM61" s="35"/>
      <c r="AN61" s="35"/>
      <c r="AO61" s="24">
        <v>95.991666666666674</v>
      </c>
      <c r="AP61" s="27"/>
      <c r="AQ61" s="28">
        <v>1</v>
      </c>
      <c r="AR61" s="28">
        <v>3</v>
      </c>
      <c r="AS61" s="28" t="s">
        <v>751</v>
      </c>
      <c r="AT61" s="25">
        <v>12</v>
      </c>
      <c r="AU61" s="25" t="s">
        <v>81</v>
      </c>
      <c r="AV61" s="25" t="s">
        <v>1757</v>
      </c>
      <c r="AW61" s="25">
        <v>2007</v>
      </c>
      <c r="AX61" s="25" t="s">
        <v>3</v>
      </c>
      <c r="AY61" s="25" t="s">
        <v>82</v>
      </c>
      <c r="AZ61" s="25" t="s">
        <v>3</v>
      </c>
      <c r="BA61" s="25" t="s">
        <v>1750</v>
      </c>
      <c r="BB61" s="25" t="s">
        <v>80</v>
      </c>
      <c r="BC61" s="25" t="s">
        <v>83</v>
      </c>
      <c r="BD61" s="25" t="s">
        <v>25</v>
      </c>
      <c r="BE61" s="25" t="s">
        <v>1170</v>
      </c>
      <c r="BF61" s="25">
        <v>3</v>
      </c>
      <c r="BG61" s="25" t="s">
        <v>2000</v>
      </c>
      <c r="BH61" s="25" t="s">
        <v>2000</v>
      </c>
      <c r="BI61" s="74">
        <v>0</v>
      </c>
      <c r="BJ61" s="75" t="s">
        <v>2000</v>
      </c>
      <c r="BK61" s="75" t="s">
        <v>3906</v>
      </c>
      <c r="BL61" s="213"/>
      <c r="BM61" s="213"/>
      <c r="BN61" s="213"/>
      <c r="BO61" s="213"/>
      <c r="BP61" s="213"/>
      <c r="BQ61" s="213"/>
      <c r="BR61" s="213"/>
    </row>
    <row r="62" spans="1:70" s="29" customFormat="1" ht="15" customHeight="1" x14ac:dyDescent="0.25">
      <c r="A62" s="25">
        <v>45</v>
      </c>
      <c r="B62" s="21">
        <v>29</v>
      </c>
      <c r="C62" s="190"/>
      <c r="D62" s="201">
        <v>1</v>
      </c>
      <c r="E62" s="57" t="s">
        <v>57</v>
      </c>
      <c r="F62" s="57" t="s">
        <v>5</v>
      </c>
      <c r="G62" s="25" t="s">
        <v>1151</v>
      </c>
      <c r="H62" s="104">
        <v>1</v>
      </c>
      <c r="I62" s="25">
        <v>1</v>
      </c>
      <c r="J62" s="25" t="s">
        <v>1152</v>
      </c>
      <c r="K62" s="25">
        <v>4</v>
      </c>
      <c r="L62" s="25">
        <v>1</v>
      </c>
      <c r="M62" s="25">
        <v>26</v>
      </c>
      <c r="N62" s="25">
        <v>26</v>
      </c>
      <c r="O62" s="25" t="s">
        <v>2963</v>
      </c>
      <c r="P62" s="25" t="s">
        <v>58</v>
      </c>
      <c r="Q62" s="25" t="s">
        <v>20</v>
      </c>
      <c r="R62" s="25"/>
      <c r="S62" s="25">
        <v>3</v>
      </c>
      <c r="T62" s="25" t="s">
        <v>59</v>
      </c>
      <c r="U62" s="25" t="s">
        <v>10</v>
      </c>
      <c r="V62" s="25">
        <v>8</v>
      </c>
      <c r="W62" s="25" t="s">
        <v>3</v>
      </c>
      <c r="X62" s="25">
        <v>1</v>
      </c>
      <c r="Y62" s="25"/>
      <c r="Z62" s="25"/>
      <c r="AA62" s="25">
        <v>4353</v>
      </c>
      <c r="AB62" s="25"/>
      <c r="AC62" s="25"/>
      <c r="AD62" s="25" t="s">
        <v>60</v>
      </c>
      <c r="AE62" s="22"/>
      <c r="AF62" s="22"/>
      <c r="AG62" s="22">
        <f t="shared" si="0"/>
        <v>5198.5496787410375</v>
      </c>
      <c r="AH62" s="22"/>
      <c r="AI62" s="22"/>
      <c r="AJ62" s="35"/>
      <c r="AK62" s="35"/>
      <c r="AL62" s="35">
        <f>AG62/$AS62</f>
        <v>5198.5496787410375</v>
      </c>
      <c r="AM62" s="35"/>
      <c r="AN62" s="35"/>
      <c r="AO62" s="24">
        <v>89.49166666666666</v>
      </c>
      <c r="AP62" s="27"/>
      <c r="AQ62" s="28">
        <v>1</v>
      </c>
      <c r="AR62" s="28">
        <v>1</v>
      </c>
      <c r="AS62" s="28">
        <v>1</v>
      </c>
      <c r="AT62" s="25">
        <v>10</v>
      </c>
      <c r="AU62" s="25" t="s">
        <v>21</v>
      </c>
      <c r="AV62" s="25" t="s">
        <v>2961</v>
      </c>
      <c r="AW62" s="25" t="s">
        <v>1153</v>
      </c>
      <c r="AX62" s="25" t="s">
        <v>3</v>
      </c>
      <c r="AY62" s="25" t="s">
        <v>2962</v>
      </c>
      <c r="AZ62" s="25" t="s">
        <v>62</v>
      </c>
      <c r="BA62" s="25" t="s">
        <v>3</v>
      </c>
      <c r="BB62" s="25" t="s">
        <v>3</v>
      </c>
      <c r="BC62" s="25" t="s">
        <v>61</v>
      </c>
      <c r="BD62" s="25" t="s">
        <v>3</v>
      </c>
      <c r="BE62" s="25" t="s">
        <v>1154</v>
      </c>
      <c r="BF62" s="25">
        <v>3</v>
      </c>
      <c r="BG62" s="62">
        <v>3</v>
      </c>
      <c r="BH62" s="25" t="s">
        <v>2000</v>
      </c>
      <c r="BI62" s="174">
        <v>1</v>
      </c>
      <c r="BJ62" s="75" t="s">
        <v>3907</v>
      </c>
      <c r="BK62" s="75" t="s">
        <v>3908</v>
      </c>
      <c r="BL62" s="213"/>
      <c r="BM62" s="15"/>
      <c r="BN62" s="15"/>
      <c r="BO62" s="15"/>
      <c r="BP62" s="15"/>
      <c r="BQ62" s="15"/>
      <c r="BR62" s="15"/>
    </row>
    <row r="63" spans="1:70" s="29" customFormat="1" ht="15" customHeight="1" x14ac:dyDescent="0.25">
      <c r="A63" s="25">
        <v>46</v>
      </c>
      <c r="B63" s="21">
        <v>30</v>
      </c>
      <c r="C63" s="190" t="s">
        <v>195</v>
      </c>
      <c r="D63" s="200">
        <v>0</v>
      </c>
      <c r="E63" s="64" t="s">
        <v>252</v>
      </c>
      <c r="F63" s="64" t="s">
        <v>151</v>
      </c>
      <c r="G63" s="25"/>
      <c r="H63" s="104">
        <v>1</v>
      </c>
      <c r="I63" s="25">
        <v>1</v>
      </c>
      <c r="J63" s="71"/>
      <c r="K63" s="25" t="s">
        <v>1511</v>
      </c>
      <c r="L63" s="25" t="s">
        <v>751</v>
      </c>
      <c r="M63" s="25">
        <v>26</v>
      </c>
      <c r="N63" s="25">
        <v>26</v>
      </c>
      <c r="O63" s="31" t="s">
        <v>253</v>
      </c>
      <c r="P63" s="71" t="s">
        <v>20</v>
      </c>
      <c r="Q63" s="32" t="s">
        <v>254</v>
      </c>
      <c r="R63" s="32" t="s">
        <v>751</v>
      </c>
      <c r="S63" s="25">
        <v>5</v>
      </c>
      <c r="T63" s="25" t="s">
        <v>1504</v>
      </c>
      <c r="U63" s="25" t="s">
        <v>10</v>
      </c>
      <c r="V63" s="25">
        <v>8</v>
      </c>
      <c r="W63" s="33" t="s">
        <v>259</v>
      </c>
      <c r="X63" s="25">
        <v>1</v>
      </c>
      <c r="Y63" s="83"/>
      <c r="Z63" s="83"/>
      <c r="AA63" s="62">
        <v>10.75</v>
      </c>
      <c r="AB63" s="83"/>
      <c r="AC63" s="83"/>
      <c r="AD63" s="25" t="s">
        <v>255</v>
      </c>
      <c r="AE63" s="22"/>
      <c r="AF63" s="22"/>
      <c r="AG63" s="22">
        <f t="shared" si="0"/>
        <v>6.9924781812985959</v>
      </c>
      <c r="AH63" s="22"/>
      <c r="AI63" s="22"/>
      <c r="AJ63" s="35"/>
      <c r="AK63" s="35"/>
      <c r="AL63" s="35">
        <f>AG63*12</f>
        <v>83.909738175583158</v>
      </c>
      <c r="AM63" s="35"/>
      <c r="AN63" s="35"/>
      <c r="AO63" s="24">
        <v>84.00833333333334</v>
      </c>
      <c r="AP63" s="27"/>
      <c r="AQ63" s="27">
        <v>1.95583</v>
      </c>
      <c r="AR63" s="28">
        <v>3</v>
      </c>
      <c r="AS63" s="28" t="s">
        <v>751</v>
      </c>
      <c r="AT63" s="25">
        <v>10</v>
      </c>
      <c r="AU63" s="36" t="s">
        <v>1536</v>
      </c>
      <c r="AV63" s="25" t="s">
        <v>767</v>
      </c>
      <c r="AW63" s="25">
        <v>1998</v>
      </c>
      <c r="AX63" s="25" t="s">
        <v>773</v>
      </c>
      <c r="AY63" s="36" t="s">
        <v>1537</v>
      </c>
      <c r="AZ63" s="25" t="s">
        <v>751</v>
      </c>
      <c r="BA63" s="32" t="s">
        <v>751</v>
      </c>
      <c r="BB63" s="32" t="s">
        <v>751</v>
      </c>
      <c r="BC63" s="25">
        <v>32</v>
      </c>
      <c r="BD63" s="32" t="s">
        <v>256</v>
      </c>
      <c r="BE63" s="38" t="s">
        <v>1962</v>
      </c>
      <c r="BF63" s="38">
        <v>2</v>
      </c>
      <c r="BG63" s="62">
        <v>3</v>
      </c>
      <c r="BH63" s="25" t="s">
        <v>2000</v>
      </c>
      <c r="BI63" s="74">
        <v>0</v>
      </c>
      <c r="BJ63" s="75" t="s">
        <v>3893</v>
      </c>
      <c r="BK63" s="75" t="s">
        <v>3894</v>
      </c>
      <c r="BL63" s="213"/>
      <c r="BM63" s="15"/>
      <c r="BN63" s="15"/>
      <c r="BO63" s="15"/>
      <c r="BP63" s="15"/>
      <c r="BQ63" s="15"/>
      <c r="BR63" s="15"/>
    </row>
    <row r="64" spans="1:70" s="29" customFormat="1" ht="15" customHeight="1" x14ac:dyDescent="0.25">
      <c r="A64" s="25">
        <v>48</v>
      </c>
      <c r="B64" s="21">
        <v>31</v>
      </c>
      <c r="C64" s="190" t="s">
        <v>339</v>
      </c>
      <c r="D64" s="201">
        <v>0</v>
      </c>
      <c r="E64" s="57" t="s">
        <v>347</v>
      </c>
      <c r="F64" s="64" t="s">
        <v>5</v>
      </c>
      <c r="G64" s="25"/>
      <c r="H64" s="104">
        <v>0</v>
      </c>
      <c r="I64" s="71" t="s">
        <v>1596</v>
      </c>
      <c r="J64" s="25"/>
      <c r="K64" s="25"/>
      <c r="L64" s="25"/>
      <c r="M64" s="25"/>
      <c r="N64" s="25"/>
      <c r="O64" s="25"/>
      <c r="P64" s="25"/>
      <c r="Q64" s="25"/>
      <c r="R64" s="25"/>
      <c r="S64" s="25"/>
      <c r="T64" s="25"/>
      <c r="U64" s="25"/>
      <c r="V64" s="25"/>
      <c r="W64" s="25"/>
      <c r="X64" s="25"/>
      <c r="Y64" s="25"/>
      <c r="Z64" s="25"/>
      <c r="AA64" s="25"/>
      <c r="AB64" s="25"/>
      <c r="AC64" s="25"/>
      <c r="AD64" s="25"/>
      <c r="AE64" s="22"/>
      <c r="AF64" s="22"/>
      <c r="AG64" s="22"/>
      <c r="AH64" s="22"/>
      <c r="AI64" s="22"/>
      <c r="AJ64" s="23"/>
      <c r="AK64" s="23"/>
      <c r="AL64" s="23"/>
      <c r="AM64" s="23"/>
      <c r="AN64" s="23"/>
      <c r="AO64" s="48"/>
      <c r="AP64" s="27"/>
      <c r="AQ64" s="28">
        <v>1</v>
      </c>
      <c r="AR64" s="28"/>
      <c r="AS64" s="28" t="s">
        <v>751</v>
      </c>
      <c r="AT64" s="25"/>
      <c r="AU64" s="25"/>
      <c r="AV64" s="25"/>
      <c r="AW64" s="25"/>
      <c r="AX64" s="25"/>
      <c r="AY64" s="25"/>
      <c r="AZ64" s="25"/>
      <c r="BA64" s="25"/>
      <c r="BB64" s="25"/>
      <c r="BC64" s="25"/>
      <c r="BD64" s="25"/>
      <c r="BE64" s="25"/>
      <c r="BF64" s="25"/>
      <c r="BG64" s="25" t="s">
        <v>2000</v>
      </c>
      <c r="BH64" s="25" t="s">
        <v>2000</v>
      </c>
      <c r="BI64" s="75" t="s">
        <v>2000</v>
      </c>
      <c r="BJ64" s="75" t="s">
        <v>2000</v>
      </c>
      <c r="BK64" s="75" t="s">
        <v>2000</v>
      </c>
      <c r="BL64" s="213"/>
      <c r="BM64" s="15"/>
      <c r="BN64" s="15"/>
      <c r="BO64" s="15"/>
      <c r="BP64" s="15"/>
      <c r="BQ64" s="15"/>
      <c r="BR64" s="15"/>
    </row>
    <row r="65" spans="1:70" s="29" customFormat="1" ht="15" customHeight="1" x14ac:dyDescent="0.25">
      <c r="A65" s="25">
        <v>47</v>
      </c>
      <c r="B65" s="26"/>
      <c r="C65" s="190" t="s">
        <v>339</v>
      </c>
      <c r="D65" s="201">
        <v>0</v>
      </c>
      <c r="E65" s="57" t="s">
        <v>347</v>
      </c>
      <c r="F65" s="57" t="s">
        <v>289</v>
      </c>
      <c r="G65" s="25"/>
      <c r="H65" s="104">
        <v>0</v>
      </c>
      <c r="I65" s="25" t="s">
        <v>618</v>
      </c>
      <c r="J65" s="25"/>
      <c r="K65" s="25">
        <v>1</v>
      </c>
      <c r="L65" s="25">
        <v>2</v>
      </c>
      <c r="M65" s="25"/>
      <c r="N65" s="25"/>
      <c r="O65" s="25"/>
      <c r="P65" s="25"/>
      <c r="Q65" s="25"/>
      <c r="R65" s="25"/>
      <c r="S65" s="25"/>
      <c r="T65" s="25"/>
      <c r="U65" s="25"/>
      <c r="V65" s="25"/>
      <c r="W65" s="25"/>
      <c r="X65" s="25"/>
      <c r="Y65" s="25"/>
      <c r="Z65" s="83"/>
      <c r="AA65" s="83"/>
      <c r="AB65" s="83"/>
      <c r="AC65" s="83"/>
      <c r="AD65" s="25"/>
      <c r="AE65" s="22"/>
      <c r="AF65" s="22"/>
      <c r="AG65" s="22"/>
      <c r="AH65" s="22"/>
      <c r="AI65" s="22"/>
      <c r="AJ65" s="35"/>
      <c r="AK65" s="35"/>
      <c r="AL65" s="35"/>
      <c r="AM65" s="35"/>
      <c r="AN65" s="35"/>
      <c r="AO65" s="48"/>
      <c r="AP65" s="27"/>
      <c r="AQ65" s="27">
        <v>1</v>
      </c>
      <c r="AR65" s="28"/>
      <c r="AS65" s="28" t="s">
        <v>751</v>
      </c>
      <c r="AT65" s="25"/>
      <c r="AU65" s="25"/>
      <c r="AV65" s="25"/>
      <c r="AW65" s="25"/>
      <c r="AX65" s="25"/>
      <c r="AY65" s="25"/>
      <c r="AZ65" s="25"/>
      <c r="BA65" s="25"/>
      <c r="BB65" s="25"/>
      <c r="BC65" s="25"/>
      <c r="BD65" s="25"/>
      <c r="BE65" s="25"/>
      <c r="BF65" s="25"/>
      <c r="BG65" s="25" t="s">
        <v>2000</v>
      </c>
      <c r="BH65" s="25" t="s">
        <v>2000</v>
      </c>
      <c r="BI65" s="75" t="s">
        <v>2000</v>
      </c>
      <c r="BJ65" s="75" t="s">
        <v>2000</v>
      </c>
      <c r="BK65" s="75" t="s">
        <v>2000</v>
      </c>
      <c r="BL65" s="213"/>
      <c r="BM65" s="238"/>
      <c r="BN65" s="238"/>
      <c r="BO65" s="238"/>
      <c r="BP65" s="238"/>
      <c r="BQ65" s="238"/>
      <c r="BR65" s="238"/>
    </row>
    <row r="66" spans="1:70" s="29" customFormat="1" ht="15" customHeight="1" x14ac:dyDescent="0.25">
      <c r="A66" s="25">
        <v>49</v>
      </c>
      <c r="B66" s="21">
        <v>32</v>
      </c>
      <c r="C66" s="190" t="s">
        <v>170</v>
      </c>
      <c r="D66" s="201">
        <v>0</v>
      </c>
      <c r="E66" s="64" t="s">
        <v>185</v>
      </c>
      <c r="F66" s="64" t="s">
        <v>151</v>
      </c>
      <c r="G66" s="99"/>
      <c r="H66" s="104">
        <v>0</v>
      </c>
      <c r="I66" s="25" t="s">
        <v>653</v>
      </c>
      <c r="J66" s="71"/>
      <c r="K66" s="25"/>
      <c r="L66" s="25"/>
      <c r="M66" s="25"/>
      <c r="N66" s="71"/>
      <c r="O66" s="71"/>
      <c r="P66" s="71"/>
      <c r="Q66" s="25"/>
      <c r="R66" s="25"/>
      <c r="S66" s="25"/>
      <c r="T66" s="25"/>
      <c r="U66" s="25"/>
      <c r="V66" s="25"/>
      <c r="W66" s="25"/>
      <c r="X66" s="25"/>
      <c r="Y66" s="83"/>
      <c r="Z66" s="83"/>
      <c r="AA66" s="83"/>
      <c r="AB66" s="83"/>
      <c r="AC66" s="83"/>
      <c r="AD66" s="25"/>
      <c r="AE66" s="22"/>
      <c r="AF66" s="22"/>
      <c r="AG66" s="22"/>
      <c r="AH66" s="22"/>
      <c r="AI66" s="22"/>
      <c r="AJ66" s="35"/>
      <c r="AK66" s="35"/>
      <c r="AL66" s="35"/>
      <c r="AM66" s="35"/>
      <c r="AN66" s="35"/>
      <c r="AO66" s="48"/>
      <c r="AP66" s="27"/>
      <c r="AQ66" s="28">
        <v>1</v>
      </c>
      <c r="AR66" s="28"/>
      <c r="AS66" s="28" t="s">
        <v>751</v>
      </c>
      <c r="AT66" s="25"/>
      <c r="AU66" s="25"/>
      <c r="AV66" s="25"/>
      <c r="AW66" s="25"/>
      <c r="AX66" s="25"/>
      <c r="AY66" s="25"/>
      <c r="AZ66" s="25"/>
      <c r="BA66" s="25"/>
      <c r="BB66" s="25"/>
      <c r="BC66" s="25"/>
      <c r="BD66" s="25"/>
      <c r="BE66" s="25"/>
      <c r="BF66" s="25"/>
      <c r="BG66" s="25" t="s">
        <v>2000</v>
      </c>
      <c r="BH66" s="25" t="s">
        <v>2000</v>
      </c>
      <c r="BI66" s="75" t="s">
        <v>2000</v>
      </c>
      <c r="BJ66" s="75" t="s">
        <v>2000</v>
      </c>
      <c r="BK66" s="75" t="s">
        <v>2000</v>
      </c>
      <c r="BL66" s="213"/>
      <c r="BM66" s="52"/>
      <c r="BN66" s="52"/>
      <c r="BO66" s="52"/>
      <c r="BP66" s="52"/>
      <c r="BQ66" s="52"/>
      <c r="BR66" s="52"/>
    </row>
    <row r="67" spans="1:70" s="29" customFormat="1" ht="15" customHeight="1" x14ac:dyDescent="0.25">
      <c r="A67" s="25">
        <v>50</v>
      </c>
      <c r="B67" s="21">
        <v>33</v>
      </c>
      <c r="C67" s="190" t="s">
        <v>428</v>
      </c>
      <c r="D67" s="201">
        <v>0</v>
      </c>
      <c r="E67" s="57" t="s">
        <v>1254</v>
      </c>
      <c r="F67" s="57" t="s">
        <v>5</v>
      </c>
      <c r="G67" s="25"/>
      <c r="H67" s="104">
        <v>0</v>
      </c>
      <c r="I67" s="25" t="s">
        <v>1255</v>
      </c>
      <c r="J67" s="25"/>
      <c r="K67" s="25"/>
      <c r="L67" s="25"/>
      <c r="M67" s="25" t="s">
        <v>412</v>
      </c>
      <c r="N67" s="25"/>
      <c r="O67" s="25"/>
      <c r="P67" s="25"/>
      <c r="Q67" s="25"/>
      <c r="R67" s="25"/>
      <c r="S67" s="25"/>
      <c r="T67" s="25"/>
      <c r="U67" s="25"/>
      <c r="V67" s="25"/>
      <c r="W67" s="25"/>
      <c r="X67" s="25"/>
      <c r="Y67" s="25"/>
      <c r="Z67" s="25"/>
      <c r="AA67" s="25"/>
      <c r="AB67" s="25"/>
      <c r="AC67" s="25"/>
      <c r="AD67" s="25"/>
      <c r="AE67" s="22"/>
      <c r="AF67" s="22"/>
      <c r="AG67" s="22"/>
      <c r="AH67" s="22"/>
      <c r="AI67" s="22"/>
      <c r="AJ67" s="23"/>
      <c r="AK67" s="23"/>
      <c r="AL67" s="23"/>
      <c r="AM67" s="23"/>
      <c r="AN67" s="23"/>
      <c r="AO67" s="48"/>
      <c r="AP67" s="27"/>
      <c r="AQ67" s="28">
        <v>1</v>
      </c>
      <c r="AR67" s="28"/>
      <c r="AS67" s="28" t="s">
        <v>751</v>
      </c>
      <c r="AT67" s="25"/>
      <c r="AU67" s="25"/>
      <c r="AV67" s="25"/>
      <c r="AW67" s="25"/>
      <c r="AX67" s="25"/>
      <c r="AY67" s="25"/>
      <c r="AZ67" s="25"/>
      <c r="BA67" s="25"/>
      <c r="BB67" s="25"/>
      <c r="BC67" s="25"/>
      <c r="BD67" s="25"/>
      <c r="BE67" s="25"/>
      <c r="BF67" s="25"/>
      <c r="BG67" s="25" t="s">
        <v>2000</v>
      </c>
      <c r="BH67" s="25" t="s">
        <v>2000</v>
      </c>
      <c r="BI67" s="75" t="s">
        <v>2000</v>
      </c>
      <c r="BJ67" s="75" t="s">
        <v>2000</v>
      </c>
      <c r="BK67" s="75" t="s">
        <v>2000</v>
      </c>
      <c r="BL67" s="213"/>
      <c r="BM67" s="15"/>
      <c r="BN67" s="15"/>
      <c r="BO67" s="15"/>
      <c r="BP67" s="15"/>
      <c r="BQ67" s="15"/>
      <c r="BR67" s="15"/>
    </row>
    <row r="68" spans="1:70" s="29" customFormat="1" ht="15" customHeight="1" x14ac:dyDescent="0.25">
      <c r="A68" s="25">
        <v>51</v>
      </c>
      <c r="B68" s="21">
        <v>34</v>
      </c>
      <c r="C68" s="190" t="s">
        <v>428</v>
      </c>
      <c r="D68" s="201">
        <v>0</v>
      </c>
      <c r="E68" s="57" t="s">
        <v>1256</v>
      </c>
      <c r="F68" s="57" t="s">
        <v>5</v>
      </c>
      <c r="G68" s="25"/>
      <c r="H68" s="104">
        <v>0</v>
      </c>
      <c r="I68" s="25" t="s">
        <v>1255</v>
      </c>
      <c r="J68" s="25"/>
      <c r="K68" s="25"/>
      <c r="L68" s="25"/>
      <c r="M68" s="25" t="s">
        <v>412</v>
      </c>
      <c r="N68" s="25"/>
      <c r="O68" s="25"/>
      <c r="P68" s="25"/>
      <c r="Q68" s="25"/>
      <c r="R68" s="25"/>
      <c r="S68" s="25"/>
      <c r="T68" s="25"/>
      <c r="U68" s="25"/>
      <c r="V68" s="25"/>
      <c r="W68" s="25"/>
      <c r="X68" s="25"/>
      <c r="Y68" s="25"/>
      <c r="Z68" s="25"/>
      <c r="AA68" s="25"/>
      <c r="AB68" s="25"/>
      <c r="AC68" s="25"/>
      <c r="AD68" s="25"/>
      <c r="AE68" s="22"/>
      <c r="AF68" s="22"/>
      <c r="AG68" s="22"/>
      <c r="AH68" s="22"/>
      <c r="AI68" s="22"/>
      <c r="AJ68" s="23"/>
      <c r="AK68" s="23"/>
      <c r="AL68" s="23"/>
      <c r="AM68" s="23"/>
      <c r="AN68" s="23"/>
      <c r="AO68" s="48"/>
      <c r="AP68" s="27"/>
      <c r="AQ68" s="28">
        <v>1</v>
      </c>
      <c r="AR68" s="28"/>
      <c r="AS68" s="28" t="s">
        <v>751</v>
      </c>
      <c r="AT68" s="25"/>
      <c r="AU68" s="25"/>
      <c r="AV68" s="25"/>
      <c r="AW68" s="25"/>
      <c r="AX68" s="25"/>
      <c r="AY68" s="25"/>
      <c r="AZ68" s="25"/>
      <c r="BA68" s="25"/>
      <c r="BB68" s="25"/>
      <c r="BC68" s="25"/>
      <c r="BD68" s="25"/>
      <c r="BE68" s="25"/>
      <c r="BF68" s="25"/>
      <c r="BG68" s="25" t="s">
        <v>2000</v>
      </c>
      <c r="BH68" s="25" t="s">
        <v>2000</v>
      </c>
      <c r="BI68" s="75" t="s">
        <v>2000</v>
      </c>
      <c r="BJ68" s="75" t="s">
        <v>2000</v>
      </c>
      <c r="BK68" s="75" t="s">
        <v>2000</v>
      </c>
      <c r="BL68" s="213"/>
      <c r="BM68" s="15"/>
      <c r="BN68" s="15"/>
      <c r="BO68" s="15"/>
      <c r="BP68" s="15"/>
      <c r="BQ68" s="15"/>
      <c r="BR68" s="15"/>
    </row>
    <row r="69" spans="1:70" s="29" customFormat="1" ht="15" customHeight="1" x14ac:dyDescent="0.25">
      <c r="A69" s="25">
        <v>52</v>
      </c>
      <c r="B69" s="21">
        <v>35</v>
      </c>
      <c r="C69" s="190" t="s">
        <v>387</v>
      </c>
      <c r="D69" s="201">
        <v>0</v>
      </c>
      <c r="E69" s="57" t="s">
        <v>400</v>
      </c>
      <c r="F69" s="57" t="s">
        <v>5</v>
      </c>
      <c r="G69" s="25" t="s">
        <v>401</v>
      </c>
      <c r="H69" s="104">
        <v>0</v>
      </c>
      <c r="I69" s="25" t="s">
        <v>653</v>
      </c>
      <c r="J69" s="25"/>
      <c r="K69" s="25"/>
      <c r="L69" s="25"/>
      <c r="M69" s="25"/>
      <c r="N69" s="25"/>
      <c r="O69" s="25"/>
      <c r="P69" s="25"/>
      <c r="Q69" s="25"/>
      <c r="R69" s="25"/>
      <c r="S69" s="25"/>
      <c r="T69" s="25"/>
      <c r="U69" s="25"/>
      <c r="V69" s="25"/>
      <c r="W69" s="25"/>
      <c r="X69" s="25"/>
      <c r="Y69" s="25"/>
      <c r="Z69" s="83"/>
      <c r="AA69" s="83"/>
      <c r="AB69" s="83"/>
      <c r="AC69" s="83"/>
      <c r="AD69" s="25"/>
      <c r="AE69" s="22"/>
      <c r="AF69" s="22"/>
      <c r="AG69" s="22"/>
      <c r="AH69" s="22"/>
      <c r="AI69" s="22"/>
      <c r="AJ69" s="35"/>
      <c r="AK69" s="35"/>
      <c r="AL69" s="35"/>
      <c r="AM69" s="35"/>
      <c r="AN69" s="35"/>
      <c r="AO69" s="48"/>
      <c r="AP69" s="27"/>
      <c r="AQ69" s="28">
        <v>1</v>
      </c>
      <c r="AR69" s="28"/>
      <c r="AS69" s="28" t="s">
        <v>751</v>
      </c>
      <c r="AT69" s="25"/>
      <c r="AU69" s="25"/>
      <c r="AV69" s="25"/>
      <c r="AW69" s="25"/>
      <c r="AX69" s="25"/>
      <c r="AY69" s="25"/>
      <c r="AZ69" s="25"/>
      <c r="BA69" s="25"/>
      <c r="BB69" s="25"/>
      <c r="BC69" s="25"/>
      <c r="BD69" s="25"/>
      <c r="BE69" s="25"/>
      <c r="BF69" s="25"/>
      <c r="BG69" s="25" t="s">
        <v>2000</v>
      </c>
      <c r="BH69" s="25" t="s">
        <v>2000</v>
      </c>
      <c r="BI69" s="75" t="s">
        <v>2000</v>
      </c>
      <c r="BJ69" s="75" t="s">
        <v>2000</v>
      </c>
      <c r="BK69" s="75" t="s">
        <v>2000</v>
      </c>
      <c r="BL69" s="213"/>
      <c r="BM69" s="15"/>
      <c r="BN69" s="15"/>
      <c r="BO69" s="15"/>
      <c r="BP69" s="15"/>
      <c r="BQ69" s="15"/>
      <c r="BR69" s="15"/>
    </row>
    <row r="70" spans="1:70" s="29" customFormat="1" ht="15" customHeight="1" x14ac:dyDescent="0.25">
      <c r="A70" s="25">
        <v>886</v>
      </c>
      <c r="B70" s="237"/>
      <c r="C70" s="190"/>
      <c r="D70" s="201">
        <v>0</v>
      </c>
      <c r="E70" s="57" t="s">
        <v>3846</v>
      </c>
      <c r="F70" s="57" t="s">
        <v>5</v>
      </c>
      <c r="G70" s="25" t="s">
        <v>3847</v>
      </c>
      <c r="H70" s="104">
        <v>0</v>
      </c>
      <c r="I70" s="25" t="s">
        <v>4106</v>
      </c>
      <c r="J70" s="25"/>
      <c r="K70" s="25">
        <v>4</v>
      </c>
      <c r="L70" s="25">
        <v>1</v>
      </c>
      <c r="M70" s="25">
        <v>8</v>
      </c>
      <c r="N70" s="25" t="s">
        <v>2981</v>
      </c>
      <c r="O70" s="25" t="s">
        <v>3848</v>
      </c>
      <c r="P70" s="25" t="s">
        <v>3441</v>
      </c>
      <c r="Q70" s="25" t="s">
        <v>3849</v>
      </c>
      <c r="R70" s="25"/>
      <c r="S70" s="25">
        <v>4</v>
      </c>
      <c r="T70" s="25" t="s">
        <v>680</v>
      </c>
      <c r="U70" s="25" t="s">
        <v>10</v>
      </c>
      <c r="V70" s="25">
        <v>8</v>
      </c>
      <c r="W70" s="25"/>
      <c r="X70" s="25"/>
      <c r="Y70" s="25"/>
      <c r="Z70" s="25" t="s">
        <v>3</v>
      </c>
      <c r="AA70" s="25" t="s">
        <v>3</v>
      </c>
      <c r="AB70" s="25" t="s">
        <v>3</v>
      </c>
      <c r="AC70" s="25" t="s">
        <v>3</v>
      </c>
      <c r="AD70" s="25" t="s">
        <v>3</v>
      </c>
      <c r="AE70" s="110"/>
      <c r="AF70" s="110"/>
      <c r="AG70" s="110"/>
      <c r="AH70" s="110"/>
      <c r="AI70" s="110"/>
      <c r="AJ70" s="23"/>
      <c r="AK70" s="23"/>
      <c r="AL70" s="23"/>
      <c r="AM70" s="23"/>
      <c r="AN70" s="23"/>
      <c r="AO70" s="237"/>
      <c r="AP70" s="237"/>
      <c r="AQ70" s="237"/>
      <c r="AR70" s="28"/>
      <c r="AS70" s="28"/>
      <c r="AT70" s="25"/>
      <c r="AU70" s="25"/>
      <c r="AV70" s="25" t="s">
        <v>3851</v>
      </c>
      <c r="AW70" s="25"/>
      <c r="AX70" s="25"/>
      <c r="AY70" s="25"/>
      <c r="AZ70" s="25"/>
      <c r="BA70" s="25" t="s">
        <v>3850</v>
      </c>
      <c r="BB70" s="25"/>
      <c r="BC70" s="25"/>
      <c r="BD70" s="25"/>
      <c r="BE70" s="25"/>
      <c r="BF70" s="25">
        <v>2</v>
      </c>
      <c r="BG70" s="25" t="s">
        <v>2000</v>
      </c>
      <c r="BH70" s="25" t="s">
        <v>2000</v>
      </c>
      <c r="BI70" s="75" t="s">
        <v>2000</v>
      </c>
      <c r="BJ70" s="75" t="s">
        <v>2000</v>
      </c>
      <c r="BK70" s="75" t="s">
        <v>2000</v>
      </c>
      <c r="BL70" s="15"/>
      <c r="BM70" s="15"/>
      <c r="BN70" s="15"/>
      <c r="BO70" s="15"/>
      <c r="BP70" s="15"/>
      <c r="BQ70" s="15"/>
      <c r="BR70" s="15"/>
    </row>
    <row r="71" spans="1:70" s="29" customFormat="1" ht="15" customHeight="1" x14ac:dyDescent="0.25">
      <c r="A71" s="25">
        <v>652</v>
      </c>
      <c r="B71" s="220"/>
      <c r="C71" s="190"/>
      <c r="D71" s="200">
        <v>0</v>
      </c>
      <c r="E71" s="57" t="s">
        <v>3055</v>
      </c>
      <c r="F71" s="57" t="s">
        <v>289</v>
      </c>
      <c r="G71" s="25"/>
      <c r="H71" s="104">
        <v>1</v>
      </c>
      <c r="I71" s="25">
        <v>1</v>
      </c>
      <c r="J71" s="25" t="s">
        <v>3056</v>
      </c>
      <c r="K71" s="25">
        <v>1</v>
      </c>
      <c r="L71" s="25">
        <v>2</v>
      </c>
      <c r="M71" s="25">
        <v>18</v>
      </c>
      <c r="N71" s="25" t="s">
        <v>2977</v>
      </c>
      <c r="O71" s="25" t="s">
        <v>637</v>
      </c>
      <c r="P71" s="25" t="s">
        <v>3011</v>
      </c>
      <c r="Q71" s="25" t="s">
        <v>3057</v>
      </c>
      <c r="R71" s="25"/>
      <c r="S71" s="25">
        <v>4</v>
      </c>
      <c r="T71" s="25" t="s">
        <v>2989</v>
      </c>
      <c r="U71" s="25" t="s">
        <v>2</v>
      </c>
      <c r="V71" s="25">
        <v>8</v>
      </c>
      <c r="W71" s="25"/>
      <c r="X71" s="25">
        <v>1</v>
      </c>
      <c r="Y71" s="25">
        <v>2</v>
      </c>
      <c r="Z71" s="25"/>
      <c r="AA71" s="25"/>
      <c r="AB71" s="25"/>
      <c r="AC71" s="25"/>
      <c r="AD71" s="25" t="s">
        <v>3013</v>
      </c>
      <c r="AE71" s="22">
        <f>((Y71*(108.57/$AO71))/$AQ71)*(0.830367/$AP71)</f>
        <v>2.3602996295816348</v>
      </c>
      <c r="AF71" s="22"/>
      <c r="AG71" s="22"/>
      <c r="AH71" s="22"/>
      <c r="AI71" s="22"/>
      <c r="AJ71" s="35">
        <f>AE71</f>
        <v>2.3602996295816348</v>
      </c>
      <c r="AK71" s="35"/>
      <c r="AL71" s="35"/>
      <c r="AM71" s="35"/>
      <c r="AN71" s="35"/>
      <c r="AO71" s="24">
        <v>76.391102265249003</v>
      </c>
      <c r="AP71" s="24">
        <v>1</v>
      </c>
      <c r="AQ71" s="24">
        <v>1</v>
      </c>
      <c r="AR71" s="24">
        <v>3</v>
      </c>
      <c r="AS71" s="24"/>
      <c r="AT71" s="25">
        <v>12</v>
      </c>
      <c r="AU71" s="25" t="s">
        <v>3060</v>
      </c>
      <c r="AV71" s="25" t="s">
        <v>3058</v>
      </c>
      <c r="AW71" s="25">
        <v>1999</v>
      </c>
      <c r="AX71" s="25" t="s">
        <v>2</v>
      </c>
      <c r="AY71" s="25" t="s">
        <v>3059</v>
      </c>
      <c r="AZ71" s="25"/>
      <c r="BA71" s="25"/>
      <c r="BB71" s="25"/>
      <c r="BC71" s="25">
        <v>432</v>
      </c>
      <c r="BD71" s="25" t="s">
        <v>297</v>
      </c>
      <c r="BE71" s="25" t="s">
        <v>3061</v>
      </c>
      <c r="BF71" s="25">
        <v>3</v>
      </c>
      <c r="BG71" s="62">
        <v>3</v>
      </c>
      <c r="BH71" s="25" t="s">
        <v>2000</v>
      </c>
      <c r="BI71" s="74">
        <v>0</v>
      </c>
      <c r="BJ71" s="75" t="s">
        <v>2000</v>
      </c>
      <c r="BK71" s="75" t="s">
        <v>4081</v>
      </c>
      <c r="BL71" s="15"/>
      <c r="BM71" s="221"/>
      <c r="BN71" s="221"/>
      <c r="BO71" s="221"/>
      <c r="BP71" s="221"/>
      <c r="BQ71" s="221"/>
      <c r="BR71" s="221"/>
    </row>
    <row r="72" spans="1:70" s="29" customFormat="1" ht="15" customHeight="1" x14ac:dyDescent="0.25">
      <c r="A72" s="25">
        <v>642</v>
      </c>
      <c r="B72" s="220"/>
      <c r="C72" s="190"/>
      <c r="D72" s="200">
        <v>0</v>
      </c>
      <c r="E72" s="57" t="s">
        <v>3017</v>
      </c>
      <c r="F72" s="57" t="s">
        <v>289</v>
      </c>
      <c r="G72" s="25"/>
      <c r="H72" s="104">
        <v>1</v>
      </c>
      <c r="I72" s="25">
        <v>1</v>
      </c>
      <c r="J72" s="25" t="s">
        <v>3018</v>
      </c>
      <c r="K72" s="25">
        <v>1</v>
      </c>
      <c r="L72" s="25">
        <v>2</v>
      </c>
      <c r="M72" s="25">
        <v>19</v>
      </c>
      <c r="N72" s="25" t="s">
        <v>2960</v>
      </c>
      <c r="O72" s="25" t="s">
        <v>3020</v>
      </c>
      <c r="P72" s="25" t="s">
        <v>2991</v>
      </c>
      <c r="Q72" s="25" t="s">
        <v>3022</v>
      </c>
      <c r="R72" s="25" t="s">
        <v>4110</v>
      </c>
      <c r="S72" s="25">
        <v>4</v>
      </c>
      <c r="T72" s="25" t="s">
        <v>2989</v>
      </c>
      <c r="U72" s="25" t="s">
        <v>2</v>
      </c>
      <c r="V72" s="25">
        <v>8</v>
      </c>
      <c r="W72" s="25"/>
      <c r="X72" s="25">
        <v>1</v>
      </c>
      <c r="Y72" s="25">
        <v>22.08</v>
      </c>
      <c r="Z72" s="25"/>
      <c r="AA72" s="25">
        <v>22.08</v>
      </c>
      <c r="AB72" s="25"/>
      <c r="AC72" s="25"/>
      <c r="AD72" s="25" t="s">
        <v>3013</v>
      </c>
      <c r="AE72" s="22">
        <f>((Y72*(108.57/$AO72))/$AQ72)*(0.830367/$AP72)</f>
        <v>26.627857646572757</v>
      </c>
      <c r="AF72" s="22"/>
      <c r="AG72" s="22">
        <f>((AA72*(108.57/$AO72))/$AQ72)*(0.830367/$AP72)</f>
        <v>26.627857646572757</v>
      </c>
      <c r="AH72" s="22"/>
      <c r="AI72" s="22"/>
      <c r="AJ72" s="35">
        <f>AE72</f>
        <v>26.627857646572757</v>
      </c>
      <c r="AK72" s="35"/>
      <c r="AL72" s="35">
        <f>AG72</f>
        <v>26.627857646572757</v>
      </c>
      <c r="AM72" s="35"/>
      <c r="AN72" s="35"/>
      <c r="AO72" s="24">
        <v>74.755433058708903</v>
      </c>
      <c r="AP72" s="24">
        <v>1</v>
      </c>
      <c r="AQ72" s="24">
        <v>1</v>
      </c>
      <c r="AR72" s="24">
        <v>3</v>
      </c>
      <c r="AS72" s="24">
        <v>1</v>
      </c>
      <c r="AT72" s="25">
        <v>12</v>
      </c>
      <c r="AU72" s="25" t="s">
        <v>3024</v>
      </c>
      <c r="AV72" s="25"/>
      <c r="AW72" s="25" t="s">
        <v>751</v>
      </c>
      <c r="AX72" s="25" t="s">
        <v>2</v>
      </c>
      <c r="AY72" s="25" t="s">
        <v>3021</v>
      </c>
      <c r="AZ72" s="25"/>
      <c r="BA72" s="25"/>
      <c r="BB72" s="25" t="s">
        <v>3019</v>
      </c>
      <c r="BC72" s="25">
        <v>215</v>
      </c>
      <c r="BD72" s="25" t="s">
        <v>297</v>
      </c>
      <c r="BE72" s="25"/>
      <c r="BF72" s="25">
        <v>3</v>
      </c>
      <c r="BG72" s="62">
        <v>3</v>
      </c>
      <c r="BH72" s="25" t="s">
        <v>2000</v>
      </c>
      <c r="BI72" s="74">
        <v>0</v>
      </c>
      <c r="BJ72" s="75" t="s">
        <v>2000</v>
      </c>
      <c r="BK72" s="75" t="s">
        <v>4078</v>
      </c>
      <c r="BL72" s="15"/>
      <c r="BM72" s="15"/>
      <c r="BN72" s="15"/>
      <c r="BO72" s="15"/>
      <c r="BP72" s="15"/>
      <c r="BQ72" s="15"/>
      <c r="BR72" s="15"/>
    </row>
    <row r="73" spans="1:70" s="29" customFormat="1" ht="15" customHeight="1" x14ac:dyDescent="0.25">
      <c r="A73" s="25">
        <v>53</v>
      </c>
      <c r="B73" s="21">
        <v>36</v>
      </c>
      <c r="C73" s="191" t="s">
        <v>23</v>
      </c>
      <c r="D73" s="200">
        <v>0</v>
      </c>
      <c r="E73" s="87" t="s">
        <v>314</v>
      </c>
      <c r="F73" s="87" t="s">
        <v>289</v>
      </c>
      <c r="G73" s="44"/>
      <c r="H73" s="104">
        <v>1</v>
      </c>
      <c r="I73" s="25">
        <v>1</v>
      </c>
      <c r="J73" s="44" t="s">
        <v>315</v>
      </c>
      <c r="K73" s="25">
        <v>1</v>
      </c>
      <c r="L73" s="25">
        <v>2</v>
      </c>
      <c r="M73" s="44">
        <v>16</v>
      </c>
      <c r="N73" s="44" t="s">
        <v>2955</v>
      </c>
      <c r="O73" s="44" t="s">
        <v>1003</v>
      </c>
      <c r="P73" s="44" t="s">
        <v>316</v>
      </c>
      <c r="Q73" s="44" t="s">
        <v>317</v>
      </c>
      <c r="R73" s="44" t="s">
        <v>780</v>
      </c>
      <c r="S73" s="44">
        <v>6</v>
      </c>
      <c r="T73" s="44" t="s">
        <v>641</v>
      </c>
      <c r="U73" s="44" t="s">
        <v>2</v>
      </c>
      <c r="V73" s="44">
        <v>8</v>
      </c>
      <c r="W73" s="44" t="s">
        <v>642</v>
      </c>
      <c r="X73" s="25">
        <v>1</v>
      </c>
      <c r="Y73" s="44"/>
      <c r="Z73" s="83"/>
      <c r="AA73" s="83">
        <v>15.8</v>
      </c>
      <c r="AB73" s="83"/>
      <c r="AC73" s="83"/>
      <c r="AD73" s="44" t="s">
        <v>1244</v>
      </c>
      <c r="AE73" s="22"/>
      <c r="AF73" s="22"/>
      <c r="AG73" s="22">
        <f>((AA73*(106.875/$AO73))/$AQ73)*(0.830367/$AP73)</f>
        <v>14.231702363613298</v>
      </c>
      <c r="AH73" s="22"/>
      <c r="AI73" s="22"/>
      <c r="AJ73" s="35"/>
      <c r="AK73" s="35"/>
      <c r="AL73" s="35"/>
      <c r="AM73" s="35"/>
      <c r="AN73" s="35"/>
      <c r="AO73" s="24">
        <v>98.524999999999991</v>
      </c>
      <c r="AP73" s="27">
        <v>1</v>
      </c>
      <c r="AQ73" s="27">
        <v>1</v>
      </c>
      <c r="AR73" s="28">
        <v>6</v>
      </c>
      <c r="AS73" s="27">
        <v>1</v>
      </c>
      <c r="AT73" s="44">
        <v>10</v>
      </c>
      <c r="AU73" s="44" t="s">
        <v>643</v>
      </c>
      <c r="AV73" s="44" t="s">
        <v>539</v>
      </c>
      <c r="AW73" s="44">
        <v>2008</v>
      </c>
      <c r="AX73" s="44" t="s">
        <v>2</v>
      </c>
      <c r="AY73" s="44"/>
      <c r="AZ73" s="44"/>
      <c r="BA73" s="44"/>
      <c r="BB73" s="44"/>
      <c r="BC73" s="44">
        <v>460</v>
      </c>
      <c r="BD73" s="44" t="s">
        <v>585</v>
      </c>
      <c r="BE73" s="44" t="s">
        <v>644</v>
      </c>
      <c r="BF73" s="44">
        <v>3</v>
      </c>
      <c r="BG73" s="25" t="s">
        <v>2000</v>
      </c>
      <c r="BH73" s="25" t="s">
        <v>2000</v>
      </c>
      <c r="BI73" s="74">
        <v>0</v>
      </c>
      <c r="BJ73" s="75" t="s">
        <v>3909</v>
      </c>
      <c r="BK73" s="75" t="s">
        <v>3910</v>
      </c>
      <c r="BL73" s="238"/>
      <c r="BM73" s="15"/>
      <c r="BN73" s="15"/>
      <c r="BO73" s="15"/>
      <c r="BP73" s="15"/>
      <c r="BQ73" s="15"/>
      <c r="BR73" s="15"/>
    </row>
    <row r="74" spans="1:70" s="29" customFormat="1" ht="15" customHeight="1" x14ac:dyDescent="0.25">
      <c r="A74" s="25">
        <v>54</v>
      </c>
      <c r="B74" s="26"/>
      <c r="C74" s="191" t="s">
        <v>23</v>
      </c>
      <c r="D74" s="200">
        <v>0</v>
      </c>
      <c r="E74" s="87" t="s">
        <v>314</v>
      </c>
      <c r="F74" s="87" t="s">
        <v>289</v>
      </c>
      <c r="G74" s="44"/>
      <c r="H74" s="104">
        <v>1</v>
      </c>
      <c r="I74" s="25">
        <v>1</v>
      </c>
      <c r="J74" s="44" t="s">
        <v>315</v>
      </c>
      <c r="K74" s="25">
        <v>1</v>
      </c>
      <c r="L74" s="25">
        <v>2</v>
      </c>
      <c r="M74" s="44">
        <v>16</v>
      </c>
      <c r="N74" s="44" t="s">
        <v>2955</v>
      </c>
      <c r="O74" s="44" t="s">
        <v>1004</v>
      </c>
      <c r="P74" s="44" t="s">
        <v>316</v>
      </c>
      <c r="Q74" s="44" t="s">
        <v>317</v>
      </c>
      <c r="R74" s="44" t="s">
        <v>780</v>
      </c>
      <c r="S74" s="44">
        <v>6</v>
      </c>
      <c r="T74" s="44" t="s">
        <v>641</v>
      </c>
      <c r="U74" s="44" t="s">
        <v>2</v>
      </c>
      <c r="V74" s="44">
        <v>8</v>
      </c>
      <c r="W74" s="44" t="s">
        <v>642</v>
      </c>
      <c r="X74" s="25">
        <v>1</v>
      </c>
      <c r="Y74" s="44"/>
      <c r="Z74" s="83"/>
      <c r="AA74" s="83">
        <v>7.81</v>
      </c>
      <c r="AB74" s="83"/>
      <c r="AC74" s="83"/>
      <c r="AD74" s="44" t="s">
        <v>1244</v>
      </c>
      <c r="AE74" s="22"/>
      <c r="AF74" s="22"/>
      <c r="AG74" s="22">
        <f>((AA74*(106.875/$AO74))/$AQ74)*(0.830367/$AP74)</f>
        <v>7.0347845227734087</v>
      </c>
      <c r="AH74" s="22"/>
      <c r="AI74" s="22"/>
      <c r="AJ74" s="35"/>
      <c r="AK74" s="35"/>
      <c r="AL74" s="35"/>
      <c r="AM74" s="35"/>
      <c r="AN74" s="35"/>
      <c r="AO74" s="24">
        <v>98.524999999999991</v>
      </c>
      <c r="AP74" s="27">
        <v>1</v>
      </c>
      <c r="AQ74" s="27">
        <v>1</v>
      </c>
      <c r="AR74" s="28">
        <v>6</v>
      </c>
      <c r="AS74" s="27">
        <v>1</v>
      </c>
      <c r="AT74" s="44">
        <v>10</v>
      </c>
      <c r="AU74" s="44" t="s">
        <v>643</v>
      </c>
      <c r="AV74" s="44" t="s">
        <v>539</v>
      </c>
      <c r="AW74" s="44">
        <v>2008</v>
      </c>
      <c r="AX74" s="44" t="s">
        <v>2</v>
      </c>
      <c r="AY74" s="44"/>
      <c r="AZ74" s="44"/>
      <c r="BA74" s="44"/>
      <c r="BB74" s="44"/>
      <c r="BC74" s="44">
        <v>460</v>
      </c>
      <c r="BD74" s="44" t="s">
        <v>585</v>
      </c>
      <c r="BE74" s="44" t="s">
        <v>644</v>
      </c>
      <c r="BF74" s="44">
        <v>3</v>
      </c>
      <c r="BG74" s="25" t="s">
        <v>2000</v>
      </c>
      <c r="BH74" s="25" t="s">
        <v>2000</v>
      </c>
      <c r="BI74" s="74">
        <v>0</v>
      </c>
      <c r="BJ74" s="75" t="s">
        <v>3909</v>
      </c>
      <c r="BK74" s="75" t="s">
        <v>3910</v>
      </c>
      <c r="BL74" s="213"/>
      <c r="BM74" s="15"/>
      <c r="BN74" s="15"/>
      <c r="BO74" s="15"/>
      <c r="BP74" s="15"/>
      <c r="BQ74" s="15"/>
      <c r="BR74" s="15"/>
    </row>
    <row r="75" spans="1:70" s="29" customFormat="1" ht="15" customHeight="1" x14ac:dyDescent="0.25">
      <c r="A75" s="25">
        <v>55</v>
      </c>
      <c r="B75" s="21">
        <v>37</v>
      </c>
      <c r="C75" s="190" t="s">
        <v>387</v>
      </c>
      <c r="D75" s="200">
        <v>0</v>
      </c>
      <c r="E75" s="57" t="s">
        <v>1139</v>
      </c>
      <c r="F75" s="57" t="s">
        <v>5</v>
      </c>
      <c r="G75" s="25" t="s">
        <v>416</v>
      </c>
      <c r="H75" s="104">
        <v>1</v>
      </c>
      <c r="I75" s="25">
        <v>1</v>
      </c>
      <c r="J75" s="25"/>
      <c r="K75" s="25">
        <v>3</v>
      </c>
      <c r="L75" s="25">
        <v>1</v>
      </c>
      <c r="M75" s="25">
        <v>21</v>
      </c>
      <c r="N75" s="25" t="s">
        <v>4231</v>
      </c>
      <c r="O75" s="25" t="s">
        <v>1736</v>
      </c>
      <c r="P75" s="25" t="s">
        <v>19</v>
      </c>
      <c r="Q75" s="25" t="s">
        <v>1140</v>
      </c>
      <c r="R75" s="25"/>
      <c r="S75" s="25">
        <v>7</v>
      </c>
      <c r="T75" s="25" t="s">
        <v>1108</v>
      </c>
      <c r="U75" s="25" t="s">
        <v>10</v>
      </c>
      <c r="V75" s="25">
        <v>8</v>
      </c>
      <c r="W75" s="25"/>
      <c r="X75" s="25">
        <v>1</v>
      </c>
      <c r="Y75" s="25"/>
      <c r="Z75" s="83"/>
      <c r="AA75" s="62">
        <v>19.399999999999999</v>
      </c>
      <c r="AB75" s="83"/>
      <c r="AC75" s="83"/>
      <c r="AD75" s="25" t="s">
        <v>2098</v>
      </c>
      <c r="AE75" s="22"/>
      <c r="AF75" s="22"/>
      <c r="AG75" s="22">
        <f>(AA75*(106.875/AO75))/$AQ75</f>
        <v>14.833486065884459</v>
      </c>
      <c r="AH75" s="22"/>
      <c r="AI75" s="22"/>
      <c r="AJ75" s="35"/>
      <c r="AK75" s="35"/>
      <c r="AL75" s="35">
        <f>AG75*12</f>
        <v>178.00183279061352</v>
      </c>
      <c r="AM75" s="35"/>
      <c r="AN75" s="35"/>
      <c r="AO75" s="24">
        <v>71.466666666666669</v>
      </c>
      <c r="AP75" s="27"/>
      <c r="AQ75" s="27">
        <v>1.95583</v>
      </c>
      <c r="AR75" s="28">
        <v>3</v>
      </c>
      <c r="AS75" s="28" t="s">
        <v>751</v>
      </c>
      <c r="AT75" s="25">
        <v>10</v>
      </c>
      <c r="AU75" s="25" t="s">
        <v>1141</v>
      </c>
      <c r="AV75" s="25" t="s">
        <v>2099</v>
      </c>
      <c r="AW75" s="25">
        <v>1991</v>
      </c>
      <c r="AX75" s="25" t="s">
        <v>2</v>
      </c>
      <c r="AY75" s="25"/>
      <c r="AZ75" s="25" t="s">
        <v>3</v>
      </c>
      <c r="BA75" s="25"/>
      <c r="BB75" s="25"/>
      <c r="BC75" s="25" t="s">
        <v>1142</v>
      </c>
      <c r="BD75" s="25"/>
      <c r="BE75" s="25" t="s">
        <v>1143</v>
      </c>
      <c r="BF75" s="25">
        <v>2</v>
      </c>
      <c r="BG75" s="25" t="s">
        <v>2000</v>
      </c>
      <c r="BH75" s="25" t="s">
        <v>2000</v>
      </c>
      <c r="BI75" s="74">
        <v>0</v>
      </c>
      <c r="BJ75" s="75" t="s">
        <v>3911</v>
      </c>
      <c r="BK75" s="75" t="s">
        <v>3912</v>
      </c>
      <c r="BL75" s="213"/>
      <c r="BM75" s="238"/>
      <c r="BN75" s="238"/>
      <c r="BO75" s="238"/>
      <c r="BP75" s="238"/>
      <c r="BQ75" s="238"/>
      <c r="BR75" s="238"/>
    </row>
    <row r="76" spans="1:70" s="29" customFormat="1" ht="15" customHeight="1" x14ac:dyDescent="0.25">
      <c r="A76" s="25">
        <v>56</v>
      </c>
      <c r="B76" s="21">
        <v>38</v>
      </c>
      <c r="C76" s="190" t="s">
        <v>367</v>
      </c>
      <c r="D76" s="201">
        <v>0</v>
      </c>
      <c r="E76" s="57" t="s">
        <v>380</v>
      </c>
      <c r="F76" s="57" t="s">
        <v>289</v>
      </c>
      <c r="G76" s="25"/>
      <c r="H76" s="104">
        <v>0</v>
      </c>
      <c r="I76" s="25" t="s">
        <v>883</v>
      </c>
      <c r="J76" s="25"/>
      <c r="K76" s="25">
        <v>1</v>
      </c>
      <c r="L76" s="25">
        <v>2</v>
      </c>
      <c r="M76" s="25"/>
      <c r="N76" s="25"/>
      <c r="O76" s="25"/>
      <c r="P76" s="25"/>
      <c r="Q76" s="25"/>
      <c r="R76" s="25"/>
      <c r="S76" s="25"/>
      <c r="T76" s="25"/>
      <c r="U76" s="25"/>
      <c r="V76" s="25"/>
      <c r="W76" s="25"/>
      <c r="X76" s="25"/>
      <c r="Y76" s="25"/>
      <c r="Z76" s="83"/>
      <c r="AA76" s="83"/>
      <c r="AB76" s="83"/>
      <c r="AC76" s="83"/>
      <c r="AD76" s="25"/>
      <c r="AE76" s="22"/>
      <c r="AF76" s="22"/>
      <c r="AG76" s="22"/>
      <c r="AH76" s="22"/>
      <c r="AI76" s="22"/>
      <c r="AJ76" s="35"/>
      <c r="AK76" s="35"/>
      <c r="AL76" s="35"/>
      <c r="AM76" s="35"/>
      <c r="AN76" s="35"/>
      <c r="AO76" s="48"/>
      <c r="AP76" s="27"/>
      <c r="AQ76" s="27">
        <v>1</v>
      </c>
      <c r="AR76" s="28"/>
      <c r="AS76" s="28" t="s">
        <v>751</v>
      </c>
      <c r="AT76" s="25"/>
      <c r="AU76" s="25"/>
      <c r="AV76" s="25"/>
      <c r="AW76" s="25"/>
      <c r="AX76" s="25"/>
      <c r="AY76" s="25"/>
      <c r="AZ76" s="25"/>
      <c r="BA76" s="25"/>
      <c r="BB76" s="25"/>
      <c r="BC76" s="25"/>
      <c r="BD76" s="25"/>
      <c r="BE76" s="25"/>
      <c r="BF76" s="25"/>
      <c r="BG76" s="25" t="s">
        <v>2000</v>
      </c>
      <c r="BH76" s="25" t="s">
        <v>2000</v>
      </c>
      <c r="BI76" s="75" t="s">
        <v>2000</v>
      </c>
      <c r="BJ76" s="75" t="s">
        <v>2000</v>
      </c>
      <c r="BK76" s="75" t="s">
        <v>2000</v>
      </c>
      <c r="BL76" s="213"/>
      <c r="BM76" s="221"/>
      <c r="BN76" s="221"/>
      <c r="BO76" s="221"/>
      <c r="BP76" s="221"/>
      <c r="BQ76" s="221"/>
      <c r="BR76" s="221"/>
    </row>
    <row r="77" spans="1:70" s="29" customFormat="1" ht="15" customHeight="1" x14ac:dyDescent="0.25">
      <c r="A77" s="25">
        <v>57</v>
      </c>
      <c r="B77" s="21">
        <v>39</v>
      </c>
      <c r="C77" s="190" t="s">
        <v>23</v>
      </c>
      <c r="D77" s="201">
        <v>0</v>
      </c>
      <c r="E77" s="57" t="s">
        <v>318</v>
      </c>
      <c r="F77" s="57" t="s">
        <v>289</v>
      </c>
      <c r="G77" s="25"/>
      <c r="H77" s="104">
        <v>0</v>
      </c>
      <c r="I77" s="25" t="s">
        <v>618</v>
      </c>
      <c r="J77" s="25"/>
      <c r="K77" s="25">
        <v>1</v>
      </c>
      <c r="L77" s="25">
        <v>2</v>
      </c>
      <c r="M77" s="25"/>
      <c r="N77" s="25"/>
      <c r="O77" s="25"/>
      <c r="P77" s="25"/>
      <c r="Q77" s="25"/>
      <c r="R77" s="25"/>
      <c r="S77" s="25"/>
      <c r="T77" s="25"/>
      <c r="U77" s="25"/>
      <c r="V77" s="25"/>
      <c r="W77" s="25"/>
      <c r="X77" s="25"/>
      <c r="Y77" s="25"/>
      <c r="Z77" s="83"/>
      <c r="AA77" s="83"/>
      <c r="AB77" s="83"/>
      <c r="AC77" s="83"/>
      <c r="AD77" s="25"/>
      <c r="AE77" s="22"/>
      <c r="AF77" s="22"/>
      <c r="AG77" s="22"/>
      <c r="AH77" s="22"/>
      <c r="AI77" s="22"/>
      <c r="AJ77" s="35"/>
      <c r="AK77" s="35"/>
      <c r="AL77" s="35"/>
      <c r="AM77" s="35"/>
      <c r="AN77" s="35"/>
      <c r="AO77" s="48"/>
      <c r="AP77" s="27"/>
      <c r="AQ77" s="27">
        <v>1</v>
      </c>
      <c r="AR77" s="28"/>
      <c r="AS77" s="28" t="s">
        <v>751</v>
      </c>
      <c r="AT77" s="25"/>
      <c r="AU77" s="25"/>
      <c r="AV77" s="25"/>
      <c r="AW77" s="25"/>
      <c r="AX77" s="25"/>
      <c r="AY77" s="25"/>
      <c r="AZ77" s="25"/>
      <c r="BA77" s="25"/>
      <c r="BB77" s="25"/>
      <c r="BC77" s="25"/>
      <c r="BD77" s="25"/>
      <c r="BE77" s="25"/>
      <c r="BF77" s="25"/>
      <c r="BG77" s="25" t="s">
        <v>2000</v>
      </c>
      <c r="BH77" s="25" t="s">
        <v>2000</v>
      </c>
      <c r="BI77" s="75" t="s">
        <v>2000</v>
      </c>
      <c r="BJ77" s="75" t="s">
        <v>2000</v>
      </c>
      <c r="BK77" s="75" t="s">
        <v>2000</v>
      </c>
      <c r="BL77" s="213"/>
      <c r="BM77" s="221"/>
      <c r="BN77" s="221"/>
      <c r="BO77" s="221"/>
      <c r="BP77" s="221"/>
      <c r="BQ77" s="221"/>
      <c r="BR77" s="221"/>
    </row>
    <row r="78" spans="1:70" s="29" customFormat="1" ht="15" customHeight="1" x14ac:dyDescent="0.25">
      <c r="A78" s="25">
        <v>60</v>
      </c>
      <c r="B78" s="21">
        <v>40</v>
      </c>
      <c r="C78" s="190" t="s">
        <v>287</v>
      </c>
      <c r="D78" s="200">
        <v>0</v>
      </c>
      <c r="E78" s="57" t="s">
        <v>288</v>
      </c>
      <c r="F78" s="57" t="s">
        <v>1307</v>
      </c>
      <c r="G78" s="25"/>
      <c r="H78" s="104">
        <v>1</v>
      </c>
      <c r="I78" s="25">
        <v>1</v>
      </c>
      <c r="J78" s="25"/>
      <c r="K78" s="25">
        <v>4</v>
      </c>
      <c r="L78" s="25">
        <v>3</v>
      </c>
      <c r="M78" s="25">
        <v>24</v>
      </c>
      <c r="N78" s="25">
        <v>24</v>
      </c>
      <c r="O78" s="25" t="s">
        <v>1728</v>
      </c>
      <c r="P78" s="25" t="s">
        <v>19</v>
      </c>
      <c r="Q78" s="25" t="s">
        <v>1310</v>
      </c>
      <c r="R78" s="25" t="s">
        <v>1311</v>
      </c>
      <c r="S78" s="25" t="s">
        <v>3862</v>
      </c>
      <c r="T78" s="25" t="s">
        <v>1748</v>
      </c>
      <c r="U78" s="25" t="s">
        <v>1747</v>
      </c>
      <c r="V78" s="25">
        <v>8</v>
      </c>
      <c r="W78" s="25"/>
      <c r="X78" s="25">
        <v>1</v>
      </c>
      <c r="Y78" s="62"/>
      <c r="Z78" s="62">
        <v>3.13</v>
      </c>
      <c r="AA78" s="25"/>
      <c r="AB78" s="25"/>
      <c r="AC78" s="62">
        <v>5.31</v>
      </c>
      <c r="AD78" s="25" t="s">
        <v>2109</v>
      </c>
      <c r="AE78" s="22"/>
      <c r="AF78" s="22">
        <f>(Z78*(106.875/AO78))/$AQ78</f>
        <v>2.1645651252846343</v>
      </c>
      <c r="AG78" s="22"/>
      <c r="AH78" s="22"/>
      <c r="AI78" s="22">
        <f>(AC78*(106.875/AO78))/$AQ78</f>
        <v>3.6721536150994911</v>
      </c>
      <c r="AJ78" s="35"/>
      <c r="AK78" s="35">
        <f>AF78*12</f>
        <v>25.974781503415613</v>
      </c>
      <c r="AL78" s="35"/>
      <c r="AM78" s="35"/>
      <c r="AN78" s="35">
        <f>AI78*12</f>
        <v>44.065843381193893</v>
      </c>
      <c r="AO78" s="24">
        <v>79.016666666666666</v>
      </c>
      <c r="AP78" s="27"/>
      <c r="AQ78" s="27">
        <v>1.95583</v>
      </c>
      <c r="AR78" s="28">
        <v>3</v>
      </c>
      <c r="AS78" s="28">
        <v>14500</v>
      </c>
      <c r="AT78" s="25">
        <v>10</v>
      </c>
      <c r="AU78" s="25" t="s">
        <v>1309</v>
      </c>
      <c r="AV78" s="25" t="s">
        <v>539</v>
      </c>
      <c r="AW78" s="25" t="s">
        <v>541</v>
      </c>
      <c r="AX78" s="25" t="s">
        <v>2</v>
      </c>
      <c r="AY78" s="25" t="s">
        <v>538</v>
      </c>
      <c r="AZ78" s="25" t="s">
        <v>2</v>
      </c>
      <c r="BA78" s="25" t="s">
        <v>290</v>
      </c>
      <c r="BB78" s="25"/>
      <c r="BC78" s="25" t="s">
        <v>540</v>
      </c>
      <c r="BD78" s="25" t="s">
        <v>291</v>
      </c>
      <c r="BE78" s="25" t="s">
        <v>542</v>
      </c>
      <c r="BF78" s="25">
        <v>2</v>
      </c>
      <c r="BG78" s="62">
        <v>2</v>
      </c>
      <c r="BH78" s="25" t="s">
        <v>2000</v>
      </c>
      <c r="BI78" s="74">
        <v>0</v>
      </c>
      <c r="BJ78" s="75" t="s">
        <v>3913</v>
      </c>
      <c r="BK78" s="75" t="s">
        <v>3914</v>
      </c>
      <c r="BL78" s="213"/>
      <c r="BM78" s="213"/>
      <c r="BN78" s="213"/>
      <c r="BO78" s="213"/>
      <c r="BP78" s="213"/>
      <c r="BQ78" s="213"/>
      <c r="BR78" s="213"/>
    </row>
    <row r="79" spans="1:70" s="29" customFormat="1" ht="15" customHeight="1" x14ac:dyDescent="0.25">
      <c r="A79" s="25">
        <v>58</v>
      </c>
      <c r="B79" s="26"/>
      <c r="C79" s="190" t="s">
        <v>287</v>
      </c>
      <c r="D79" s="200">
        <v>0</v>
      </c>
      <c r="E79" s="57" t="s">
        <v>288</v>
      </c>
      <c r="F79" s="57" t="s">
        <v>1307</v>
      </c>
      <c r="G79" s="25"/>
      <c r="H79" s="104">
        <v>1</v>
      </c>
      <c r="I79" s="25">
        <v>1</v>
      </c>
      <c r="J79" s="25"/>
      <c r="K79" s="25">
        <v>4</v>
      </c>
      <c r="L79" s="25">
        <v>3</v>
      </c>
      <c r="M79" s="25">
        <v>24</v>
      </c>
      <c r="N79" s="25">
        <v>24</v>
      </c>
      <c r="O79" s="25" t="s">
        <v>1728</v>
      </c>
      <c r="P79" s="25" t="s">
        <v>19</v>
      </c>
      <c r="Q79" s="25" t="s">
        <v>1312</v>
      </c>
      <c r="R79" s="25" t="s">
        <v>1313</v>
      </c>
      <c r="S79" s="25" t="s">
        <v>3862</v>
      </c>
      <c r="T79" s="25" t="s">
        <v>1748</v>
      </c>
      <c r="U79" s="25" t="s">
        <v>1747</v>
      </c>
      <c r="V79" s="25">
        <v>8</v>
      </c>
      <c r="W79" s="25"/>
      <c r="X79" s="25">
        <v>1</v>
      </c>
      <c r="Y79" s="62"/>
      <c r="Z79" s="25"/>
      <c r="AA79" s="62">
        <v>1.06</v>
      </c>
      <c r="AB79" s="25"/>
      <c r="AC79" s="25"/>
      <c r="AD79" s="25" t="s">
        <v>1776</v>
      </c>
      <c r="AE79" s="22"/>
      <c r="AF79" s="22"/>
      <c r="AG79" s="22">
        <f t="shared" ref="AG79:AG94" si="2">(AA79*(106.875/AO79))/$AQ79</f>
        <v>0.73304761431364607</v>
      </c>
      <c r="AH79" s="22"/>
      <c r="AI79" s="22"/>
      <c r="AJ79" s="23"/>
      <c r="AK79" s="23"/>
      <c r="AL79" s="23"/>
      <c r="AM79" s="23"/>
      <c r="AN79" s="23"/>
      <c r="AO79" s="24">
        <v>79.016666666666666</v>
      </c>
      <c r="AP79" s="27"/>
      <c r="AQ79" s="27">
        <v>1.95583</v>
      </c>
      <c r="AR79" s="28">
        <v>4</v>
      </c>
      <c r="AS79" s="28">
        <v>9240</v>
      </c>
      <c r="AT79" s="25">
        <v>10</v>
      </c>
      <c r="AU79" s="25" t="s">
        <v>1309</v>
      </c>
      <c r="AV79" s="25" t="s">
        <v>539</v>
      </c>
      <c r="AW79" s="25" t="s">
        <v>541</v>
      </c>
      <c r="AX79" s="25" t="s">
        <v>2</v>
      </c>
      <c r="AY79" s="25" t="s">
        <v>538</v>
      </c>
      <c r="AZ79" s="25" t="s">
        <v>2</v>
      </c>
      <c r="BA79" s="25" t="s">
        <v>290</v>
      </c>
      <c r="BB79" s="25"/>
      <c r="BC79" s="25" t="s">
        <v>540</v>
      </c>
      <c r="BD79" s="25" t="s">
        <v>291</v>
      </c>
      <c r="BE79" s="25" t="s">
        <v>542</v>
      </c>
      <c r="BF79" s="25">
        <v>2</v>
      </c>
      <c r="BG79" s="62">
        <v>2</v>
      </c>
      <c r="BH79" s="25" t="s">
        <v>2000</v>
      </c>
      <c r="BI79" s="74">
        <v>0</v>
      </c>
      <c r="BJ79" s="75" t="s">
        <v>3913</v>
      </c>
      <c r="BK79" s="75" t="s">
        <v>3914</v>
      </c>
      <c r="BL79" s="221"/>
      <c r="BM79" s="221"/>
      <c r="BN79" s="221"/>
      <c r="BO79" s="221"/>
      <c r="BP79" s="221"/>
      <c r="BQ79" s="221"/>
      <c r="BR79" s="221"/>
    </row>
    <row r="80" spans="1:70" s="29" customFormat="1" ht="15" customHeight="1" x14ac:dyDescent="0.25">
      <c r="A80" s="25">
        <v>59</v>
      </c>
      <c r="B80" s="26"/>
      <c r="C80" s="190" t="s">
        <v>287</v>
      </c>
      <c r="D80" s="200">
        <v>0</v>
      </c>
      <c r="E80" s="57" t="s">
        <v>288</v>
      </c>
      <c r="F80" s="57" t="s">
        <v>1307</v>
      </c>
      <c r="G80" s="25"/>
      <c r="H80" s="104">
        <v>1</v>
      </c>
      <c r="I80" s="25">
        <v>1</v>
      </c>
      <c r="J80" s="25"/>
      <c r="K80" s="25">
        <v>4</v>
      </c>
      <c r="L80" s="25">
        <v>3</v>
      </c>
      <c r="M80" s="25">
        <v>24</v>
      </c>
      <c r="N80" s="25">
        <v>24</v>
      </c>
      <c r="O80" s="25" t="s">
        <v>1728</v>
      </c>
      <c r="P80" s="25" t="s">
        <v>19</v>
      </c>
      <c r="Q80" s="25" t="s">
        <v>1308</v>
      </c>
      <c r="R80" s="25"/>
      <c r="S80" s="25" t="s">
        <v>3862</v>
      </c>
      <c r="T80" s="25" t="s">
        <v>1748</v>
      </c>
      <c r="U80" s="25" t="s">
        <v>1747</v>
      </c>
      <c r="V80" s="25">
        <v>8</v>
      </c>
      <c r="W80" s="25"/>
      <c r="X80" s="25">
        <v>1</v>
      </c>
      <c r="Y80" s="62"/>
      <c r="Z80" s="25"/>
      <c r="AA80" s="62">
        <v>1.52</v>
      </c>
      <c r="AB80" s="25"/>
      <c r="AC80" s="25"/>
      <c r="AD80" s="25" t="s">
        <v>1775</v>
      </c>
      <c r="AE80" s="22"/>
      <c r="AF80" s="22"/>
      <c r="AG80" s="22">
        <f t="shared" si="2"/>
        <v>1.0511626167516435</v>
      </c>
      <c r="AH80" s="22"/>
      <c r="AI80" s="22"/>
      <c r="AJ80" s="23"/>
      <c r="AK80" s="23"/>
      <c r="AL80" s="23"/>
      <c r="AM80" s="23"/>
      <c r="AN80" s="23"/>
      <c r="AO80" s="24">
        <v>79.016666666666666</v>
      </c>
      <c r="AP80" s="27"/>
      <c r="AQ80" s="27">
        <v>1.95583</v>
      </c>
      <c r="AR80" s="27">
        <v>4</v>
      </c>
      <c r="AS80" s="28" t="s">
        <v>751</v>
      </c>
      <c r="AT80" s="25">
        <v>10</v>
      </c>
      <c r="AU80" s="25" t="s">
        <v>1309</v>
      </c>
      <c r="AV80" s="25" t="s">
        <v>539</v>
      </c>
      <c r="AW80" s="25" t="s">
        <v>541</v>
      </c>
      <c r="AX80" s="25" t="s">
        <v>2</v>
      </c>
      <c r="AY80" s="25" t="s">
        <v>538</v>
      </c>
      <c r="AZ80" s="25" t="s">
        <v>2</v>
      </c>
      <c r="BA80" s="25" t="s">
        <v>290</v>
      </c>
      <c r="BB80" s="25"/>
      <c r="BC80" s="25" t="s">
        <v>540</v>
      </c>
      <c r="BD80" s="25" t="s">
        <v>291</v>
      </c>
      <c r="BE80" s="25" t="s">
        <v>542</v>
      </c>
      <c r="BF80" s="25">
        <v>2</v>
      </c>
      <c r="BG80" s="62">
        <v>2</v>
      </c>
      <c r="BH80" s="25" t="s">
        <v>2000</v>
      </c>
      <c r="BI80" s="74">
        <v>0</v>
      </c>
      <c r="BJ80" s="75" t="s">
        <v>3913</v>
      </c>
      <c r="BK80" s="75" t="s">
        <v>3914</v>
      </c>
      <c r="BL80" s="213"/>
      <c r="BM80" s="221"/>
      <c r="BN80" s="221"/>
      <c r="BO80" s="221"/>
      <c r="BP80" s="221"/>
      <c r="BQ80" s="221"/>
      <c r="BR80" s="221"/>
    </row>
    <row r="81" spans="1:70" s="29" customFormat="1" ht="15" customHeight="1" x14ac:dyDescent="0.25">
      <c r="A81" s="25">
        <v>61</v>
      </c>
      <c r="B81" s="26"/>
      <c r="C81" s="190" t="s">
        <v>287</v>
      </c>
      <c r="D81" s="200">
        <v>0</v>
      </c>
      <c r="E81" s="57" t="s">
        <v>288</v>
      </c>
      <c r="F81" s="57" t="s">
        <v>1307</v>
      </c>
      <c r="G81" s="25"/>
      <c r="H81" s="104">
        <v>1</v>
      </c>
      <c r="I81" s="25">
        <v>1</v>
      </c>
      <c r="J81" s="25"/>
      <c r="K81" s="25">
        <v>4</v>
      </c>
      <c r="L81" s="25">
        <v>3</v>
      </c>
      <c r="M81" s="25">
        <v>24</v>
      </c>
      <c r="N81" s="25">
        <v>24</v>
      </c>
      <c r="O81" s="25" t="s">
        <v>1728</v>
      </c>
      <c r="P81" s="25" t="s">
        <v>19</v>
      </c>
      <c r="Q81" s="25" t="s">
        <v>1308</v>
      </c>
      <c r="R81" s="25"/>
      <c r="S81" s="25" t="s">
        <v>3862</v>
      </c>
      <c r="T81" s="25" t="s">
        <v>1748</v>
      </c>
      <c r="U81" s="25" t="s">
        <v>1747</v>
      </c>
      <c r="V81" s="25">
        <v>8</v>
      </c>
      <c r="W81" s="25"/>
      <c r="X81" s="25">
        <v>1</v>
      </c>
      <c r="Y81" s="62"/>
      <c r="Z81" s="25"/>
      <c r="AA81" s="62">
        <v>2.23</v>
      </c>
      <c r="AB81" s="25"/>
      <c r="AC81" s="25"/>
      <c r="AD81" s="25" t="s">
        <v>2110</v>
      </c>
      <c r="AE81" s="22"/>
      <c r="AF81" s="22"/>
      <c r="AG81" s="22">
        <f t="shared" si="2"/>
        <v>1.5421662074711611</v>
      </c>
      <c r="AH81" s="22"/>
      <c r="AI81" s="22"/>
      <c r="AJ81" s="35"/>
      <c r="AK81" s="35"/>
      <c r="AL81" s="35">
        <f>AG81*12</f>
        <v>18.505994489653933</v>
      </c>
      <c r="AM81" s="35"/>
      <c r="AN81" s="35"/>
      <c r="AO81" s="24">
        <v>79.016666666666666</v>
      </c>
      <c r="AP81" s="27"/>
      <c r="AQ81" s="27">
        <v>1.95583</v>
      </c>
      <c r="AR81" s="28">
        <v>3</v>
      </c>
      <c r="AS81" s="28" t="s">
        <v>751</v>
      </c>
      <c r="AT81" s="25">
        <v>10</v>
      </c>
      <c r="AU81" s="25" t="s">
        <v>1309</v>
      </c>
      <c r="AV81" s="25" t="s">
        <v>539</v>
      </c>
      <c r="AW81" s="25" t="s">
        <v>541</v>
      </c>
      <c r="AX81" s="25" t="s">
        <v>2</v>
      </c>
      <c r="AY81" s="25" t="s">
        <v>538</v>
      </c>
      <c r="AZ81" s="25" t="s">
        <v>2</v>
      </c>
      <c r="BA81" s="25" t="s">
        <v>290</v>
      </c>
      <c r="BB81" s="25"/>
      <c r="BC81" s="25" t="s">
        <v>540</v>
      </c>
      <c r="BD81" s="25" t="s">
        <v>599</v>
      </c>
      <c r="BE81" s="25" t="s">
        <v>542</v>
      </c>
      <c r="BF81" s="25">
        <v>2</v>
      </c>
      <c r="BG81" s="62">
        <v>2</v>
      </c>
      <c r="BH81" s="25" t="s">
        <v>2000</v>
      </c>
      <c r="BI81" s="74">
        <v>0</v>
      </c>
      <c r="BJ81" s="75" t="s">
        <v>3913</v>
      </c>
      <c r="BK81" s="75" t="s">
        <v>3914</v>
      </c>
      <c r="BL81" s="221"/>
      <c r="BM81" s="221"/>
      <c r="BN81" s="221"/>
      <c r="BO81" s="221"/>
      <c r="BP81" s="221"/>
      <c r="BQ81" s="221"/>
      <c r="BR81" s="221"/>
    </row>
    <row r="82" spans="1:70" s="29" customFormat="1" ht="15" customHeight="1" x14ac:dyDescent="0.25">
      <c r="A82" s="25">
        <v>62</v>
      </c>
      <c r="B82" s="21">
        <v>41</v>
      </c>
      <c r="C82" s="190"/>
      <c r="D82" s="201">
        <v>0</v>
      </c>
      <c r="E82" s="57" t="s">
        <v>4</v>
      </c>
      <c r="F82" s="57" t="s">
        <v>5</v>
      </c>
      <c r="G82" s="25" t="s">
        <v>1144</v>
      </c>
      <c r="H82" s="104">
        <v>1</v>
      </c>
      <c r="I82" s="25" t="s">
        <v>1144</v>
      </c>
      <c r="J82" s="25"/>
      <c r="K82" s="25">
        <v>3</v>
      </c>
      <c r="L82" s="25" t="s">
        <v>1145</v>
      </c>
      <c r="M82" s="25">
        <v>19</v>
      </c>
      <c r="N82" s="25" t="s">
        <v>2960</v>
      </c>
      <c r="O82" s="25" t="s">
        <v>6</v>
      </c>
      <c r="P82" s="25" t="s">
        <v>7</v>
      </c>
      <c r="Q82" s="25" t="s">
        <v>8</v>
      </c>
      <c r="R82" s="25"/>
      <c r="S82" s="25">
        <v>7</v>
      </c>
      <c r="T82" s="25" t="s">
        <v>9</v>
      </c>
      <c r="U82" s="25" t="s">
        <v>10</v>
      </c>
      <c r="V82" s="25">
        <v>8</v>
      </c>
      <c r="W82" s="25" t="s">
        <v>3</v>
      </c>
      <c r="X82" s="25">
        <v>1</v>
      </c>
      <c r="Y82" s="25"/>
      <c r="Z82" s="83"/>
      <c r="AA82" s="62">
        <v>1.56</v>
      </c>
      <c r="AB82" s="83"/>
      <c r="AC82" s="83"/>
      <c r="AD82" s="25" t="s">
        <v>2111</v>
      </c>
      <c r="AE82" s="22"/>
      <c r="AF82" s="22"/>
      <c r="AG82" s="22">
        <f t="shared" si="2"/>
        <v>1.0440310948247342</v>
      </c>
      <c r="AH82" s="22"/>
      <c r="AI82" s="22"/>
      <c r="AJ82" s="35"/>
      <c r="AK82" s="35"/>
      <c r="AL82" s="35"/>
      <c r="AM82" s="35"/>
      <c r="AN82" s="35"/>
      <c r="AO82" s="24">
        <v>81.649999999999991</v>
      </c>
      <c r="AP82" s="27"/>
      <c r="AQ82" s="27">
        <v>1.95583</v>
      </c>
      <c r="AR82" s="27">
        <v>4</v>
      </c>
      <c r="AS82" s="28" t="s">
        <v>751</v>
      </c>
      <c r="AT82" s="25">
        <v>10</v>
      </c>
      <c r="AU82" s="25" t="s">
        <v>12</v>
      </c>
      <c r="AV82" s="25" t="s">
        <v>13</v>
      </c>
      <c r="AW82" s="25" t="s">
        <v>16</v>
      </c>
      <c r="AX82" s="25" t="s">
        <v>3</v>
      </c>
      <c r="AY82" s="25" t="s">
        <v>3</v>
      </c>
      <c r="AZ82" s="25" t="s">
        <v>3</v>
      </c>
      <c r="BA82" s="25" t="s">
        <v>3</v>
      </c>
      <c r="BB82" s="25" t="s">
        <v>11</v>
      </c>
      <c r="BC82" s="25" t="s">
        <v>14</v>
      </c>
      <c r="BD82" s="25" t="s">
        <v>15</v>
      </c>
      <c r="BE82" s="25"/>
      <c r="BF82" s="25"/>
      <c r="BG82" s="25" t="s">
        <v>2000</v>
      </c>
      <c r="BH82" s="25" t="s">
        <v>2000</v>
      </c>
      <c r="BI82" s="75" t="s">
        <v>2000</v>
      </c>
      <c r="BJ82" s="75" t="s">
        <v>2000</v>
      </c>
      <c r="BK82" s="75" t="s">
        <v>2000</v>
      </c>
      <c r="BL82" s="221"/>
      <c r="BM82" s="15"/>
      <c r="BN82" s="15"/>
      <c r="BO82" s="15"/>
      <c r="BP82" s="15"/>
      <c r="BQ82" s="15"/>
      <c r="BR82" s="15"/>
    </row>
    <row r="83" spans="1:70" s="29" customFormat="1" ht="15" customHeight="1" x14ac:dyDescent="0.25">
      <c r="A83" s="25">
        <v>63</v>
      </c>
      <c r="B83" s="21">
        <v>42</v>
      </c>
      <c r="C83" s="190"/>
      <c r="D83" s="200">
        <v>0</v>
      </c>
      <c r="E83" s="87" t="s">
        <v>1693</v>
      </c>
      <c r="F83" s="87" t="s">
        <v>5</v>
      </c>
      <c r="G83" s="44"/>
      <c r="H83" s="227">
        <v>1</v>
      </c>
      <c r="I83" s="44">
        <v>1</v>
      </c>
      <c r="J83" s="44" t="s">
        <v>1694</v>
      </c>
      <c r="K83" s="44">
        <v>4</v>
      </c>
      <c r="L83" s="44">
        <v>1</v>
      </c>
      <c r="M83" s="44">
        <v>9</v>
      </c>
      <c r="N83" s="44" t="s">
        <v>2973</v>
      </c>
      <c r="O83" s="44" t="s">
        <v>1711</v>
      </c>
      <c r="P83" s="44" t="s">
        <v>19</v>
      </c>
      <c r="Q83" s="44" t="s">
        <v>1695</v>
      </c>
      <c r="R83" s="44" t="s">
        <v>1696</v>
      </c>
      <c r="S83" s="44">
        <v>1</v>
      </c>
      <c r="T83" s="44" t="s">
        <v>1697</v>
      </c>
      <c r="U83" s="44" t="s">
        <v>2</v>
      </c>
      <c r="V83" s="44">
        <v>4</v>
      </c>
      <c r="W83" s="44" t="s">
        <v>1698</v>
      </c>
      <c r="X83" s="25">
        <v>2</v>
      </c>
      <c r="Y83" s="45"/>
      <c r="Z83" s="44"/>
      <c r="AA83" s="44">
        <v>6723000</v>
      </c>
      <c r="AB83" s="44"/>
      <c r="AC83" s="44"/>
      <c r="AD83" s="44" t="s">
        <v>1718</v>
      </c>
      <c r="AE83" s="22"/>
      <c r="AF83" s="22"/>
      <c r="AG83" s="22">
        <f t="shared" si="2"/>
        <v>7778301.7591339657</v>
      </c>
      <c r="AH83" s="22"/>
      <c r="AI83" s="22"/>
      <c r="AJ83" s="35"/>
      <c r="AK83" s="35"/>
      <c r="AL83" s="35">
        <f>AG83/$AS83</f>
        <v>42044.874373697116</v>
      </c>
      <c r="AM83" s="35"/>
      <c r="AN83" s="35"/>
      <c r="AO83" s="24">
        <v>92.375</v>
      </c>
      <c r="AP83" s="27"/>
      <c r="AQ83" s="28">
        <v>1</v>
      </c>
      <c r="AR83" s="27">
        <v>1</v>
      </c>
      <c r="AS83" s="27">
        <v>185</v>
      </c>
      <c r="AT83" s="44">
        <v>5</v>
      </c>
      <c r="AU83" s="44" t="s">
        <v>1719</v>
      </c>
      <c r="AV83" s="44" t="s">
        <v>1715</v>
      </c>
      <c r="AW83" s="44">
        <v>2005</v>
      </c>
      <c r="AX83" s="44" t="s">
        <v>1717</v>
      </c>
      <c r="AY83" s="44" t="s">
        <v>1714</v>
      </c>
      <c r="AZ83" s="78">
        <v>0.03</v>
      </c>
      <c r="BA83" s="44" t="s">
        <v>1712</v>
      </c>
      <c r="BB83" s="44" t="s">
        <v>1713</v>
      </c>
      <c r="BC83" s="44" t="s">
        <v>3</v>
      </c>
      <c r="BD83" s="44" t="s">
        <v>1716</v>
      </c>
      <c r="BE83" s="44" t="s">
        <v>1709</v>
      </c>
      <c r="BF83" s="44">
        <v>3</v>
      </c>
      <c r="BG83" s="62">
        <v>3</v>
      </c>
      <c r="BH83" s="25" t="s">
        <v>3915</v>
      </c>
      <c r="BI83" s="74">
        <v>0</v>
      </c>
      <c r="BJ83" s="75" t="s">
        <v>2000</v>
      </c>
      <c r="BK83" s="75" t="s">
        <v>2000</v>
      </c>
      <c r="BL83" s="213"/>
      <c r="BM83" s="15"/>
      <c r="BN83" s="15"/>
      <c r="BO83" s="15"/>
      <c r="BP83" s="15"/>
      <c r="BQ83" s="15"/>
      <c r="BR83" s="15"/>
    </row>
    <row r="84" spans="1:70" s="29" customFormat="1" ht="15" customHeight="1" x14ac:dyDescent="0.25">
      <c r="A84" s="25">
        <v>64</v>
      </c>
      <c r="B84" s="26"/>
      <c r="C84" s="190"/>
      <c r="D84" s="200">
        <v>0</v>
      </c>
      <c r="E84" s="57" t="s">
        <v>1693</v>
      </c>
      <c r="F84" s="57" t="s">
        <v>5</v>
      </c>
      <c r="G84" s="25"/>
      <c r="H84" s="104">
        <v>1</v>
      </c>
      <c r="I84" s="25">
        <v>1</v>
      </c>
      <c r="J84" s="25" t="s">
        <v>1694</v>
      </c>
      <c r="K84" s="44">
        <v>4</v>
      </c>
      <c r="L84" s="44">
        <v>1</v>
      </c>
      <c r="M84" s="25">
        <v>19</v>
      </c>
      <c r="N84" s="25" t="s">
        <v>2960</v>
      </c>
      <c r="O84" s="25" t="s">
        <v>791</v>
      </c>
      <c r="P84" s="25" t="s">
        <v>19</v>
      </c>
      <c r="Q84" s="25" t="s">
        <v>1695</v>
      </c>
      <c r="R84" s="25" t="s">
        <v>1696</v>
      </c>
      <c r="S84" s="44">
        <v>1</v>
      </c>
      <c r="T84" s="44" t="s">
        <v>1697</v>
      </c>
      <c r="U84" s="25" t="s">
        <v>2</v>
      </c>
      <c r="V84" s="25">
        <v>4</v>
      </c>
      <c r="W84" s="25" t="s">
        <v>1698</v>
      </c>
      <c r="X84" s="25">
        <v>2</v>
      </c>
      <c r="Y84" s="62"/>
      <c r="Z84" s="25"/>
      <c r="AA84" s="25">
        <v>6.3E-2</v>
      </c>
      <c r="AB84" s="25"/>
      <c r="AC84" s="25"/>
      <c r="AD84" s="25" t="s">
        <v>1710</v>
      </c>
      <c r="AE84" s="22"/>
      <c r="AF84" s="22"/>
      <c r="AG84" s="22">
        <f t="shared" si="2"/>
        <v>7.288903924221922E-2</v>
      </c>
      <c r="AH84" s="22"/>
      <c r="AI84" s="22"/>
      <c r="AJ84" s="35"/>
      <c r="AK84" s="35"/>
      <c r="AL84" s="35">
        <f>AG84/$AS84</f>
        <v>7.288903924221922E-2</v>
      </c>
      <c r="AM84" s="35"/>
      <c r="AN84" s="35"/>
      <c r="AO84" s="24">
        <v>92.375</v>
      </c>
      <c r="AP84" s="27"/>
      <c r="AQ84" s="28">
        <v>1</v>
      </c>
      <c r="AR84" s="28">
        <v>1</v>
      </c>
      <c r="AS84" s="28">
        <v>1</v>
      </c>
      <c r="AT84" s="25">
        <v>1</v>
      </c>
      <c r="AU84" s="25" t="s">
        <v>1706</v>
      </c>
      <c r="AV84" s="25" t="s">
        <v>1708</v>
      </c>
      <c r="AW84" s="25">
        <v>2005</v>
      </c>
      <c r="AX84" s="44" t="s">
        <v>3</v>
      </c>
      <c r="AY84" s="25" t="s">
        <v>1707</v>
      </c>
      <c r="AZ84" s="44" t="s">
        <v>3</v>
      </c>
      <c r="BA84" s="25" t="s">
        <v>1700</v>
      </c>
      <c r="BB84" s="25" t="s">
        <v>1705</v>
      </c>
      <c r="BC84" s="25"/>
      <c r="BD84" s="25" t="s">
        <v>675</v>
      </c>
      <c r="BE84" s="44" t="s">
        <v>1709</v>
      </c>
      <c r="BF84" s="44">
        <v>3</v>
      </c>
      <c r="BG84" s="62">
        <v>2</v>
      </c>
      <c r="BH84" s="25" t="s">
        <v>3916</v>
      </c>
      <c r="BI84" s="74">
        <v>0</v>
      </c>
      <c r="BJ84" s="75" t="s">
        <v>3917</v>
      </c>
      <c r="BK84" s="75" t="s">
        <v>3918</v>
      </c>
      <c r="BL84" s="213"/>
      <c r="BM84" s="15"/>
      <c r="BN84" s="15"/>
      <c r="BO84" s="15"/>
      <c r="BP84" s="15"/>
      <c r="BQ84" s="15"/>
      <c r="BR84" s="15"/>
    </row>
    <row r="85" spans="1:70" s="29" customFormat="1" ht="15" customHeight="1" x14ac:dyDescent="0.25">
      <c r="A85" s="25">
        <v>65</v>
      </c>
      <c r="B85" s="26"/>
      <c r="C85" s="190"/>
      <c r="D85" s="200">
        <v>0</v>
      </c>
      <c r="E85" s="87" t="s">
        <v>1693</v>
      </c>
      <c r="F85" s="87" t="s">
        <v>5</v>
      </c>
      <c r="G85" s="44"/>
      <c r="H85" s="227">
        <v>1</v>
      </c>
      <c r="I85" s="44">
        <v>1</v>
      </c>
      <c r="J85" s="44" t="s">
        <v>1694</v>
      </c>
      <c r="K85" s="44">
        <v>4</v>
      </c>
      <c r="L85" s="44">
        <v>1</v>
      </c>
      <c r="M85" s="44">
        <v>19</v>
      </c>
      <c r="N85" s="25" t="s">
        <v>2960</v>
      </c>
      <c r="O85" s="44" t="s">
        <v>791</v>
      </c>
      <c r="P85" s="44" t="s">
        <v>19</v>
      </c>
      <c r="Q85" s="44" t="s">
        <v>1695</v>
      </c>
      <c r="R85" s="44" t="s">
        <v>1696</v>
      </c>
      <c r="S85" s="44">
        <v>1</v>
      </c>
      <c r="T85" s="44" t="s">
        <v>1697</v>
      </c>
      <c r="U85" s="44" t="s">
        <v>2</v>
      </c>
      <c r="V85" s="44">
        <v>4</v>
      </c>
      <c r="W85" s="44" t="s">
        <v>1698</v>
      </c>
      <c r="X85" s="25">
        <v>2</v>
      </c>
      <c r="Y85" s="44"/>
      <c r="Z85" s="44"/>
      <c r="AA85" s="44">
        <v>1267105</v>
      </c>
      <c r="AB85" s="44"/>
      <c r="AC85" s="44"/>
      <c r="AD85" s="44" t="s">
        <v>3273</v>
      </c>
      <c r="AE85" s="22"/>
      <c r="AF85" s="22"/>
      <c r="AG85" s="22">
        <f t="shared" si="2"/>
        <v>1466001.0487144792</v>
      </c>
      <c r="AH85" s="22"/>
      <c r="AI85" s="22"/>
      <c r="AJ85" s="187"/>
      <c r="AK85" s="187"/>
      <c r="AL85" s="187">
        <f>AG85/108046</f>
        <v>13.568304691654287</v>
      </c>
      <c r="AM85" s="187"/>
      <c r="AN85" s="187"/>
      <c r="AO85" s="24">
        <v>92.375</v>
      </c>
      <c r="AP85" s="27"/>
      <c r="AQ85" s="28">
        <v>1</v>
      </c>
      <c r="AR85" s="28">
        <v>3</v>
      </c>
      <c r="AS85" s="27">
        <v>185</v>
      </c>
      <c r="AT85" s="44">
        <v>1</v>
      </c>
      <c r="AU85" s="44" t="s">
        <v>1706</v>
      </c>
      <c r="AV85" s="44" t="s">
        <v>1708</v>
      </c>
      <c r="AW85" s="44">
        <v>2005</v>
      </c>
      <c r="AX85" s="44" t="s">
        <v>3</v>
      </c>
      <c r="AY85" s="44" t="s">
        <v>1707</v>
      </c>
      <c r="AZ85" s="44" t="s">
        <v>3</v>
      </c>
      <c r="BA85" s="44" t="s">
        <v>1700</v>
      </c>
      <c r="BB85" s="44" t="s">
        <v>1705</v>
      </c>
      <c r="BC85" s="44"/>
      <c r="BD85" s="44" t="s">
        <v>675</v>
      </c>
      <c r="BE85" s="44" t="s">
        <v>1709</v>
      </c>
      <c r="BF85" s="44">
        <v>3</v>
      </c>
      <c r="BG85" s="62">
        <v>2</v>
      </c>
      <c r="BH85" s="25" t="s">
        <v>2000</v>
      </c>
      <c r="BI85" s="74">
        <v>0</v>
      </c>
      <c r="BJ85" s="75" t="s">
        <v>3917</v>
      </c>
      <c r="BK85" s="75" t="s">
        <v>3919</v>
      </c>
      <c r="BL85" s="213"/>
      <c r="BM85" s="15"/>
      <c r="BN85" s="15"/>
      <c r="BO85" s="15"/>
      <c r="BP85" s="15"/>
      <c r="BQ85" s="15"/>
      <c r="BR85" s="15"/>
    </row>
    <row r="86" spans="1:70" s="29" customFormat="1" ht="15" customHeight="1" x14ac:dyDescent="0.25">
      <c r="A86" s="25">
        <v>66</v>
      </c>
      <c r="B86" s="26"/>
      <c r="C86" s="190"/>
      <c r="D86" s="200">
        <v>0</v>
      </c>
      <c r="E86" s="87" t="s">
        <v>1693</v>
      </c>
      <c r="F86" s="87" t="s">
        <v>5</v>
      </c>
      <c r="G86" s="44"/>
      <c r="H86" s="227">
        <v>1</v>
      </c>
      <c r="I86" s="44">
        <v>1</v>
      </c>
      <c r="J86" s="44" t="s">
        <v>1694</v>
      </c>
      <c r="K86" s="44">
        <v>4</v>
      </c>
      <c r="L86" s="44">
        <v>1</v>
      </c>
      <c r="M86" s="44">
        <v>24</v>
      </c>
      <c r="N86" s="25">
        <v>24</v>
      </c>
      <c r="O86" s="44" t="s">
        <v>536</v>
      </c>
      <c r="P86" s="44" t="s">
        <v>19</v>
      </c>
      <c r="Q86" s="44" t="s">
        <v>1695</v>
      </c>
      <c r="R86" s="44" t="s">
        <v>1696</v>
      </c>
      <c r="S86" s="44">
        <v>1</v>
      </c>
      <c r="T86" s="44" t="s">
        <v>1697</v>
      </c>
      <c r="U86" s="44" t="s">
        <v>2</v>
      </c>
      <c r="V86" s="44">
        <v>4</v>
      </c>
      <c r="W86" s="44" t="s">
        <v>1698</v>
      </c>
      <c r="X86" s="44">
        <v>1</v>
      </c>
      <c r="Y86" s="84"/>
      <c r="Z86" s="44"/>
      <c r="AA86" s="44">
        <v>3.16</v>
      </c>
      <c r="AB86" s="44"/>
      <c r="AC86" s="44"/>
      <c r="AD86" s="44" t="s">
        <v>1699</v>
      </c>
      <c r="AE86" s="22"/>
      <c r="AF86" s="22"/>
      <c r="AG86" s="22">
        <f t="shared" si="2"/>
        <v>3.6560216508795675</v>
      </c>
      <c r="AH86" s="22"/>
      <c r="AI86" s="22"/>
      <c r="AJ86" s="35"/>
      <c r="AK86" s="35"/>
      <c r="AL86" s="35">
        <f>AG86/1.99</f>
        <v>1.83719680948722</v>
      </c>
      <c r="AM86" s="35"/>
      <c r="AN86" s="35"/>
      <c r="AO86" s="24">
        <v>92.375</v>
      </c>
      <c r="AP86" s="27"/>
      <c r="AQ86" s="28">
        <v>1</v>
      </c>
      <c r="AR86" s="28">
        <v>3</v>
      </c>
      <c r="AS86" s="28">
        <v>185</v>
      </c>
      <c r="AT86" s="44">
        <v>13</v>
      </c>
      <c r="AU86" s="44" t="s">
        <v>1702</v>
      </c>
      <c r="AV86" s="44"/>
      <c r="AW86" s="44">
        <v>2005</v>
      </c>
      <c r="AX86" s="44" t="s">
        <v>3</v>
      </c>
      <c r="AY86" s="44" t="s">
        <v>1703</v>
      </c>
      <c r="AZ86" s="44" t="s">
        <v>3</v>
      </c>
      <c r="BA86" s="44" t="s">
        <v>1700</v>
      </c>
      <c r="BB86" s="44" t="s">
        <v>1701</v>
      </c>
      <c r="BC86" s="44"/>
      <c r="BD86" s="44"/>
      <c r="BE86" s="44" t="s">
        <v>1704</v>
      </c>
      <c r="BF86" s="44">
        <v>3</v>
      </c>
      <c r="BG86" s="62">
        <v>3</v>
      </c>
      <c r="BH86" s="25" t="s">
        <v>2000</v>
      </c>
      <c r="BI86" s="74">
        <v>0</v>
      </c>
      <c r="BJ86" s="75" t="s">
        <v>3920</v>
      </c>
      <c r="BK86" s="75" t="s">
        <v>3921</v>
      </c>
      <c r="BL86" s="213"/>
      <c r="BM86" s="15"/>
      <c r="BN86" s="15"/>
      <c r="BO86" s="15"/>
      <c r="BP86" s="15"/>
      <c r="BQ86" s="15"/>
      <c r="BR86" s="15"/>
    </row>
    <row r="87" spans="1:70" s="29" customFormat="1" ht="15" customHeight="1" x14ac:dyDescent="0.25">
      <c r="A87" s="25">
        <v>67</v>
      </c>
      <c r="B87" s="21">
        <v>43</v>
      </c>
      <c r="C87" s="190"/>
      <c r="D87" s="201">
        <v>0</v>
      </c>
      <c r="E87" s="57" t="s">
        <v>745</v>
      </c>
      <c r="F87" s="57" t="s">
        <v>746</v>
      </c>
      <c r="G87" s="25" t="s">
        <v>747</v>
      </c>
      <c r="H87" s="104">
        <v>1</v>
      </c>
      <c r="I87" s="25">
        <v>1</v>
      </c>
      <c r="J87" s="25"/>
      <c r="K87" s="25" t="s">
        <v>757</v>
      </c>
      <c r="L87" s="25">
        <v>3</v>
      </c>
      <c r="M87" s="25">
        <v>11</v>
      </c>
      <c r="N87" s="25" t="s">
        <v>2980</v>
      </c>
      <c r="O87" s="25" t="s">
        <v>748</v>
      </c>
      <c r="P87" s="25" t="s">
        <v>19</v>
      </c>
      <c r="Q87" s="25" t="s">
        <v>784</v>
      </c>
      <c r="R87" s="25" t="s">
        <v>4128</v>
      </c>
      <c r="S87" s="25">
        <v>3</v>
      </c>
      <c r="T87" s="25" t="s">
        <v>749</v>
      </c>
      <c r="U87" s="25" t="s">
        <v>2</v>
      </c>
      <c r="V87" s="25">
        <v>4</v>
      </c>
      <c r="W87" s="25" t="s">
        <v>785</v>
      </c>
      <c r="X87" s="25">
        <v>2</v>
      </c>
      <c r="Y87" s="25"/>
      <c r="Z87" s="83"/>
      <c r="AA87" s="83">
        <v>6188</v>
      </c>
      <c r="AB87" s="83"/>
      <c r="AC87" s="83"/>
      <c r="AD87" s="25" t="s">
        <v>752</v>
      </c>
      <c r="AE87" s="22"/>
      <c r="AF87" s="22"/>
      <c r="AG87" s="22">
        <f t="shared" si="2"/>
        <v>7719.2004668806539</v>
      </c>
      <c r="AH87" s="22"/>
      <c r="AI87" s="22"/>
      <c r="AJ87" s="35"/>
      <c r="AK87" s="35"/>
      <c r="AL87" s="35">
        <f>AG87/$AS87</f>
        <v>7719.2004668806539</v>
      </c>
      <c r="AM87" s="35"/>
      <c r="AN87" s="35"/>
      <c r="AO87" s="24">
        <v>85.674999999999997</v>
      </c>
      <c r="AP87" s="27"/>
      <c r="AQ87" s="28">
        <v>1</v>
      </c>
      <c r="AR87" s="28">
        <v>1</v>
      </c>
      <c r="AS87" s="28">
        <v>1</v>
      </c>
      <c r="AT87" s="25">
        <v>3</v>
      </c>
      <c r="AU87" s="25" t="s">
        <v>753</v>
      </c>
      <c r="AV87" s="25" t="s">
        <v>754</v>
      </c>
      <c r="AW87" s="25">
        <v>2000</v>
      </c>
      <c r="AX87" s="25" t="s">
        <v>755</v>
      </c>
      <c r="AY87" s="25" t="s">
        <v>788</v>
      </c>
      <c r="AZ87" s="25" t="s">
        <v>756</v>
      </c>
      <c r="BA87" s="25" t="s">
        <v>786</v>
      </c>
      <c r="BB87" s="25" t="s">
        <v>787</v>
      </c>
      <c r="BC87" s="25" t="s">
        <v>751</v>
      </c>
      <c r="BD87" s="25" t="s">
        <v>751</v>
      </c>
      <c r="BE87" s="25" t="s">
        <v>760</v>
      </c>
      <c r="BF87" s="25">
        <v>3</v>
      </c>
      <c r="BG87" s="62">
        <v>3</v>
      </c>
      <c r="BH87" s="25" t="s">
        <v>2000</v>
      </c>
      <c r="BI87" s="75">
        <v>0</v>
      </c>
      <c r="BJ87" s="75" t="s">
        <v>3922</v>
      </c>
      <c r="BK87" s="75" t="s">
        <v>3923</v>
      </c>
      <c r="BL87" s="177"/>
      <c r="BM87" s="53"/>
      <c r="BN87" s="53"/>
      <c r="BO87" s="53"/>
      <c r="BP87" s="53"/>
      <c r="BQ87" s="53"/>
      <c r="BR87" s="53"/>
    </row>
    <row r="88" spans="1:70" s="29" customFormat="1" ht="15" customHeight="1" x14ac:dyDescent="0.25">
      <c r="A88" s="25">
        <v>68</v>
      </c>
      <c r="B88" s="26"/>
      <c r="C88" s="190"/>
      <c r="D88" s="201">
        <v>0</v>
      </c>
      <c r="E88" s="57" t="s">
        <v>745</v>
      </c>
      <c r="F88" s="57" t="s">
        <v>746</v>
      </c>
      <c r="G88" s="25" t="s">
        <v>747</v>
      </c>
      <c r="H88" s="104">
        <v>1</v>
      </c>
      <c r="I88" s="25">
        <v>1</v>
      </c>
      <c r="J88" s="25"/>
      <c r="K88" s="25" t="s">
        <v>757</v>
      </c>
      <c r="L88" s="25">
        <v>3</v>
      </c>
      <c r="M88" s="25">
        <v>11</v>
      </c>
      <c r="N88" s="25" t="s">
        <v>2980</v>
      </c>
      <c r="O88" s="25" t="s">
        <v>748</v>
      </c>
      <c r="P88" s="25" t="s">
        <v>19</v>
      </c>
      <c r="Q88" s="25" t="s">
        <v>784</v>
      </c>
      <c r="R88" s="25" t="s">
        <v>4128</v>
      </c>
      <c r="S88" s="25">
        <v>3</v>
      </c>
      <c r="T88" s="25" t="s">
        <v>749</v>
      </c>
      <c r="U88" s="25" t="s">
        <v>2</v>
      </c>
      <c r="V88" s="25">
        <v>4</v>
      </c>
      <c r="W88" s="25" t="s">
        <v>785</v>
      </c>
      <c r="X88" s="25">
        <v>2</v>
      </c>
      <c r="Y88" s="25"/>
      <c r="Z88" s="83"/>
      <c r="AA88" s="83">
        <v>2089</v>
      </c>
      <c r="AB88" s="83"/>
      <c r="AC88" s="83"/>
      <c r="AD88" s="25" t="s">
        <v>752</v>
      </c>
      <c r="AE88" s="22"/>
      <c r="AF88" s="22"/>
      <c r="AG88" s="22">
        <f t="shared" si="2"/>
        <v>2605.916253282755</v>
      </c>
      <c r="AH88" s="22"/>
      <c r="AI88" s="22"/>
      <c r="AJ88" s="35"/>
      <c r="AK88" s="35"/>
      <c r="AL88" s="35">
        <f>AG88/$AS88</f>
        <v>2605.916253282755</v>
      </c>
      <c r="AM88" s="35"/>
      <c r="AN88" s="35"/>
      <c r="AO88" s="24">
        <v>85.674999999999997</v>
      </c>
      <c r="AP88" s="27"/>
      <c r="AQ88" s="28">
        <v>1</v>
      </c>
      <c r="AR88" s="28">
        <v>1</v>
      </c>
      <c r="AS88" s="28">
        <v>1</v>
      </c>
      <c r="AT88" s="25">
        <v>3</v>
      </c>
      <c r="AU88" s="25" t="s">
        <v>753</v>
      </c>
      <c r="AV88" s="25" t="s">
        <v>754</v>
      </c>
      <c r="AW88" s="25">
        <v>2000</v>
      </c>
      <c r="AX88" s="25" t="s">
        <v>755</v>
      </c>
      <c r="AY88" s="25" t="s">
        <v>761</v>
      </c>
      <c r="AZ88" s="25" t="s">
        <v>756</v>
      </c>
      <c r="BA88" s="25" t="s">
        <v>786</v>
      </c>
      <c r="BB88" s="25" t="s">
        <v>758</v>
      </c>
      <c r="BC88" s="25" t="s">
        <v>751</v>
      </c>
      <c r="BD88" s="25" t="s">
        <v>751</v>
      </c>
      <c r="BE88" s="25" t="s">
        <v>760</v>
      </c>
      <c r="BF88" s="25">
        <v>3</v>
      </c>
      <c r="BG88" s="62">
        <v>3</v>
      </c>
      <c r="BH88" s="25" t="s">
        <v>2000</v>
      </c>
      <c r="BI88" s="75">
        <v>0</v>
      </c>
      <c r="BJ88" s="75" t="s">
        <v>3922</v>
      </c>
      <c r="BK88" s="75" t="s">
        <v>3923</v>
      </c>
      <c r="BL88" s="213"/>
      <c r="BM88" s="15"/>
      <c r="BN88" s="15"/>
      <c r="BO88" s="15"/>
      <c r="BP88" s="15"/>
      <c r="BQ88" s="15"/>
      <c r="BR88" s="15"/>
    </row>
    <row r="89" spans="1:70" s="29" customFormat="1" ht="15" customHeight="1" x14ac:dyDescent="0.25">
      <c r="A89" s="25">
        <v>69</v>
      </c>
      <c r="B89" s="26"/>
      <c r="C89" s="190"/>
      <c r="D89" s="201">
        <v>0</v>
      </c>
      <c r="E89" s="57" t="s">
        <v>745</v>
      </c>
      <c r="F89" s="57" t="s">
        <v>746</v>
      </c>
      <c r="G89" s="25" t="s">
        <v>747</v>
      </c>
      <c r="H89" s="104">
        <v>1</v>
      </c>
      <c r="I89" s="25">
        <v>1</v>
      </c>
      <c r="J89" s="25"/>
      <c r="K89" s="25" t="s">
        <v>757</v>
      </c>
      <c r="L89" s="25">
        <v>3</v>
      </c>
      <c r="M89" s="25">
        <v>11</v>
      </c>
      <c r="N89" s="25" t="s">
        <v>2980</v>
      </c>
      <c r="O89" s="25" t="s">
        <v>748</v>
      </c>
      <c r="P89" s="25" t="s">
        <v>19</v>
      </c>
      <c r="Q89" s="25" t="s">
        <v>759</v>
      </c>
      <c r="R89" s="25" t="s">
        <v>4129</v>
      </c>
      <c r="S89" s="25">
        <v>3</v>
      </c>
      <c r="T89" s="25" t="s">
        <v>749</v>
      </c>
      <c r="U89" s="25" t="s">
        <v>2</v>
      </c>
      <c r="V89" s="25">
        <v>4</v>
      </c>
      <c r="W89" s="25" t="s">
        <v>789</v>
      </c>
      <c r="X89" s="25">
        <v>2</v>
      </c>
      <c r="Y89" s="25"/>
      <c r="Z89" s="83"/>
      <c r="AA89" s="83">
        <v>340</v>
      </c>
      <c r="AB89" s="83"/>
      <c r="AC89" s="83"/>
      <c r="AD89" s="25" t="s">
        <v>752</v>
      </c>
      <c r="AE89" s="22"/>
      <c r="AF89" s="22"/>
      <c r="AG89" s="22">
        <f t="shared" si="2"/>
        <v>424.13189378465131</v>
      </c>
      <c r="AH89" s="22"/>
      <c r="AI89" s="22"/>
      <c r="AJ89" s="35"/>
      <c r="AK89" s="35"/>
      <c r="AL89" s="35">
        <f>AG89/$AS89</f>
        <v>424.13189378465131</v>
      </c>
      <c r="AM89" s="35"/>
      <c r="AN89" s="35"/>
      <c r="AO89" s="24">
        <v>85.674999999999997</v>
      </c>
      <c r="AP89" s="27"/>
      <c r="AQ89" s="28">
        <v>1</v>
      </c>
      <c r="AR89" s="28">
        <v>1</v>
      </c>
      <c r="AS89" s="28">
        <v>1</v>
      </c>
      <c r="AT89" s="25">
        <v>3</v>
      </c>
      <c r="AU89" s="25" t="s">
        <v>753</v>
      </c>
      <c r="AV89" s="25" t="s">
        <v>754</v>
      </c>
      <c r="AW89" s="25">
        <v>2000</v>
      </c>
      <c r="AX89" s="25" t="s">
        <v>755</v>
      </c>
      <c r="AY89" s="25" t="s">
        <v>788</v>
      </c>
      <c r="AZ89" s="25" t="s">
        <v>756</v>
      </c>
      <c r="BA89" s="25" t="s">
        <v>762</v>
      </c>
      <c r="BB89" s="25" t="s">
        <v>787</v>
      </c>
      <c r="BC89" s="25" t="s">
        <v>751</v>
      </c>
      <c r="BD89" s="25" t="s">
        <v>751</v>
      </c>
      <c r="BE89" s="25" t="s">
        <v>760</v>
      </c>
      <c r="BF89" s="25">
        <v>3</v>
      </c>
      <c r="BG89" s="62">
        <v>3</v>
      </c>
      <c r="BH89" s="25" t="s">
        <v>2000</v>
      </c>
      <c r="BI89" s="75">
        <v>0</v>
      </c>
      <c r="BJ89" s="75" t="s">
        <v>3922</v>
      </c>
      <c r="BK89" s="75" t="s">
        <v>3923</v>
      </c>
      <c r="BL89" s="177"/>
      <c r="BM89" s="15"/>
      <c r="BN89" s="15"/>
      <c r="BO89" s="15"/>
      <c r="BP89" s="15"/>
      <c r="BQ89" s="15"/>
      <c r="BR89" s="15"/>
    </row>
    <row r="90" spans="1:70" s="29" customFormat="1" ht="15" customHeight="1" x14ac:dyDescent="0.25">
      <c r="A90" s="25">
        <v>70</v>
      </c>
      <c r="B90" s="26"/>
      <c r="C90" s="190"/>
      <c r="D90" s="201">
        <v>0</v>
      </c>
      <c r="E90" s="57" t="s">
        <v>745</v>
      </c>
      <c r="F90" s="57" t="s">
        <v>746</v>
      </c>
      <c r="G90" s="25" t="s">
        <v>747</v>
      </c>
      <c r="H90" s="104">
        <v>1</v>
      </c>
      <c r="I90" s="25">
        <v>1</v>
      </c>
      <c r="J90" s="25"/>
      <c r="K90" s="25" t="s">
        <v>757</v>
      </c>
      <c r="L90" s="25">
        <v>3</v>
      </c>
      <c r="M90" s="25">
        <v>11</v>
      </c>
      <c r="N90" s="25" t="s">
        <v>2980</v>
      </c>
      <c r="O90" s="25" t="s">
        <v>748</v>
      </c>
      <c r="P90" s="25" t="s">
        <v>19</v>
      </c>
      <c r="Q90" s="25" t="s">
        <v>759</v>
      </c>
      <c r="R90" s="25" t="s">
        <v>4129</v>
      </c>
      <c r="S90" s="25">
        <v>3</v>
      </c>
      <c r="T90" s="25" t="s">
        <v>749</v>
      </c>
      <c r="U90" s="25" t="s">
        <v>2</v>
      </c>
      <c r="V90" s="25">
        <v>4</v>
      </c>
      <c r="W90" s="25" t="s">
        <v>750</v>
      </c>
      <c r="X90" s="25">
        <v>2</v>
      </c>
      <c r="Y90" s="25"/>
      <c r="Z90" s="83"/>
      <c r="AA90" s="83">
        <v>115</v>
      </c>
      <c r="AB90" s="83"/>
      <c r="AC90" s="83"/>
      <c r="AD90" s="25" t="s">
        <v>752</v>
      </c>
      <c r="AE90" s="22"/>
      <c r="AF90" s="22"/>
      <c r="AG90" s="22">
        <f t="shared" si="2"/>
        <v>143.45637583892619</v>
      </c>
      <c r="AH90" s="22"/>
      <c r="AI90" s="22"/>
      <c r="AJ90" s="35"/>
      <c r="AK90" s="35"/>
      <c r="AL90" s="35">
        <f>AG90/$AS90</f>
        <v>143.45637583892619</v>
      </c>
      <c r="AM90" s="35"/>
      <c r="AN90" s="35"/>
      <c r="AO90" s="24">
        <v>85.674999999999997</v>
      </c>
      <c r="AP90" s="27"/>
      <c r="AQ90" s="28">
        <v>1</v>
      </c>
      <c r="AR90" s="28">
        <v>1</v>
      </c>
      <c r="AS90" s="28">
        <v>1</v>
      </c>
      <c r="AT90" s="25">
        <v>3</v>
      </c>
      <c r="AU90" s="25" t="s">
        <v>753</v>
      </c>
      <c r="AV90" s="25" t="s">
        <v>754</v>
      </c>
      <c r="AW90" s="25">
        <v>2000</v>
      </c>
      <c r="AX90" s="25" t="s">
        <v>755</v>
      </c>
      <c r="AY90" s="25" t="s">
        <v>761</v>
      </c>
      <c r="AZ90" s="25" t="s">
        <v>756</v>
      </c>
      <c r="BA90" s="25" t="s">
        <v>762</v>
      </c>
      <c r="BB90" s="25" t="s">
        <v>758</v>
      </c>
      <c r="BC90" s="25" t="s">
        <v>751</v>
      </c>
      <c r="BD90" s="25" t="s">
        <v>751</v>
      </c>
      <c r="BE90" s="25" t="s">
        <v>760</v>
      </c>
      <c r="BF90" s="25">
        <v>3</v>
      </c>
      <c r="BG90" s="62">
        <v>3</v>
      </c>
      <c r="BH90" s="25" t="s">
        <v>2000</v>
      </c>
      <c r="BI90" s="75">
        <v>0</v>
      </c>
      <c r="BJ90" s="75" t="s">
        <v>3922</v>
      </c>
      <c r="BK90" s="75" t="s">
        <v>3923</v>
      </c>
      <c r="BL90" s="177"/>
      <c r="BM90" s="15"/>
      <c r="BN90" s="15"/>
      <c r="BO90" s="15"/>
      <c r="BP90" s="15"/>
      <c r="BQ90" s="15"/>
      <c r="BR90" s="15"/>
    </row>
    <row r="91" spans="1:70" s="29" customFormat="1" ht="15" customHeight="1" x14ac:dyDescent="0.25">
      <c r="A91" s="25">
        <v>73</v>
      </c>
      <c r="B91" s="21">
        <v>44</v>
      </c>
      <c r="C91" s="190"/>
      <c r="D91" s="201">
        <v>0</v>
      </c>
      <c r="E91" s="57" t="s">
        <v>1759</v>
      </c>
      <c r="F91" s="57" t="s">
        <v>5</v>
      </c>
      <c r="G91" s="25" t="s">
        <v>1174</v>
      </c>
      <c r="H91" s="104">
        <v>1</v>
      </c>
      <c r="I91" s="25">
        <v>1</v>
      </c>
      <c r="J91" s="25" t="s">
        <v>1175</v>
      </c>
      <c r="K91" s="25">
        <v>2</v>
      </c>
      <c r="L91" s="25">
        <v>1</v>
      </c>
      <c r="M91" s="25">
        <v>11</v>
      </c>
      <c r="N91" s="44" t="s">
        <v>2958</v>
      </c>
      <c r="O91" s="25" t="s">
        <v>1737</v>
      </c>
      <c r="P91" s="25" t="s">
        <v>1176</v>
      </c>
      <c r="Q91" s="25" t="s">
        <v>116</v>
      </c>
      <c r="R91" s="25" t="s">
        <v>117</v>
      </c>
      <c r="S91" s="25">
        <v>3</v>
      </c>
      <c r="T91" s="25" t="s">
        <v>1944</v>
      </c>
      <c r="U91" s="25" t="s">
        <v>2</v>
      </c>
      <c r="V91" s="44">
        <v>4</v>
      </c>
      <c r="W91" s="25" t="s">
        <v>1758</v>
      </c>
      <c r="X91" s="25">
        <v>2</v>
      </c>
      <c r="Y91" s="25"/>
      <c r="Z91" s="25"/>
      <c r="AA91" s="25">
        <v>250000</v>
      </c>
      <c r="AB91" s="25"/>
      <c r="AC91" s="25"/>
      <c r="AD91" s="25" t="s">
        <v>957</v>
      </c>
      <c r="AE91" s="22"/>
      <c r="AF91" s="22"/>
      <c r="AG91" s="22">
        <f t="shared" si="2"/>
        <v>347071.8770296601</v>
      </c>
      <c r="AH91" s="22"/>
      <c r="AI91" s="22"/>
      <c r="AJ91" s="35"/>
      <c r="AK91" s="35"/>
      <c r="AL91" s="35">
        <f>AG91/AS91</f>
        <v>28.448514510627877</v>
      </c>
      <c r="AM91" s="35"/>
      <c r="AN91" s="35"/>
      <c r="AO91" s="24">
        <v>76.983333333333334</v>
      </c>
      <c r="AP91" s="27"/>
      <c r="AQ91" s="28">
        <v>1</v>
      </c>
      <c r="AR91" s="28">
        <v>6</v>
      </c>
      <c r="AS91" s="28">
        <v>12200</v>
      </c>
      <c r="AT91" s="25">
        <v>3</v>
      </c>
      <c r="AU91" s="25" t="s">
        <v>1177</v>
      </c>
      <c r="AV91" s="25" t="s">
        <v>1178</v>
      </c>
      <c r="AW91" s="25">
        <v>1993</v>
      </c>
      <c r="AX91" s="25" t="s">
        <v>1934</v>
      </c>
      <c r="AY91" s="25" t="s">
        <v>1935</v>
      </c>
      <c r="AZ91" s="25" t="s">
        <v>119</v>
      </c>
      <c r="BA91" s="25" t="s">
        <v>118</v>
      </c>
      <c r="BB91" s="25" t="s">
        <v>3</v>
      </c>
      <c r="BC91" s="25" t="s">
        <v>3</v>
      </c>
      <c r="BD91" s="25" t="s">
        <v>25</v>
      </c>
      <c r="BE91" s="25" t="s">
        <v>1179</v>
      </c>
      <c r="BF91" s="44">
        <v>3</v>
      </c>
      <c r="BG91" s="62">
        <v>3</v>
      </c>
      <c r="BH91" s="25" t="s">
        <v>2000</v>
      </c>
      <c r="BI91" s="75">
        <v>0</v>
      </c>
      <c r="BJ91" s="75" t="s">
        <v>3922</v>
      </c>
      <c r="BK91" s="75" t="s">
        <v>3924</v>
      </c>
      <c r="BL91" s="177"/>
      <c r="BM91" s="15"/>
      <c r="BN91" s="15"/>
      <c r="BO91" s="15"/>
      <c r="BP91" s="15"/>
      <c r="BQ91" s="15"/>
      <c r="BR91" s="15"/>
    </row>
    <row r="92" spans="1:70" s="29" customFormat="1" ht="15" customHeight="1" x14ac:dyDescent="0.25">
      <c r="A92" s="25">
        <v>74</v>
      </c>
      <c r="B92" s="21">
        <v>45</v>
      </c>
      <c r="C92" s="190"/>
      <c r="D92" s="201">
        <v>0</v>
      </c>
      <c r="E92" s="57" t="s">
        <v>1759</v>
      </c>
      <c r="F92" s="57" t="s">
        <v>5</v>
      </c>
      <c r="G92" s="25" t="s">
        <v>1174</v>
      </c>
      <c r="H92" s="104">
        <v>1</v>
      </c>
      <c r="I92" s="25">
        <v>1</v>
      </c>
      <c r="J92" s="25" t="s">
        <v>1175</v>
      </c>
      <c r="K92" s="25">
        <v>2</v>
      </c>
      <c r="L92" s="25">
        <v>1</v>
      </c>
      <c r="M92" s="25">
        <v>11</v>
      </c>
      <c r="N92" s="44" t="s">
        <v>2958</v>
      </c>
      <c r="O92" s="25" t="s">
        <v>1738</v>
      </c>
      <c r="P92" s="25" t="s">
        <v>55</v>
      </c>
      <c r="Q92" s="25" t="s">
        <v>120</v>
      </c>
      <c r="R92" s="25" t="s">
        <v>121</v>
      </c>
      <c r="S92" s="25">
        <v>3</v>
      </c>
      <c r="T92" s="25" t="s">
        <v>1944</v>
      </c>
      <c r="U92" s="25" t="s">
        <v>2</v>
      </c>
      <c r="V92" s="25">
        <v>4</v>
      </c>
      <c r="W92" s="25" t="s">
        <v>1180</v>
      </c>
      <c r="X92" s="25">
        <v>2</v>
      </c>
      <c r="Y92" s="25"/>
      <c r="Z92" s="25"/>
      <c r="AA92" s="25">
        <v>54000000</v>
      </c>
      <c r="AB92" s="25"/>
      <c r="AC92" s="25"/>
      <c r="AD92" s="25" t="s">
        <v>957</v>
      </c>
      <c r="AE92" s="22"/>
      <c r="AF92" s="22"/>
      <c r="AG92" s="22">
        <f t="shared" si="2"/>
        <v>74967525.438406572</v>
      </c>
      <c r="AH92" s="22"/>
      <c r="AI92" s="22"/>
      <c r="AJ92" s="35"/>
      <c r="AK92" s="35"/>
      <c r="AL92" s="35">
        <f>AG92/AS92</f>
        <v>4.9978350292271045</v>
      </c>
      <c r="AM92" s="35"/>
      <c r="AN92" s="35"/>
      <c r="AO92" s="24">
        <v>76.983333333333334</v>
      </c>
      <c r="AP92" s="27"/>
      <c r="AQ92" s="28">
        <v>1</v>
      </c>
      <c r="AR92" s="28">
        <v>6</v>
      </c>
      <c r="AS92" s="28">
        <v>15000000</v>
      </c>
      <c r="AT92" s="25">
        <v>3</v>
      </c>
      <c r="AU92" s="25" t="s">
        <v>1177</v>
      </c>
      <c r="AV92" s="25" t="s">
        <v>1178</v>
      </c>
      <c r="AW92" s="25">
        <v>1993</v>
      </c>
      <c r="AX92" s="25" t="s">
        <v>1934</v>
      </c>
      <c r="AY92" s="25" t="s">
        <v>1935</v>
      </c>
      <c r="AZ92" s="25" t="s">
        <v>119</v>
      </c>
      <c r="BA92" s="25" t="s">
        <v>1181</v>
      </c>
      <c r="BB92" s="25" t="s">
        <v>3</v>
      </c>
      <c r="BC92" s="25" t="s">
        <v>3</v>
      </c>
      <c r="BD92" s="25" t="s">
        <v>25</v>
      </c>
      <c r="BE92" s="25" t="s">
        <v>1179</v>
      </c>
      <c r="BF92" s="44">
        <v>3</v>
      </c>
      <c r="BG92" s="62">
        <v>3</v>
      </c>
      <c r="BH92" s="25" t="s">
        <v>2000</v>
      </c>
      <c r="BI92" s="75">
        <v>0</v>
      </c>
      <c r="BJ92" s="75" t="s">
        <v>3922</v>
      </c>
      <c r="BK92" s="75" t="s">
        <v>3924</v>
      </c>
      <c r="BL92" s="238"/>
      <c r="BM92" s="15"/>
      <c r="BN92" s="15"/>
      <c r="BO92" s="15"/>
      <c r="BP92" s="15"/>
      <c r="BQ92" s="15"/>
      <c r="BR92" s="15"/>
    </row>
    <row r="93" spans="1:70" s="29" customFormat="1" ht="15" customHeight="1" x14ac:dyDescent="0.25">
      <c r="A93" s="25">
        <v>71</v>
      </c>
      <c r="B93" s="26"/>
      <c r="C93" s="190"/>
      <c r="D93" s="201">
        <v>0</v>
      </c>
      <c r="E93" s="57" t="s">
        <v>1759</v>
      </c>
      <c r="F93" s="57" t="s">
        <v>5</v>
      </c>
      <c r="G93" s="25" t="s">
        <v>1174</v>
      </c>
      <c r="H93" s="104">
        <v>1</v>
      </c>
      <c r="I93" s="25">
        <v>1</v>
      </c>
      <c r="J93" s="25" t="s">
        <v>1175</v>
      </c>
      <c r="K93" s="25">
        <v>2</v>
      </c>
      <c r="L93" s="25">
        <v>1</v>
      </c>
      <c r="M93" s="25">
        <v>11</v>
      </c>
      <c r="N93" s="44" t="s">
        <v>2958</v>
      </c>
      <c r="O93" s="25" t="s">
        <v>1737</v>
      </c>
      <c r="P93" s="25" t="s">
        <v>1176</v>
      </c>
      <c r="Q93" s="25" t="s">
        <v>116</v>
      </c>
      <c r="R93" s="25" t="s">
        <v>117</v>
      </c>
      <c r="S93" s="25">
        <v>3</v>
      </c>
      <c r="T93" s="25" t="s">
        <v>1944</v>
      </c>
      <c r="U93" s="25" t="s">
        <v>2</v>
      </c>
      <c r="V93" s="44">
        <v>4</v>
      </c>
      <c r="W93" s="25" t="s">
        <v>1758</v>
      </c>
      <c r="X93" s="25">
        <v>2</v>
      </c>
      <c r="Y93" s="25"/>
      <c r="Z93" s="25"/>
      <c r="AA93" s="25">
        <v>12000</v>
      </c>
      <c r="AB93" s="25"/>
      <c r="AC93" s="25"/>
      <c r="AD93" s="25" t="s">
        <v>956</v>
      </c>
      <c r="AE93" s="22"/>
      <c r="AF93" s="22"/>
      <c r="AG93" s="22">
        <f t="shared" si="2"/>
        <v>16659.450097423683</v>
      </c>
      <c r="AH93" s="22"/>
      <c r="AI93" s="22"/>
      <c r="AJ93" s="35"/>
      <c r="AK93" s="35"/>
      <c r="AL93" s="35">
        <f>AG93/$AS93</f>
        <v>1.3655286965101381</v>
      </c>
      <c r="AM93" s="35"/>
      <c r="AN93" s="35"/>
      <c r="AO93" s="24">
        <v>76.983333333333334</v>
      </c>
      <c r="AP93" s="27"/>
      <c r="AQ93" s="28">
        <v>1</v>
      </c>
      <c r="AR93" s="28">
        <v>1</v>
      </c>
      <c r="AS93" s="28">
        <v>12200</v>
      </c>
      <c r="AT93" s="25">
        <v>3</v>
      </c>
      <c r="AU93" s="25" t="s">
        <v>1177</v>
      </c>
      <c r="AV93" s="25" t="s">
        <v>1178</v>
      </c>
      <c r="AW93" s="25">
        <v>1993</v>
      </c>
      <c r="AX93" s="25" t="s">
        <v>1934</v>
      </c>
      <c r="AY93" s="25" t="s">
        <v>1935</v>
      </c>
      <c r="AZ93" s="25" t="s">
        <v>119</v>
      </c>
      <c r="BA93" s="25" t="s">
        <v>118</v>
      </c>
      <c r="BB93" s="25" t="s">
        <v>3</v>
      </c>
      <c r="BC93" s="25" t="s">
        <v>3</v>
      </c>
      <c r="BD93" s="25" t="s">
        <v>25</v>
      </c>
      <c r="BE93" s="25" t="s">
        <v>1179</v>
      </c>
      <c r="BF93" s="44">
        <v>3</v>
      </c>
      <c r="BG93" s="62">
        <v>3</v>
      </c>
      <c r="BH93" s="25" t="s">
        <v>2000</v>
      </c>
      <c r="BI93" s="75">
        <v>0</v>
      </c>
      <c r="BJ93" s="75" t="s">
        <v>3922</v>
      </c>
      <c r="BK93" s="75" t="s">
        <v>3899</v>
      </c>
      <c r="BL93" s="213"/>
      <c r="BM93" s="15"/>
      <c r="BN93" s="15"/>
      <c r="BO93" s="15"/>
      <c r="BP93" s="15"/>
      <c r="BQ93" s="15"/>
      <c r="BR93" s="15"/>
    </row>
    <row r="94" spans="1:70" s="29" customFormat="1" ht="15" customHeight="1" x14ac:dyDescent="0.25">
      <c r="A94" s="25">
        <v>72</v>
      </c>
      <c r="B94" s="26"/>
      <c r="C94" s="190"/>
      <c r="D94" s="201">
        <v>0</v>
      </c>
      <c r="E94" s="57" t="s">
        <v>1759</v>
      </c>
      <c r="F94" s="57" t="s">
        <v>5</v>
      </c>
      <c r="G94" s="25" t="s">
        <v>1174</v>
      </c>
      <c r="H94" s="104">
        <v>1</v>
      </c>
      <c r="I94" s="25">
        <v>1</v>
      </c>
      <c r="J94" s="25" t="s">
        <v>1175</v>
      </c>
      <c r="K94" s="25">
        <v>2</v>
      </c>
      <c r="L94" s="25">
        <v>1</v>
      </c>
      <c r="M94" s="25">
        <v>11</v>
      </c>
      <c r="N94" s="44" t="s">
        <v>2958</v>
      </c>
      <c r="O94" s="25" t="s">
        <v>1738</v>
      </c>
      <c r="P94" s="25" t="s">
        <v>55</v>
      </c>
      <c r="Q94" s="25" t="s">
        <v>120</v>
      </c>
      <c r="R94" s="25" t="s">
        <v>121</v>
      </c>
      <c r="S94" s="25">
        <v>3</v>
      </c>
      <c r="T94" s="25" t="s">
        <v>1944</v>
      </c>
      <c r="U94" s="25" t="s">
        <v>2</v>
      </c>
      <c r="V94" s="25">
        <v>4</v>
      </c>
      <c r="W94" s="25" t="s">
        <v>1180</v>
      </c>
      <c r="X94" s="25">
        <v>2</v>
      </c>
      <c r="Y94" s="25"/>
      <c r="Z94" s="25"/>
      <c r="AA94" s="25">
        <v>8700000</v>
      </c>
      <c r="AB94" s="25"/>
      <c r="AC94" s="25"/>
      <c r="AD94" s="25" t="s">
        <v>956</v>
      </c>
      <c r="AE94" s="22"/>
      <c r="AF94" s="22"/>
      <c r="AG94" s="22">
        <f t="shared" si="2"/>
        <v>12078101.320632171</v>
      </c>
      <c r="AH94" s="22"/>
      <c r="AI94" s="22"/>
      <c r="AJ94" s="35"/>
      <c r="AK94" s="35"/>
      <c r="AL94" s="35">
        <f>AG94/$AS94</f>
        <v>0.80520675470881142</v>
      </c>
      <c r="AM94" s="35"/>
      <c r="AN94" s="35"/>
      <c r="AO94" s="24">
        <v>76.983333333333334</v>
      </c>
      <c r="AP94" s="27"/>
      <c r="AQ94" s="28">
        <v>1</v>
      </c>
      <c r="AR94" s="28">
        <v>1</v>
      </c>
      <c r="AS94" s="28">
        <v>15000000</v>
      </c>
      <c r="AT94" s="25">
        <v>3</v>
      </c>
      <c r="AU94" s="25" t="s">
        <v>1177</v>
      </c>
      <c r="AV94" s="25" t="s">
        <v>1178</v>
      </c>
      <c r="AW94" s="25">
        <v>1993</v>
      </c>
      <c r="AX94" s="25" t="s">
        <v>1934</v>
      </c>
      <c r="AY94" s="25" t="s">
        <v>1935</v>
      </c>
      <c r="AZ94" s="25" t="s">
        <v>119</v>
      </c>
      <c r="BA94" s="25" t="s">
        <v>118</v>
      </c>
      <c r="BB94" s="25" t="s">
        <v>3</v>
      </c>
      <c r="BC94" s="25" t="s">
        <v>3</v>
      </c>
      <c r="BD94" s="25" t="s">
        <v>25</v>
      </c>
      <c r="BE94" s="25" t="s">
        <v>1179</v>
      </c>
      <c r="BF94" s="44">
        <v>3</v>
      </c>
      <c r="BG94" s="62">
        <v>3</v>
      </c>
      <c r="BH94" s="25" t="s">
        <v>2000</v>
      </c>
      <c r="BI94" s="75">
        <v>0</v>
      </c>
      <c r="BJ94" s="75" t="s">
        <v>3922</v>
      </c>
      <c r="BK94" s="75" t="s">
        <v>3899</v>
      </c>
      <c r="BL94" s="213"/>
      <c r="BM94" s="15"/>
      <c r="BN94" s="15"/>
      <c r="BO94" s="15"/>
      <c r="BP94" s="15"/>
      <c r="BQ94" s="15"/>
      <c r="BR94" s="15"/>
    </row>
    <row r="95" spans="1:70" s="29" customFormat="1" ht="15" customHeight="1" x14ac:dyDescent="0.25">
      <c r="A95" s="25">
        <v>75</v>
      </c>
      <c r="B95" s="21">
        <v>46</v>
      </c>
      <c r="C95" s="194" t="s">
        <v>339</v>
      </c>
      <c r="D95" s="201">
        <v>0</v>
      </c>
      <c r="E95" s="57" t="s">
        <v>342</v>
      </c>
      <c r="F95" s="64" t="s">
        <v>289</v>
      </c>
      <c r="G95" s="25"/>
      <c r="H95" s="228">
        <v>0</v>
      </c>
      <c r="I95" s="25" t="s">
        <v>640</v>
      </c>
      <c r="J95" s="25"/>
      <c r="K95" s="25">
        <v>3</v>
      </c>
      <c r="L95" s="25">
        <v>1</v>
      </c>
      <c r="M95" s="25"/>
      <c r="N95" s="25"/>
      <c r="O95" s="25"/>
      <c r="P95" s="25"/>
      <c r="Q95" s="25"/>
      <c r="R95" s="25"/>
      <c r="S95" s="25"/>
      <c r="T95" s="25"/>
      <c r="U95" s="25"/>
      <c r="V95" s="25"/>
      <c r="W95" s="25"/>
      <c r="X95" s="25"/>
      <c r="Y95" s="71"/>
      <c r="Z95" s="71"/>
      <c r="AA95" s="71"/>
      <c r="AB95" s="71"/>
      <c r="AC95" s="71"/>
      <c r="AD95" s="25"/>
      <c r="AE95" s="22"/>
      <c r="AF95" s="22"/>
      <c r="AG95" s="22"/>
      <c r="AH95" s="22"/>
      <c r="AI95" s="22"/>
      <c r="AJ95" s="107"/>
      <c r="AK95" s="107"/>
      <c r="AL95" s="107"/>
      <c r="AM95" s="107"/>
      <c r="AN95" s="107"/>
      <c r="AO95" s="48"/>
      <c r="AP95" s="27"/>
      <c r="AQ95" s="27">
        <v>1</v>
      </c>
      <c r="AR95" s="28"/>
      <c r="AS95" s="28" t="s">
        <v>751</v>
      </c>
      <c r="AT95" s="25"/>
      <c r="AU95" s="25"/>
      <c r="AV95" s="25"/>
      <c r="AW95" s="25"/>
      <c r="AX95" s="25"/>
      <c r="AY95" s="25"/>
      <c r="AZ95" s="25"/>
      <c r="BA95" s="25"/>
      <c r="BB95" s="25"/>
      <c r="BC95" s="25"/>
      <c r="BD95" s="25"/>
      <c r="BE95" s="25"/>
      <c r="BF95" s="25"/>
      <c r="BG95" s="25" t="s">
        <v>2000</v>
      </c>
      <c r="BH95" s="25" t="s">
        <v>2000</v>
      </c>
      <c r="BI95" s="75" t="s">
        <v>2000</v>
      </c>
      <c r="BJ95" s="75" t="s">
        <v>2000</v>
      </c>
      <c r="BK95" s="75" t="s">
        <v>2000</v>
      </c>
      <c r="BL95" s="213"/>
      <c r="BM95" s="238"/>
      <c r="BN95" s="238"/>
      <c r="BO95" s="238"/>
      <c r="BP95" s="238"/>
      <c r="BQ95" s="238"/>
      <c r="BR95" s="238"/>
    </row>
    <row r="96" spans="1:70" s="29" customFormat="1" ht="15" customHeight="1" x14ac:dyDescent="0.25">
      <c r="A96" s="25">
        <v>76</v>
      </c>
      <c r="B96" s="21">
        <v>47</v>
      </c>
      <c r="C96" s="190" t="s">
        <v>800</v>
      </c>
      <c r="D96" s="200">
        <v>0</v>
      </c>
      <c r="E96" s="57" t="s">
        <v>799</v>
      </c>
      <c r="F96" s="57" t="s">
        <v>289</v>
      </c>
      <c r="G96" s="25"/>
      <c r="H96" s="104">
        <v>1</v>
      </c>
      <c r="I96" s="25" t="s">
        <v>4105</v>
      </c>
      <c r="J96" s="25"/>
      <c r="K96" s="25">
        <v>1</v>
      </c>
      <c r="L96" s="25">
        <v>1</v>
      </c>
      <c r="M96" s="25">
        <v>3</v>
      </c>
      <c r="N96" s="25" t="s">
        <v>2979</v>
      </c>
      <c r="O96" s="25" t="s">
        <v>166</v>
      </c>
      <c r="P96" s="25" t="s">
        <v>19</v>
      </c>
      <c r="Q96" s="25" t="s">
        <v>544</v>
      </c>
      <c r="R96" s="25"/>
      <c r="S96" s="25">
        <v>5</v>
      </c>
      <c r="T96" s="25" t="s">
        <v>18</v>
      </c>
      <c r="U96" s="25" t="s">
        <v>10</v>
      </c>
      <c r="V96" s="25">
        <v>8</v>
      </c>
      <c r="W96" s="25"/>
      <c r="X96" s="25">
        <v>1</v>
      </c>
      <c r="Y96" s="25"/>
      <c r="Z96" s="83"/>
      <c r="AA96" s="83">
        <v>951000000</v>
      </c>
      <c r="AB96" s="83"/>
      <c r="AC96" s="83"/>
      <c r="AD96" s="25" t="s">
        <v>794</v>
      </c>
      <c r="AE96" s="22"/>
      <c r="AF96" s="22"/>
      <c r="AG96" s="22">
        <f>(AA96*(106.875/AO96))/$AQ96</f>
        <v>995720058.7803086</v>
      </c>
      <c r="AH96" s="22"/>
      <c r="AI96" s="22"/>
      <c r="AJ96" s="35"/>
      <c r="AK96" s="35"/>
      <c r="AL96" s="35"/>
      <c r="AM96" s="35"/>
      <c r="AN96" s="35"/>
      <c r="AO96" s="24">
        <v>102.075</v>
      </c>
      <c r="AP96" s="27"/>
      <c r="AQ96" s="27">
        <v>1</v>
      </c>
      <c r="AR96" s="47">
        <v>6</v>
      </c>
      <c r="AS96" s="47" t="s">
        <v>751</v>
      </c>
      <c r="AT96" s="25">
        <v>9</v>
      </c>
      <c r="AU96" s="25" t="s">
        <v>945</v>
      </c>
      <c r="AV96" s="25"/>
      <c r="AW96" s="25">
        <v>2011</v>
      </c>
      <c r="AX96" s="25" t="s">
        <v>2</v>
      </c>
      <c r="AY96" s="25"/>
      <c r="AZ96" s="25"/>
      <c r="BA96" s="25"/>
      <c r="BB96" s="25"/>
      <c r="BC96" s="25"/>
      <c r="BD96" s="25"/>
      <c r="BE96" s="25"/>
      <c r="BF96" s="25"/>
      <c r="BG96" s="62">
        <v>3</v>
      </c>
      <c r="BH96" s="25" t="s">
        <v>2000</v>
      </c>
      <c r="BI96" s="74">
        <v>0</v>
      </c>
      <c r="BJ96" s="75" t="s">
        <v>3925</v>
      </c>
      <c r="BK96" s="75" t="s">
        <v>3926</v>
      </c>
      <c r="BL96" s="213"/>
      <c r="BM96" s="238"/>
      <c r="BN96" s="238"/>
      <c r="BO96" s="238"/>
      <c r="BP96" s="238"/>
      <c r="BQ96" s="238"/>
      <c r="BR96" s="238"/>
    </row>
    <row r="97" spans="1:70" s="29" customFormat="1" ht="15" customHeight="1" x14ac:dyDescent="0.25">
      <c r="A97" s="25">
        <v>77</v>
      </c>
      <c r="B97" s="21">
        <v>48</v>
      </c>
      <c r="C97" s="190" t="s">
        <v>351</v>
      </c>
      <c r="D97" s="201">
        <v>0</v>
      </c>
      <c r="E97" s="57" t="s">
        <v>361</v>
      </c>
      <c r="F97" s="57" t="s">
        <v>289</v>
      </c>
      <c r="G97" s="25"/>
      <c r="H97" s="104">
        <v>0</v>
      </c>
      <c r="I97" s="25" t="s">
        <v>618</v>
      </c>
      <c r="J97" s="25"/>
      <c r="K97" s="25">
        <v>1</v>
      </c>
      <c r="L97" s="25">
        <v>2</v>
      </c>
      <c r="M97" s="25"/>
      <c r="N97" s="25"/>
      <c r="O97" s="25"/>
      <c r="P97" s="25"/>
      <c r="Q97" s="25"/>
      <c r="R97" s="25"/>
      <c r="S97" s="25"/>
      <c r="T97" s="25"/>
      <c r="U97" s="25"/>
      <c r="V97" s="25"/>
      <c r="W97" s="25"/>
      <c r="X97" s="25"/>
      <c r="Y97" s="25"/>
      <c r="Z97" s="83"/>
      <c r="AA97" s="83"/>
      <c r="AB97" s="83"/>
      <c r="AC97" s="83"/>
      <c r="AD97" s="25"/>
      <c r="AE97" s="22"/>
      <c r="AF97" s="22"/>
      <c r="AG97" s="22"/>
      <c r="AH97" s="22"/>
      <c r="AI97" s="22"/>
      <c r="AJ97" s="35"/>
      <c r="AK97" s="35"/>
      <c r="AL97" s="35"/>
      <c r="AM97" s="35"/>
      <c r="AN97" s="35"/>
      <c r="AO97" s="48"/>
      <c r="AP97" s="27"/>
      <c r="AQ97" s="27">
        <v>1</v>
      </c>
      <c r="AR97" s="28"/>
      <c r="AS97" s="28" t="s">
        <v>751</v>
      </c>
      <c r="AT97" s="25"/>
      <c r="AU97" s="25"/>
      <c r="AV97" s="25"/>
      <c r="AW97" s="25"/>
      <c r="AX97" s="25"/>
      <c r="AY97" s="25"/>
      <c r="AZ97" s="25"/>
      <c r="BA97" s="25"/>
      <c r="BB97" s="25"/>
      <c r="BC97" s="25"/>
      <c r="BD97" s="25"/>
      <c r="BE97" s="25"/>
      <c r="BF97" s="25"/>
      <c r="BG97" s="25" t="s">
        <v>2000</v>
      </c>
      <c r="BH97" s="25" t="s">
        <v>2000</v>
      </c>
      <c r="BI97" s="75" t="s">
        <v>2000</v>
      </c>
      <c r="BJ97" s="75" t="s">
        <v>2000</v>
      </c>
      <c r="BK97" s="75" t="s">
        <v>2000</v>
      </c>
      <c r="BL97" s="213"/>
      <c r="BM97" s="221"/>
      <c r="BN97" s="221"/>
      <c r="BO97" s="221"/>
      <c r="BP97" s="221"/>
      <c r="BQ97" s="221"/>
      <c r="BR97" s="221"/>
    </row>
    <row r="98" spans="1:70" s="29" customFormat="1" ht="15" customHeight="1" x14ac:dyDescent="0.25">
      <c r="A98" s="25">
        <v>78</v>
      </c>
      <c r="B98" s="21">
        <v>49</v>
      </c>
      <c r="C98" s="190" t="s">
        <v>351</v>
      </c>
      <c r="D98" s="201">
        <v>0</v>
      </c>
      <c r="E98" s="87" t="s">
        <v>362</v>
      </c>
      <c r="F98" s="87" t="s">
        <v>289</v>
      </c>
      <c r="G98" s="25"/>
      <c r="H98" s="104">
        <v>0</v>
      </c>
      <c r="I98" s="25" t="s">
        <v>619</v>
      </c>
      <c r="J98" s="25"/>
      <c r="K98" s="25">
        <v>3</v>
      </c>
      <c r="L98" s="25">
        <v>3</v>
      </c>
      <c r="M98" s="25"/>
      <c r="N98" s="25"/>
      <c r="O98" s="25"/>
      <c r="P98" s="25"/>
      <c r="Q98" s="25"/>
      <c r="R98" s="25"/>
      <c r="S98" s="25"/>
      <c r="T98" s="25"/>
      <c r="U98" s="25"/>
      <c r="V98" s="25"/>
      <c r="W98" s="25"/>
      <c r="X98" s="25"/>
      <c r="Y98" s="44"/>
      <c r="Z98" s="83"/>
      <c r="AA98" s="83"/>
      <c r="AB98" s="83"/>
      <c r="AC98" s="83"/>
      <c r="AD98" s="25"/>
      <c r="AE98" s="22"/>
      <c r="AF98" s="22"/>
      <c r="AG98" s="22"/>
      <c r="AH98" s="22"/>
      <c r="AI98" s="22"/>
      <c r="AJ98" s="35"/>
      <c r="AK98" s="35"/>
      <c r="AL98" s="35"/>
      <c r="AM98" s="35"/>
      <c r="AN98" s="35"/>
      <c r="AO98" s="48"/>
      <c r="AP98" s="27"/>
      <c r="AQ98" s="27">
        <v>1</v>
      </c>
      <c r="AR98" s="28"/>
      <c r="AS98" s="28" t="s">
        <v>751</v>
      </c>
      <c r="AT98" s="25"/>
      <c r="AU98" s="25"/>
      <c r="AV98" s="25"/>
      <c r="AW98" s="25"/>
      <c r="AX98" s="25"/>
      <c r="AY98" s="25"/>
      <c r="AZ98" s="25"/>
      <c r="BA98" s="25"/>
      <c r="BB98" s="25"/>
      <c r="BC98" s="25"/>
      <c r="BD98" s="25"/>
      <c r="BE98" s="25"/>
      <c r="BF98" s="25"/>
      <c r="BG98" s="25" t="s">
        <v>2000</v>
      </c>
      <c r="BH98" s="25" t="s">
        <v>2000</v>
      </c>
      <c r="BI98" s="75" t="s">
        <v>2000</v>
      </c>
      <c r="BJ98" s="75" t="s">
        <v>2000</v>
      </c>
      <c r="BK98" s="75" t="s">
        <v>2000</v>
      </c>
      <c r="BL98" s="213"/>
      <c r="BM98" s="213"/>
      <c r="BN98" s="213"/>
      <c r="BO98" s="213"/>
      <c r="BP98" s="213"/>
      <c r="BQ98" s="213"/>
      <c r="BR98" s="213"/>
    </row>
    <row r="99" spans="1:70" s="29" customFormat="1" ht="15" customHeight="1" x14ac:dyDescent="0.25">
      <c r="A99" s="25">
        <v>79</v>
      </c>
      <c r="B99" s="21">
        <v>50</v>
      </c>
      <c r="C99" s="190" t="s">
        <v>381</v>
      </c>
      <c r="D99" s="201">
        <v>0</v>
      </c>
      <c r="E99" s="57" t="s">
        <v>385</v>
      </c>
      <c r="F99" s="57" t="s">
        <v>289</v>
      </c>
      <c r="G99" s="25"/>
      <c r="H99" s="104">
        <v>0</v>
      </c>
      <c r="I99" s="25" t="s">
        <v>640</v>
      </c>
      <c r="J99" s="25"/>
      <c r="K99" s="25">
        <v>4</v>
      </c>
      <c r="L99" s="25">
        <v>1</v>
      </c>
      <c r="M99" s="25"/>
      <c r="N99" s="25"/>
      <c r="O99" s="25"/>
      <c r="P99" s="25"/>
      <c r="Q99" s="25"/>
      <c r="R99" s="25"/>
      <c r="S99" s="25"/>
      <c r="T99" s="25"/>
      <c r="U99" s="25"/>
      <c r="V99" s="25"/>
      <c r="W99" s="25"/>
      <c r="X99" s="25"/>
      <c r="Y99" s="25"/>
      <c r="Z99" s="83"/>
      <c r="AA99" s="83"/>
      <c r="AB99" s="83"/>
      <c r="AC99" s="83"/>
      <c r="AD99" s="25"/>
      <c r="AE99" s="22"/>
      <c r="AF99" s="22"/>
      <c r="AG99" s="22"/>
      <c r="AH99" s="22"/>
      <c r="AI99" s="22"/>
      <c r="AJ99" s="35"/>
      <c r="AK99" s="35"/>
      <c r="AL99" s="35"/>
      <c r="AM99" s="35"/>
      <c r="AN99" s="35"/>
      <c r="AO99" s="48"/>
      <c r="AP99" s="27"/>
      <c r="AQ99" s="27">
        <v>1</v>
      </c>
      <c r="AR99" s="28"/>
      <c r="AS99" s="28" t="s">
        <v>751</v>
      </c>
      <c r="AT99" s="25"/>
      <c r="AU99" s="25"/>
      <c r="AV99" s="25"/>
      <c r="AW99" s="25"/>
      <c r="AX99" s="25"/>
      <c r="AY99" s="25"/>
      <c r="AZ99" s="25"/>
      <c r="BA99" s="25"/>
      <c r="BB99" s="25"/>
      <c r="BC99" s="25"/>
      <c r="BD99" s="25"/>
      <c r="BE99" s="25"/>
      <c r="BF99" s="25"/>
      <c r="BG99" s="25" t="s">
        <v>2000</v>
      </c>
      <c r="BH99" s="25" t="s">
        <v>2000</v>
      </c>
      <c r="BI99" s="75" t="s">
        <v>2000</v>
      </c>
      <c r="BJ99" s="75" t="s">
        <v>2000</v>
      </c>
      <c r="BK99" s="75" t="s">
        <v>2000</v>
      </c>
      <c r="BL99" s="213"/>
      <c r="BM99" s="221"/>
      <c r="BN99" s="221"/>
      <c r="BO99" s="221"/>
      <c r="BP99" s="221"/>
      <c r="BQ99" s="221"/>
      <c r="BR99" s="221"/>
    </row>
    <row r="100" spans="1:70" s="29" customFormat="1" ht="15" customHeight="1" x14ac:dyDescent="0.25">
      <c r="A100" s="25">
        <v>80</v>
      </c>
      <c r="B100" s="21">
        <v>51</v>
      </c>
      <c r="C100" s="190" t="s">
        <v>351</v>
      </c>
      <c r="D100" s="200">
        <v>0</v>
      </c>
      <c r="E100" s="57" t="s">
        <v>352</v>
      </c>
      <c r="F100" s="64" t="s">
        <v>289</v>
      </c>
      <c r="G100" s="25" t="s">
        <v>803</v>
      </c>
      <c r="H100" s="104">
        <v>1</v>
      </c>
      <c r="I100" s="25" t="s">
        <v>4105</v>
      </c>
      <c r="J100" s="25"/>
      <c r="K100" s="25">
        <v>4</v>
      </c>
      <c r="L100" s="25">
        <v>1</v>
      </c>
      <c r="M100" s="25">
        <v>1</v>
      </c>
      <c r="N100" s="25" t="s">
        <v>2942</v>
      </c>
      <c r="O100" s="25" t="s">
        <v>801</v>
      </c>
      <c r="P100" s="25" t="s">
        <v>19</v>
      </c>
      <c r="Q100" s="25" t="s">
        <v>544</v>
      </c>
      <c r="R100" s="25"/>
      <c r="S100" s="25">
        <v>5</v>
      </c>
      <c r="T100" s="25" t="s">
        <v>18</v>
      </c>
      <c r="U100" s="25" t="s">
        <v>10</v>
      </c>
      <c r="V100" s="25">
        <v>8</v>
      </c>
      <c r="W100" s="25"/>
      <c r="X100" s="25">
        <v>1</v>
      </c>
      <c r="Y100" s="25"/>
      <c r="Z100" s="25"/>
      <c r="AA100" s="25">
        <v>218943044.24000001</v>
      </c>
      <c r="AB100" s="25"/>
      <c r="AC100" s="25"/>
      <c r="AD100" s="25" t="s">
        <v>794</v>
      </c>
      <c r="AE100" s="22"/>
      <c r="AF100" s="22"/>
      <c r="AG100" s="22">
        <f>(AA100*(106.875/AO100))/$AQ100</f>
        <v>221411807.47342691</v>
      </c>
      <c r="AH100" s="22"/>
      <c r="AI100" s="22"/>
      <c r="AJ100" s="23"/>
      <c r="AK100" s="23"/>
      <c r="AL100" s="23"/>
      <c r="AM100" s="23"/>
      <c r="AN100" s="23"/>
      <c r="AO100" s="24">
        <v>105.68333333333334</v>
      </c>
      <c r="AP100" s="27"/>
      <c r="AQ100" s="27">
        <v>1</v>
      </c>
      <c r="AR100" s="28">
        <v>6</v>
      </c>
      <c r="AS100" s="28" t="s">
        <v>751</v>
      </c>
      <c r="AT100" s="25">
        <v>9</v>
      </c>
      <c r="AU100" s="25" t="s">
        <v>3053</v>
      </c>
      <c r="AV100" s="25"/>
      <c r="AW100" s="25" t="s">
        <v>802</v>
      </c>
      <c r="AX100" s="25"/>
      <c r="AY100" s="25"/>
      <c r="AZ100" s="25"/>
      <c r="BA100" s="25"/>
      <c r="BB100" s="25"/>
      <c r="BC100" s="25"/>
      <c r="BD100" s="25"/>
      <c r="BE100" s="25"/>
      <c r="BF100" s="25"/>
      <c r="BG100" s="62">
        <v>3</v>
      </c>
      <c r="BH100" s="25" t="s">
        <v>2000</v>
      </c>
      <c r="BI100" s="74">
        <v>0</v>
      </c>
      <c r="BJ100" s="75" t="s">
        <v>3925</v>
      </c>
      <c r="BK100" s="75" t="s">
        <v>3927</v>
      </c>
      <c r="BL100" s="213"/>
      <c r="BM100" s="221"/>
      <c r="BN100" s="221"/>
      <c r="BO100" s="221"/>
      <c r="BP100" s="221"/>
      <c r="BQ100" s="221"/>
      <c r="BR100" s="221"/>
    </row>
    <row r="101" spans="1:70" s="29" customFormat="1" ht="15" customHeight="1" x14ac:dyDescent="0.25">
      <c r="A101" s="25">
        <v>84</v>
      </c>
      <c r="B101" s="21">
        <v>52</v>
      </c>
      <c r="C101" s="190" t="s">
        <v>387</v>
      </c>
      <c r="D101" s="201">
        <v>0</v>
      </c>
      <c r="E101" s="57" t="s">
        <v>398</v>
      </c>
      <c r="F101" s="57" t="s">
        <v>5</v>
      </c>
      <c r="G101" s="25" t="s">
        <v>399</v>
      </c>
      <c r="H101" s="104">
        <v>1</v>
      </c>
      <c r="I101" s="25"/>
      <c r="J101" s="25"/>
      <c r="K101" s="25">
        <v>4</v>
      </c>
      <c r="L101" s="25">
        <v>1</v>
      </c>
      <c r="M101" s="25">
        <v>8</v>
      </c>
      <c r="N101" s="25" t="s">
        <v>2981</v>
      </c>
      <c r="O101" s="25" t="s">
        <v>912</v>
      </c>
      <c r="P101" s="25" t="s">
        <v>19</v>
      </c>
      <c r="Q101" s="25" t="s">
        <v>1088</v>
      </c>
      <c r="R101" s="25" t="s">
        <v>1089</v>
      </c>
      <c r="S101" s="25">
        <v>3</v>
      </c>
      <c r="T101" s="25" t="s">
        <v>1062</v>
      </c>
      <c r="U101" s="25" t="s">
        <v>2</v>
      </c>
      <c r="V101" s="25">
        <v>4</v>
      </c>
      <c r="W101" s="25" t="s">
        <v>1063</v>
      </c>
      <c r="X101" s="25">
        <v>2</v>
      </c>
      <c r="Y101" s="25"/>
      <c r="Z101" s="62">
        <v>85.58</v>
      </c>
      <c r="AA101" s="83"/>
      <c r="AB101" s="83"/>
      <c r="AC101" s="62">
        <v>107.72</v>
      </c>
      <c r="AD101" s="25" t="s">
        <v>1073</v>
      </c>
      <c r="AE101" s="22"/>
      <c r="AF101" s="22">
        <f>(Z101*(106.875/AO101))/$AQ101</f>
        <v>87.868345208550167</v>
      </c>
      <c r="AG101" s="22"/>
      <c r="AH101" s="22"/>
      <c r="AI101" s="22">
        <f>(AC101*(106.875/AO101))/$AQ101</f>
        <v>110.60035225362263</v>
      </c>
      <c r="AJ101" s="35"/>
      <c r="AK101" s="35"/>
      <c r="AL101" s="35"/>
      <c r="AM101" s="35"/>
      <c r="AN101" s="35"/>
      <c r="AO101" s="24">
        <v>104.09166666666665</v>
      </c>
      <c r="AP101" s="27"/>
      <c r="AQ101" s="28">
        <v>1</v>
      </c>
      <c r="AR101" s="28">
        <v>5</v>
      </c>
      <c r="AS101" s="28"/>
      <c r="AT101" s="25">
        <v>5</v>
      </c>
      <c r="AU101" s="25" t="s">
        <v>1075</v>
      </c>
      <c r="AV101" s="25"/>
      <c r="AW101" s="25">
        <v>2012</v>
      </c>
      <c r="AX101" s="25" t="s">
        <v>1078</v>
      </c>
      <c r="AY101" s="25" t="s">
        <v>1091</v>
      </c>
      <c r="AZ101" s="25">
        <v>2.5</v>
      </c>
      <c r="BA101" s="25" t="s">
        <v>1090</v>
      </c>
      <c r="BB101" s="25"/>
      <c r="BC101" s="25" t="s">
        <v>3</v>
      </c>
      <c r="BD101" s="25" t="s">
        <v>1055</v>
      </c>
      <c r="BE101" s="25" t="s">
        <v>1079</v>
      </c>
      <c r="BF101" s="44">
        <v>3</v>
      </c>
      <c r="BG101" s="25" t="s">
        <v>2000</v>
      </c>
      <c r="BH101" s="25" t="s">
        <v>2000</v>
      </c>
      <c r="BI101" s="75" t="s">
        <v>2000</v>
      </c>
      <c r="BJ101" s="75" t="s">
        <v>2000</v>
      </c>
      <c r="BK101" s="75" t="s">
        <v>2000</v>
      </c>
      <c r="BL101" s="213"/>
      <c r="BM101" s="15"/>
      <c r="BN101" s="15"/>
      <c r="BO101" s="15"/>
      <c r="BP101" s="15"/>
      <c r="BQ101" s="15"/>
      <c r="BR101" s="15"/>
    </row>
    <row r="102" spans="1:70" s="29" customFormat="1" ht="15" customHeight="1" x14ac:dyDescent="0.25">
      <c r="A102" s="25">
        <v>81</v>
      </c>
      <c r="B102" s="26"/>
      <c r="C102" s="190" t="s">
        <v>387</v>
      </c>
      <c r="D102" s="201">
        <v>0</v>
      </c>
      <c r="E102" s="57" t="s">
        <v>398</v>
      </c>
      <c r="F102" s="57" t="s">
        <v>5</v>
      </c>
      <c r="G102" s="25" t="s">
        <v>399</v>
      </c>
      <c r="H102" s="104">
        <v>1</v>
      </c>
      <c r="I102" s="25"/>
      <c r="J102" s="25"/>
      <c r="K102" s="25">
        <v>4</v>
      </c>
      <c r="L102" s="25">
        <v>1</v>
      </c>
      <c r="M102" s="25">
        <v>8</v>
      </c>
      <c r="N102" s="25" t="s">
        <v>2981</v>
      </c>
      <c r="O102" s="25" t="s">
        <v>912</v>
      </c>
      <c r="P102" s="25" t="s">
        <v>19</v>
      </c>
      <c r="Q102" s="25" t="s">
        <v>1069</v>
      </c>
      <c r="R102" s="25" t="s">
        <v>1070</v>
      </c>
      <c r="S102" s="25">
        <v>3</v>
      </c>
      <c r="T102" s="25" t="s">
        <v>1071</v>
      </c>
      <c r="U102" s="25" t="s">
        <v>2</v>
      </c>
      <c r="V102" s="25">
        <v>4</v>
      </c>
      <c r="W102" s="25" t="s">
        <v>1072</v>
      </c>
      <c r="X102" s="25">
        <v>2</v>
      </c>
      <c r="Y102" s="25"/>
      <c r="Z102" s="62">
        <v>41.31</v>
      </c>
      <c r="AA102" s="83"/>
      <c r="AB102" s="83"/>
      <c r="AC102" s="62">
        <v>48.63</v>
      </c>
      <c r="AD102" s="25" t="s">
        <v>1073</v>
      </c>
      <c r="AE102" s="22"/>
      <c r="AF102" s="22">
        <f>(Z102*(106.875/AO102))/$AQ102</f>
        <v>42.414598510927874</v>
      </c>
      <c r="AG102" s="22"/>
      <c r="AH102" s="22"/>
      <c r="AI102" s="22">
        <f>(AC102*(106.875/AO102))/$AQ102</f>
        <v>49.930329837483001</v>
      </c>
      <c r="AJ102" s="35"/>
      <c r="AK102" s="35"/>
      <c r="AL102" s="35"/>
      <c r="AM102" s="35"/>
      <c r="AN102" s="35"/>
      <c r="AO102" s="24">
        <v>104.09166666666665</v>
      </c>
      <c r="AP102" s="27"/>
      <c r="AQ102" s="28">
        <v>1</v>
      </c>
      <c r="AR102" s="28">
        <v>5</v>
      </c>
      <c r="AS102" s="28">
        <v>551</v>
      </c>
      <c r="AT102" s="25">
        <v>5</v>
      </c>
      <c r="AU102" s="25" t="s">
        <v>1075</v>
      </c>
      <c r="AV102" s="25" t="s">
        <v>1077</v>
      </c>
      <c r="AW102" s="25">
        <v>2012</v>
      </c>
      <c r="AX102" s="25" t="s">
        <v>1078</v>
      </c>
      <c r="AY102" s="25" t="s">
        <v>1076</v>
      </c>
      <c r="AZ102" s="25">
        <v>2.5</v>
      </c>
      <c r="BA102" s="25" t="s">
        <v>1074</v>
      </c>
      <c r="BB102" s="25"/>
      <c r="BC102" s="25" t="s">
        <v>3</v>
      </c>
      <c r="BD102" s="25" t="s">
        <v>1055</v>
      </c>
      <c r="BE102" s="25" t="s">
        <v>1079</v>
      </c>
      <c r="BF102" s="44">
        <v>3</v>
      </c>
      <c r="BG102" s="25" t="s">
        <v>2000</v>
      </c>
      <c r="BH102" s="25" t="s">
        <v>2000</v>
      </c>
      <c r="BI102" s="75" t="s">
        <v>2000</v>
      </c>
      <c r="BJ102" s="75" t="s">
        <v>2000</v>
      </c>
      <c r="BK102" s="75" t="s">
        <v>2000</v>
      </c>
      <c r="BL102" s="213"/>
      <c r="BM102" s="15"/>
      <c r="BN102" s="15"/>
      <c r="BO102" s="15"/>
      <c r="BP102" s="15"/>
      <c r="BQ102" s="15"/>
      <c r="BR102" s="15"/>
    </row>
    <row r="103" spans="1:70" s="29" customFormat="1" ht="15" customHeight="1" x14ac:dyDescent="0.25">
      <c r="A103" s="25">
        <v>82</v>
      </c>
      <c r="B103" s="26"/>
      <c r="C103" s="190" t="s">
        <v>387</v>
      </c>
      <c r="D103" s="201">
        <v>0</v>
      </c>
      <c r="E103" s="57" t="s">
        <v>398</v>
      </c>
      <c r="F103" s="57" t="s">
        <v>5</v>
      </c>
      <c r="G103" s="25" t="s">
        <v>399</v>
      </c>
      <c r="H103" s="104">
        <v>1</v>
      </c>
      <c r="I103" s="25"/>
      <c r="J103" s="25"/>
      <c r="K103" s="25">
        <v>4</v>
      </c>
      <c r="L103" s="25">
        <v>1</v>
      </c>
      <c r="M103" s="25">
        <v>8</v>
      </c>
      <c r="N103" s="25" t="s">
        <v>2981</v>
      </c>
      <c r="O103" s="25" t="s">
        <v>912</v>
      </c>
      <c r="P103" s="25" t="s">
        <v>19</v>
      </c>
      <c r="Q103" s="25" t="s">
        <v>1080</v>
      </c>
      <c r="R103" s="25" t="s">
        <v>1081</v>
      </c>
      <c r="S103" s="25">
        <v>3</v>
      </c>
      <c r="T103" s="25" t="s">
        <v>1062</v>
      </c>
      <c r="U103" s="25" t="s">
        <v>2</v>
      </c>
      <c r="V103" s="25">
        <v>4</v>
      </c>
      <c r="W103" s="25" t="s">
        <v>1063</v>
      </c>
      <c r="X103" s="25">
        <v>2</v>
      </c>
      <c r="Y103" s="25"/>
      <c r="Z103" s="62">
        <v>61.48</v>
      </c>
      <c r="AA103" s="83"/>
      <c r="AB103" s="83"/>
      <c r="AC103" s="62">
        <v>64.62</v>
      </c>
      <c r="AD103" s="25" t="s">
        <v>1073</v>
      </c>
      <c r="AE103" s="22"/>
      <c r="AF103" s="22">
        <f>(Z103*(106.875/AO103))/$AQ103</f>
        <v>63.123929229044919</v>
      </c>
      <c r="AG103" s="22"/>
      <c r="AH103" s="22"/>
      <c r="AI103" s="22">
        <f>(AC103*(106.875/AO103))/$AQ103</f>
        <v>66.347890481146436</v>
      </c>
      <c r="AJ103" s="35"/>
      <c r="AK103" s="35"/>
      <c r="AL103" s="35"/>
      <c r="AM103" s="35"/>
      <c r="AN103" s="35"/>
      <c r="AO103" s="24">
        <v>104.09166666666665</v>
      </c>
      <c r="AP103" s="27"/>
      <c r="AQ103" s="28">
        <v>1</v>
      </c>
      <c r="AR103" s="28">
        <v>5</v>
      </c>
      <c r="AS103" s="28">
        <v>14925</v>
      </c>
      <c r="AT103" s="25">
        <v>5</v>
      </c>
      <c r="AU103" s="25" t="s">
        <v>1075</v>
      </c>
      <c r="AV103" s="25"/>
      <c r="AW103" s="25">
        <v>2012</v>
      </c>
      <c r="AX103" s="25" t="s">
        <v>1078</v>
      </c>
      <c r="AY103" s="25" t="s">
        <v>1083</v>
      </c>
      <c r="AZ103" s="25">
        <v>2.5</v>
      </c>
      <c r="BA103" s="25" t="s">
        <v>1082</v>
      </c>
      <c r="BB103" s="25"/>
      <c r="BC103" s="25" t="s">
        <v>3</v>
      </c>
      <c r="BD103" s="25" t="s">
        <v>1055</v>
      </c>
      <c r="BE103" s="25" t="s">
        <v>1079</v>
      </c>
      <c r="BF103" s="44">
        <v>3</v>
      </c>
      <c r="BG103" s="25" t="s">
        <v>2000</v>
      </c>
      <c r="BH103" s="25" t="s">
        <v>2000</v>
      </c>
      <c r="BI103" s="75" t="s">
        <v>2000</v>
      </c>
      <c r="BJ103" s="75" t="s">
        <v>2000</v>
      </c>
      <c r="BK103" s="75" t="s">
        <v>2000</v>
      </c>
      <c r="BL103" s="213"/>
      <c r="BM103" s="15"/>
      <c r="BN103" s="15"/>
      <c r="BO103" s="15"/>
      <c r="BP103" s="15"/>
      <c r="BQ103" s="15"/>
      <c r="BR103" s="15"/>
    </row>
    <row r="104" spans="1:70" s="29" customFormat="1" ht="15" customHeight="1" x14ac:dyDescent="0.25">
      <c r="A104" s="25">
        <v>83</v>
      </c>
      <c r="B104" s="26"/>
      <c r="C104" s="190" t="s">
        <v>387</v>
      </c>
      <c r="D104" s="201">
        <v>0</v>
      </c>
      <c r="E104" s="57" t="s">
        <v>398</v>
      </c>
      <c r="F104" s="57" t="s">
        <v>5</v>
      </c>
      <c r="G104" s="25" t="s">
        <v>399</v>
      </c>
      <c r="H104" s="104">
        <v>1</v>
      </c>
      <c r="I104" s="25"/>
      <c r="J104" s="25"/>
      <c r="K104" s="25">
        <v>4</v>
      </c>
      <c r="L104" s="25">
        <v>1</v>
      </c>
      <c r="M104" s="25">
        <v>8</v>
      </c>
      <c r="N104" s="25" t="s">
        <v>2981</v>
      </c>
      <c r="O104" s="25" t="s">
        <v>912</v>
      </c>
      <c r="P104" s="25" t="s">
        <v>19</v>
      </c>
      <c r="Q104" s="25" t="s">
        <v>1084</v>
      </c>
      <c r="R104" s="25" t="s">
        <v>1085</v>
      </c>
      <c r="S104" s="25">
        <v>3</v>
      </c>
      <c r="T104" s="25" t="s">
        <v>1062</v>
      </c>
      <c r="U104" s="25" t="s">
        <v>2</v>
      </c>
      <c r="V104" s="25">
        <v>4</v>
      </c>
      <c r="W104" s="25" t="s">
        <v>1063</v>
      </c>
      <c r="X104" s="25">
        <v>2</v>
      </c>
      <c r="Y104" s="25"/>
      <c r="Z104" s="62">
        <v>50.33</v>
      </c>
      <c r="AA104" s="83"/>
      <c r="AB104" s="83"/>
      <c r="AC104" s="62">
        <v>67.239999999999995</v>
      </c>
      <c r="AD104" s="25" t="s">
        <v>1073</v>
      </c>
      <c r="AE104" s="22"/>
      <c r="AF104" s="22">
        <f>(Z104*(106.875/AO104))/$AQ104</f>
        <v>51.675786566327766</v>
      </c>
      <c r="AG104" s="22"/>
      <c r="AH104" s="22"/>
      <c r="AI104" s="22">
        <f>(AC104*(106.875/AO104))/$AQ104</f>
        <v>69.037947322071901</v>
      </c>
      <c r="AJ104" s="35"/>
      <c r="AK104" s="35"/>
      <c r="AL104" s="35"/>
      <c r="AM104" s="35"/>
      <c r="AN104" s="35"/>
      <c r="AO104" s="24">
        <v>104.09166666666665</v>
      </c>
      <c r="AP104" s="27"/>
      <c r="AQ104" s="28">
        <v>1</v>
      </c>
      <c r="AR104" s="28">
        <v>5</v>
      </c>
      <c r="AS104" s="28">
        <v>923</v>
      </c>
      <c r="AT104" s="25">
        <v>5</v>
      </c>
      <c r="AU104" s="25" t="s">
        <v>1075</v>
      </c>
      <c r="AV104" s="25"/>
      <c r="AW104" s="25">
        <v>2012</v>
      </c>
      <c r="AX104" s="25" t="s">
        <v>1078</v>
      </c>
      <c r="AY104" s="25" t="s">
        <v>1087</v>
      </c>
      <c r="AZ104" s="25">
        <v>2.5</v>
      </c>
      <c r="BA104" s="25" t="s">
        <v>1086</v>
      </c>
      <c r="BB104" s="25"/>
      <c r="BC104" s="25" t="s">
        <v>3</v>
      </c>
      <c r="BD104" s="25" t="s">
        <v>1055</v>
      </c>
      <c r="BE104" s="25" t="s">
        <v>1079</v>
      </c>
      <c r="BF104" s="44">
        <v>3</v>
      </c>
      <c r="BG104" s="25" t="s">
        <v>2000</v>
      </c>
      <c r="BH104" s="25" t="s">
        <v>2000</v>
      </c>
      <c r="BI104" s="75" t="s">
        <v>2000</v>
      </c>
      <c r="BJ104" s="75" t="s">
        <v>2000</v>
      </c>
      <c r="BK104" s="75" t="s">
        <v>2000</v>
      </c>
      <c r="BL104" s="213"/>
      <c r="BM104" s="15"/>
      <c r="BN104" s="15"/>
      <c r="BO104" s="15"/>
      <c r="BP104" s="15"/>
      <c r="BQ104" s="15"/>
      <c r="BR104" s="15"/>
    </row>
    <row r="105" spans="1:70" s="29" customFormat="1" ht="15" customHeight="1" x14ac:dyDescent="0.25">
      <c r="A105" s="25">
        <v>643</v>
      </c>
      <c r="B105" s="237"/>
      <c r="C105" s="190"/>
      <c r="D105" s="200">
        <v>0</v>
      </c>
      <c r="E105" s="57" t="s">
        <v>3017</v>
      </c>
      <c r="F105" s="57" t="s">
        <v>289</v>
      </c>
      <c r="G105" s="25"/>
      <c r="H105" s="104">
        <v>1</v>
      </c>
      <c r="I105" s="25">
        <v>1</v>
      </c>
      <c r="J105" s="25" t="s">
        <v>3018</v>
      </c>
      <c r="K105" s="25">
        <v>1</v>
      </c>
      <c r="L105" s="25">
        <v>2</v>
      </c>
      <c r="M105" s="25">
        <v>19</v>
      </c>
      <c r="N105" s="25" t="s">
        <v>2960</v>
      </c>
      <c r="O105" s="25" t="s">
        <v>3020</v>
      </c>
      <c r="P105" s="25" t="s">
        <v>2991</v>
      </c>
      <c r="Q105" s="25" t="s">
        <v>3023</v>
      </c>
      <c r="R105" s="25" t="s">
        <v>1620</v>
      </c>
      <c r="S105" s="25">
        <v>4</v>
      </c>
      <c r="T105" s="25" t="s">
        <v>2989</v>
      </c>
      <c r="U105" s="25" t="s">
        <v>2</v>
      </c>
      <c r="V105" s="25">
        <v>8</v>
      </c>
      <c r="W105" s="25"/>
      <c r="X105" s="25">
        <v>1</v>
      </c>
      <c r="Y105" s="25">
        <v>9.08</v>
      </c>
      <c r="Z105" s="25"/>
      <c r="AA105" s="25">
        <v>9.08</v>
      </c>
      <c r="AB105" s="25"/>
      <c r="AC105" s="25"/>
      <c r="AD105" s="25" t="s">
        <v>3013</v>
      </c>
      <c r="AE105" s="22">
        <f>((Y105*(108.57/$AO105))/$AQ105)*(0.830367/$AP105)</f>
        <v>10.950224068427564</v>
      </c>
      <c r="AF105" s="22"/>
      <c r="AG105" s="22">
        <f>((AA105*(108.57/$AO105))/$AQ105)*(0.830367/$AP105)</f>
        <v>10.950224068427564</v>
      </c>
      <c r="AH105" s="22"/>
      <c r="AI105" s="22"/>
      <c r="AJ105" s="35">
        <f>AE105</f>
        <v>10.950224068427564</v>
      </c>
      <c r="AK105" s="35"/>
      <c r="AL105" s="35">
        <f>AG105</f>
        <v>10.950224068427564</v>
      </c>
      <c r="AM105" s="35"/>
      <c r="AN105" s="35"/>
      <c r="AO105" s="24">
        <v>74.755433058708903</v>
      </c>
      <c r="AP105" s="24">
        <v>1</v>
      </c>
      <c r="AQ105" s="24">
        <v>1</v>
      </c>
      <c r="AR105" s="24">
        <v>3</v>
      </c>
      <c r="AS105" s="24">
        <v>1</v>
      </c>
      <c r="AT105" s="25">
        <v>12</v>
      </c>
      <c r="AU105" s="25" t="s">
        <v>3025</v>
      </c>
      <c r="AV105" s="25"/>
      <c r="AW105" s="25" t="s">
        <v>751</v>
      </c>
      <c r="AX105" s="25" t="s">
        <v>2</v>
      </c>
      <c r="AY105" s="25" t="s">
        <v>3021</v>
      </c>
      <c r="AZ105" s="25"/>
      <c r="BA105" s="25"/>
      <c r="BB105" s="25" t="s">
        <v>3019</v>
      </c>
      <c r="BC105" s="25">
        <v>215</v>
      </c>
      <c r="BD105" s="25" t="s">
        <v>297</v>
      </c>
      <c r="BE105" s="25"/>
      <c r="BF105" s="25">
        <v>3</v>
      </c>
      <c r="BG105" s="62">
        <v>3</v>
      </c>
      <c r="BH105" s="25" t="s">
        <v>2000</v>
      </c>
      <c r="BI105" s="74">
        <v>0</v>
      </c>
      <c r="BJ105" s="75" t="s">
        <v>2000</v>
      </c>
      <c r="BK105" s="75" t="s">
        <v>4078</v>
      </c>
      <c r="BL105" s="15"/>
      <c r="BM105" s="15"/>
      <c r="BN105" s="15"/>
      <c r="BO105" s="15"/>
      <c r="BP105" s="15"/>
      <c r="BQ105" s="15"/>
      <c r="BR105" s="15"/>
    </row>
    <row r="106" spans="1:70" s="29" customFormat="1" ht="15" customHeight="1" x14ac:dyDescent="0.25">
      <c r="A106" s="25">
        <v>634</v>
      </c>
      <c r="B106" s="237"/>
      <c r="C106" s="190"/>
      <c r="D106" s="200">
        <v>0</v>
      </c>
      <c r="E106" s="57" t="s">
        <v>3029</v>
      </c>
      <c r="F106" s="57" t="s">
        <v>289</v>
      </c>
      <c r="G106" s="25"/>
      <c r="H106" s="104">
        <v>1</v>
      </c>
      <c r="I106" s="25">
        <v>1</v>
      </c>
      <c r="J106" s="25"/>
      <c r="K106" s="25">
        <v>3</v>
      </c>
      <c r="L106" s="25">
        <v>1</v>
      </c>
      <c r="M106" s="25">
        <v>19</v>
      </c>
      <c r="N106" s="25" t="s">
        <v>2960</v>
      </c>
      <c r="O106" s="25" t="s">
        <v>3010</v>
      </c>
      <c r="P106" s="25" t="s">
        <v>3030</v>
      </c>
      <c r="Q106" s="25" t="s">
        <v>3031</v>
      </c>
      <c r="R106" s="25" t="s">
        <v>4111</v>
      </c>
      <c r="S106" s="25">
        <v>4</v>
      </c>
      <c r="T106" s="25" t="s">
        <v>2989</v>
      </c>
      <c r="U106" s="25" t="s">
        <v>10</v>
      </c>
      <c r="V106" s="25">
        <v>8</v>
      </c>
      <c r="W106" s="25"/>
      <c r="X106" s="25">
        <v>2</v>
      </c>
      <c r="Y106" s="25">
        <v>24</v>
      </c>
      <c r="Z106" s="25"/>
      <c r="AA106" s="25">
        <v>24</v>
      </c>
      <c r="AB106" s="25"/>
      <c r="AC106" s="25"/>
      <c r="AD106" s="25" t="s">
        <v>3037</v>
      </c>
      <c r="AE106" s="22">
        <f>((Y106*(108.57/$AO106))/$AQ106)*(0.830367/$AP106)</f>
        <v>34.642376035518929</v>
      </c>
      <c r="AF106" s="22"/>
      <c r="AG106" s="22">
        <f>((AA106*(108.57/$AO106))/$AQ106)*(0.830367/$AP106)</f>
        <v>34.642376035518929</v>
      </c>
      <c r="AH106" s="22"/>
      <c r="AI106" s="22"/>
      <c r="AJ106" s="35">
        <f>AE106</f>
        <v>34.642376035518929</v>
      </c>
      <c r="AK106" s="35"/>
      <c r="AL106" s="35">
        <f>AG106</f>
        <v>34.642376035518929</v>
      </c>
      <c r="AM106" s="35"/>
      <c r="AN106" s="35"/>
      <c r="AO106" s="24">
        <v>62.457340753462802</v>
      </c>
      <c r="AP106" s="24">
        <v>1</v>
      </c>
      <c r="AQ106" s="24">
        <v>1</v>
      </c>
      <c r="AR106" s="24">
        <v>3</v>
      </c>
      <c r="AS106" s="24">
        <v>1</v>
      </c>
      <c r="AT106" s="25">
        <v>1</v>
      </c>
      <c r="AU106" s="25" t="s">
        <v>3040</v>
      </c>
      <c r="AV106" s="25"/>
      <c r="AW106" s="25">
        <v>1991</v>
      </c>
      <c r="AX106" s="25" t="s">
        <v>2</v>
      </c>
      <c r="AY106" s="25"/>
      <c r="AZ106" s="25"/>
      <c r="BA106" s="25"/>
      <c r="BB106" s="25"/>
      <c r="BC106" s="25"/>
      <c r="BD106" s="25" t="s">
        <v>297</v>
      </c>
      <c r="BE106" s="25" t="s">
        <v>3044</v>
      </c>
      <c r="BF106" s="25">
        <v>3</v>
      </c>
      <c r="BG106" s="62">
        <v>3</v>
      </c>
      <c r="BH106" s="25" t="s">
        <v>2000</v>
      </c>
      <c r="BI106" s="74">
        <v>0</v>
      </c>
      <c r="BJ106" s="75" t="s">
        <v>2000</v>
      </c>
      <c r="BK106" s="75" t="s">
        <v>4074</v>
      </c>
      <c r="BL106" s="15"/>
      <c r="BM106" s="15"/>
      <c r="BN106" s="15"/>
      <c r="BO106" s="15"/>
      <c r="BP106" s="15"/>
      <c r="BQ106" s="15"/>
      <c r="BR106" s="15"/>
    </row>
    <row r="107" spans="1:70" s="29" customFormat="1" ht="15" customHeight="1" x14ac:dyDescent="0.25">
      <c r="A107" s="25">
        <v>635</v>
      </c>
      <c r="B107" s="237"/>
      <c r="C107" s="190"/>
      <c r="D107" s="200">
        <v>0</v>
      </c>
      <c r="E107" s="57" t="s">
        <v>3029</v>
      </c>
      <c r="F107" s="57" t="s">
        <v>289</v>
      </c>
      <c r="G107" s="25"/>
      <c r="H107" s="104">
        <v>1</v>
      </c>
      <c r="I107" s="25">
        <v>1</v>
      </c>
      <c r="J107" s="25"/>
      <c r="K107" s="25">
        <v>3</v>
      </c>
      <c r="L107" s="25">
        <v>1</v>
      </c>
      <c r="M107" s="25">
        <v>19</v>
      </c>
      <c r="N107" s="25" t="s">
        <v>2960</v>
      </c>
      <c r="O107" s="25" t="s">
        <v>3010</v>
      </c>
      <c r="P107" s="25" t="s">
        <v>3030</v>
      </c>
      <c r="Q107" s="25" t="s">
        <v>3031</v>
      </c>
      <c r="R107" s="25" t="s">
        <v>4111</v>
      </c>
      <c r="S107" s="25">
        <v>4</v>
      </c>
      <c r="T107" s="25" t="s">
        <v>2989</v>
      </c>
      <c r="U107" s="25" t="s">
        <v>10</v>
      </c>
      <c r="V107" s="25">
        <v>8</v>
      </c>
      <c r="W107" s="25"/>
      <c r="X107" s="25">
        <v>2</v>
      </c>
      <c r="Y107" s="25">
        <v>45</v>
      </c>
      <c r="Z107" s="25"/>
      <c r="AA107" s="25">
        <v>45</v>
      </c>
      <c r="AB107" s="25"/>
      <c r="AC107" s="25"/>
      <c r="AD107" s="25" t="s">
        <v>3037</v>
      </c>
      <c r="AE107" s="22">
        <f>((Y107*(108.57/$AO107))/$AQ107)*(0.830367/$AP107)</f>
        <v>64.954455066598001</v>
      </c>
      <c r="AF107" s="22"/>
      <c r="AG107" s="22">
        <f>((AA107*(108.57/$AO107))/$AQ107)*(0.830367/$AP107)</f>
        <v>64.954455066598001</v>
      </c>
      <c r="AH107" s="22"/>
      <c r="AI107" s="22"/>
      <c r="AJ107" s="35">
        <f>AE107</f>
        <v>64.954455066598001</v>
      </c>
      <c r="AK107" s="35"/>
      <c r="AL107" s="35">
        <f>AG107</f>
        <v>64.954455066598001</v>
      </c>
      <c r="AM107" s="35"/>
      <c r="AN107" s="35"/>
      <c r="AO107" s="24">
        <v>62.457340753462802</v>
      </c>
      <c r="AP107" s="24">
        <v>1</v>
      </c>
      <c r="AQ107" s="24">
        <v>1</v>
      </c>
      <c r="AR107" s="24">
        <v>4</v>
      </c>
      <c r="AS107" s="24">
        <v>1</v>
      </c>
      <c r="AT107" s="25">
        <v>1</v>
      </c>
      <c r="AU107" s="25" t="s">
        <v>3039</v>
      </c>
      <c r="AV107" s="25"/>
      <c r="AW107" s="25">
        <v>1991</v>
      </c>
      <c r="AX107" s="25" t="s">
        <v>2</v>
      </c>
      <c r="AY107" s="25"/>
      <c r="AZ107" s="25"/>
      <c r="BA107" s="25"/>
      <c r="BB107" s="25"/>
      <c r="BC107" s="25"/>
      <c r="BD107" s="25" t="s">
        <v>297</v>
      </c>
      <c r="BE107" s="25" t="s">
        <v>3044</v>
      </c>
      <c r="BF107" s="25">
        <v>3</v>
      </c>
      <c r="BG107" s="62">
        <v>3</v>
      </c>
      <c r="BH107" s="25" t="s">
        <v>2000</v>
      </c>
      <c r="BI107" s="74">
        <v>0</v>
      </c>
      <c r="BJ107" s="75" t="s">
        <v>2000</v>
      </c>
      <c r="BK107" s="75" t="s">
        <v>4074</v>
      </c>
      <c r="BL107" s="15"/>
      <c r="BM107" s="15"/>
      <c r="BN107" s="15"/>
      <c r="BO107" s="15"/>
      <c r="BP107" s="15"/>
      <c r="BQ107" s="15"/>
      <c r="BR107" s="15"/>
    </row>
    <row r="108" spans="1:70" s="29" customFormat="1" ht="15" customHeight="1" x14ac:dyDescent="0.25">
      <c r="A108" s="25">
        <v>636</v>
      </c>
      <c r="B108" s="237"/>
      <c r="C108" s="190"/>
      <c r="D108" s="200">
        <v>0</v>
      </c>
      <c r="E108" s="57" t="s">
        <v>3029</v>
      </c>
      <c r="F108" s="57" t="s">
        <v>289</v>
      </c>
      <c r="G108" s="25"/>
      <c r="H108" s="104">
        <v>1</v>
      </c>
      <c r="I108" s="25">
        <v>1</v>
      </c>
      <c r="J108" s="25"/>
      <c r="K108" s="25">
        <v>3</v>
      </c>
      <c r="L108" s="25">
        <v>1</v>
      </c>
      <c r="M108" s="25">
        <v>10</v>
      </c>
      <c r="N108" s="25" t="s">
        <v>2973</v>
      </c>
      <c r="O108" s="25" t="s">
        <v>3033</v>
      </c>
      <c r="P108" s="25" t="s">
        <v>3030</v>
      </c>
      <c r="Q108" s="25" t="s">
        <v>3031</v>
      </c>
      <c r="R108" s="25" t="s">
        <v>4111</v>
      </c>
      <c r="S108" s="25">
        <v>4</v>
      </c>
      <c r="T108" s="25" t="s">
        <v>2989</v>
      </c>
      <c r="U108" s="25" t="s">
        <v>10</v>
      </c>
      <c r="V108" s="25">
        <v>8</v>
      </c>
      <c r="W108" s="25"/>
      <c r="X108" s="25">
        <v>1</v>
      </c>
      <c r="Y108" s="25">
        <v>71556</v>
      </c>
      <c r="Z108" s="25"/>
      <c r="AA108" s="25"/>
      <c r="AB108" s="25"/>
      <c r="AC108" s="25"/>
      <c r="AD108" s="25" t="s">
        <v>886</v>
      </c>
      <c r="AE108" s="22">
        <f>((Y108*(108.57/$AO108))/$AQ108)*(0.830367/$AP108)</f>
        <v>103286.24414989969</v>
      </c>
      <c r="AF108" s="22"/>
      <c r="AG108" s="22"/>
      <c r="AH108" s="22"/>
      <c r="AI108" s="22"/>
      <c r="AJ108" s="35">
        <f>AE108</f>
        <v>103286.24414989969</v>
      </c>
      <c r="AK108" s="35"/>
      <c r="AL108" s="35"/>
      <c r="AM108" s="35"/>
      <c r="AN108" s="35"/>
      <c r="AO108" s="24">
        <v>62.457340753462802</v>
      </c>
      <c r="AP108" s="24">
        <v>1</v>
      </c>
      <c r="AQ108" s="24">
        <v>1</v>
      </c>
      <c r="AR108" s="24">
        <v>6</v>
      </c>
      <c r="AS108" s="24">
        <v>1</v>
      </c>
      <c r="AT108" s="25">
        <v>8</v>
      </c>
      <c r="AU108" s="25" t="s">
        <v>3042</v>
      </c>
      <c r="AV108" s="25"/>
      <c r="AW108" s="25">
        <v>1991</v>
      </c>
      <c r="AX108" s="25" t="s">
        <v>3043</v>
      </c>
      <c r="AY108" s="25"/>
      <c r="AZ108" s="25">
        <v>10</v>
      </c>
      <c r="BA108" s="25"/>
      <c r="BB108" s="25"/>
      <c r="BC108" s="25"/>
      <c r="BD108" s="25" t="s">
        <v>578</v>
      </c>
      <c r="BE108" s="25" t="s">
        <v>3044</v>
      </c>
      <c r="BF108" s="25">
        <v>3</v>
      </c>
      <c r="BG108" s="62">
        <v>3</v>
      </c>
      <c r="BH108" s="25" t="s">
        <v>2000</v>
      </c>
      <c r="BI108" s="74">
        <v>0</v>
      </c>
      <c r="BJ108" s="75" t="s">
        <v>2000</v>
      </c>
      <c r="BK108" s="75" t="s">
        <v>4075</v>
      </c>
      <c r="BL108" s="15"/>
      <c r="BM108" s="15"/>
      <c r="BN108" s="15"/>
      <c r="BO108" s="15"/>
      <c r="BP108" s="15"/>
      <c r="BQ108" s="15"/>
      <c r="BR108" s="15"/>
    </row>
    <row r="109" spans="1:70" s="29" customFormat="1" ht="15" customHeight="1" x14ac:dyDescent="0.25">
      <c r="A109" s="25">
        <v>85</v>
      </c>
      <c r="B109" s="21">
        <v>53</v>
      </c>
      <c r="C109" s="190" t="s">
        <v>428</v>
      </c>
      <c r="D109" s="201">
        <v>0</v>
      </c>
      <c r="E109" s="57" t="s">
        <v>443</v>
      </c>
      <c r="F109" s="57" t="s">
        <v>5</v>
      </c>
      <c r="G109" s="25" t="s">
        <v>444</v>
      </c>
      <c r="H109" s="104">
        <v>0</v>
      </c>
      <c r="I109" s="71" t="s">
        <v>1596</v>
      </c>
      <c r="J109" s="25"/>
      <c r="K109" s="25"/>
      <c r="L109" s="25"/>
      <c r="M109" s="25"/>
      <c r="N109" s="25"/>
      <c r="O109" s="25"/>
      <c r="P109" s="25"/>
      <c r="Q109" s="25"/>
      <c r="R109" s="25"/>
      <c r="S109" s="25"/>
      <c r="T109" s="25"/>
      <c r="U109" s="25"/>
      <c r="V109" s="25"/>
      <c r="W109" s="25"/>
      <c r="X109" s="25"/>
      <c r="Y109" s="25"/>
      <c r="Z109" s="25"/>
      <c r="AA109" s="25"/>
      <c r="AB109" s="25"/>
      <c r="AC109" s="25"/>
      <c r="AD109" s="25"/>
      <c r="AE109" s="22"/>
      <c r="AF109" s="22"/>
      <c r="AG109" s="22"/>
      <c r="AH109" s="22"/>
      <c r="AI109" s="22"/>
      <c r="AJ109" s="23"/>
      <c r="AK109" s="23"/>
      <c r="AL109" s="23"/>
      <c r="AM109" s="23"/>
      <c r="AN109" s="23"/>
      <c r="AO109" s="48"/>
      <c r="AP109" s="27"/>
      <c r="AQ109" s="28">
        <v>1</v>
      </c>
      <c r="AR109" s="28"/>
      <c r="AS109" s="28" t="s">
        <v>751</v>
      </c>
      <c r="AT109" s="25"/>
      <c r="AU109" s="25"/>
      <c r="AV109" s="25"/>
      <c r="AW109" s="25"/>
      <c r="AX109" s="25"/>
      <c r="AY109" s="25"/>
      <c r="AZ109" s="25"/>
      <c r="BA109" s="25"/>
      <c r="BB109" s="25"/>
      <c r="BC109" s="25"/>
      <c r="BD109" s="25"/>
      <c r="BE109" s="25"/>
      <c r="BF109" s="25"/>
      <c r="BG109" s="25" t="s">
        <v>2000</v>
      </c>
      <c r="BH109" s="25" t="s">
        <v>2000</v>
      </c>
      <c r="BI109" s="75" t="s">
        <v>2000</v>
      </c>
      <c r="BJ109" s="75" t="s">
        <v>2000</v>
      </c>
      <c r="BK109" s="75" t="s">
        <v>2000</v>
      </c>
      <c r="BL109" s="238"/>
      <c r="BM109" s="15"/>
      <c r="BN109" s="15"/>
      <c r="BO109" s="15"/>
      <c r="BP109" s="15"/>
      <c r="BQ109" s="15"/>
      <c r="BR109" s="15"/>
    </row>
    <row r="110" spans="1:70" s="29" customFormat="1" ht="15" customHeight="1" x14ac:dyDescent="0.25">
      <c r="A110" s="25">
        <v>90</v>
      </c>
      <c r="B110" s="21">
        <v>54</v>
      </c>
      <c r="C110" s="190" t="s">
        <v>195</v>
      </c>
      <c r="D110" s="201">
        <v>0</v>
      </c>
      <c r="E110" s="64" t="s">
        <v>217</v>
      </c>
      <c r="F110" s="64" t="s">
        <v>151</v>
      </c>
      <c r="G110" s="99" t="s">
        <v>1525</v>
      </c>
      <c r="H110" s="104">
        <v>1</v>
      </c>
      <c r="I110" s="25">
        <v>1</v>
      </c>
      <c r="J110" s="71"/>
      <c r="K110" s="25">
        <v>3</v>
      </c>
      <c r="L110" s="25">
        <v>3</v>
      </c>
      <c r="M110" s="25">
        <v>19</v>
      </c>
      <c r="N110" s="96" t="s">
        <v>2960</v>
      </c>
      <c r="O110" s="31" t="s">
        <v>201</v>
      </c>
      <c r="P110" s="71" t="s">
        <v>20</v>
      </c>
      <c r="Q110" s="32" t="s">
        <v>222</v>
      </c>
      <c r="R110" s="32" t="s">
        <v>751</v>
      </c>
      <c r="S110" s="25">
        <v>5</v>
      </c>
      <c r="T110" s="25" t="s">
        <v>1504</v>
      </c>
      <c r="U110" s="25" t="s">
        <v>10</v>
      </c>
      <c r="V110" s="25">
        <v>8</v>
      </c>
      <c r="W110" s="33" t="s">
        <v>224</v>
      </c>
      <c r="X110" s="25">
        <v>2</v>
      </c>
      <c r="Y110" s="83"/>
      <c r="Z110" s="62">
        <v>8.15</v>
      </c>
      <c r="AA110" s="83"/>
      <c r="AB110" s="62">
        <v>18.63</v>
      </c>
      <c r="AC110" s="83"/>
      <c r="AD110" s="32" t="s">
        <v>221</v>
      </c>
      <c r="AE110" s="22"/>
      <c r="AF110" s="22">
        <f>(Z110*(106.875/AO110))/$AQ110</f>
        <v>5.7850340730875995</v>
      </c>
      <c r="AG110" s="22"/>
      <c r="AH110" s="22">
        <f>(AB110*(106.875/AO110))/$AQ110</f>
        <v>13.223949052959751</v>
      </c>
      <c r="AI110" s="22"/>
      <c r="AJ110" s="23"/>
      <c r="AK110" s="23"/>
      <c r="AL110" s="23"/>
      <c r="AM110" s="23"/>
      <c r="AN110" s="23"/>
      <c r="AO110" s="24">
        <v>76.983333333333334</v>
      </c>
      <c r="AP110" s="27"/>
      <c r="AQ110" s="27">
        <v>1.95583</v>
      </c>
      <c r="AR110" s="27">
        <v>4</v>
      </c>
      <c r="AS110" s="56" t="s">
        <v>751</v>
      </c>
      <c r="AT110" s="25">
        <v>1</v>
      </c>
      <c r="AU110" s="36" t="s">
        <v>1526</v>
      </c>
      <c r="AV110" s="25" t="s">
        <v>767</v>
      </c>
      <c r="AW110" s="25" t="s">
        <v>1528</v>
      </c>
      <c r="AX110" s="25" t="s">
        <v>773</v>
      </c>
      <c r="AY110" s="36" t="s">
        <v>1529</v>
      </c>
      <c r="AZ110" s="25" t="s">
        <v>751</v>
      </c>
      <c r="BA110" s="32" t="s">
        <v>751</v>
      </c>
      <c r="BB110" s="32" t="s">
        <v>751</v>
      </c>
      <c r="BC110" s="25">
        <v>1461</v>
      </c>
      <c r="BD110" s="32" t="s">
        <v>219</v>
      </c>
      <c r="BE110" s="38" t="s">
        <v>1963</v>
      </c>
      <c r="BF110" s="38">
        <v>2</v>
      </c>
      <c r="BG110" s="62">
        <v>3</v>
      </c>
      <c r="BH110" s="25" t="s">
        <v>2000</v>
      </c>
      <c r="BI110" s="75" t="s">
        <v>3930</v>
      </c>
      <c r="BJ110" s="75" t="s">
        <v>3931</v>
      </c>
      <c r="BK110" s="75" t="s">
        <v>3886</v>
      </c>
      <c r="BL110" s="238"/>
      <c r="BM110" s="52"/>
      <c r="BN110" s="52"/>
      <c r="BO110" s="52"/>
      <c r="BP110" s="52"/>
      <c r="BQ110" s="52"/>
      <c r="BR110" s="52"/>
    </row>
    <row r="111" spans="1:70" s="29" customFormat="1" ht="15" customHeight="1" x14ac:dyDescent="0.25">
      <c r="A111" s="25">
        <v>86</v>
      </c>
      <c r="B111" s="26"/>
      <c r="C111" s="190" t="s">
        <v>195</v>
      </c>
      <c r="D111" s="200">
        <v>0</v>
      </c>
      <c r="E111" s="64" t="s">
        <v>217</v>
      </c>
      <c r="F111" s="64" t="s">
        <v>151</v>
      </c>
      <c r="G111" s="99" t="s">
        <v>1525</v>
      </c>
      <c r="H111" s="104">
        <v>1</v>
      </c>
      <c r="I111" s="25">
        <v>1</v>
      </c>
      <c r="J111" s="71"/>
      <c r="K111" s="25">
        <v>3</v>
      </c>
      <c r="L111" s="25">
        <v>3</v>
      </c>
      <c r="M111" s="25">
        <v>19</v>
      </c>
      <c r="N111" s="96" t="s">
        <v>2960</v>
      </c>
      <c r="O111" s="31" t="s">
        <v>201</v>
      </c>
      <c r="P111" s="71" t="s">
        <v>20</v>
      </c>
      <c r="Q111" s="32" t="s">
        <v>222</v>
      </c>
      <c r="R111" s="32" t="s">
        <v>751</v>
      </c>
      <c r="S111" s="25">
        <v>5</v>
      </c>
      <c r="T111" s="25" t="s">
        <v>1504</v>
      </c>
      <c r="U111" s="25" t="s">
        <v>10</v>
      </c>
      <c r="V111" s="25">
        <v>8</v>
      </c>
      <c r="W111" s="33" t="s">
        <v>208</v>
      </c>
      <c r="X111" s="25">
        <v>1</v>
      </c>
      <c r="Y111" s="83"/>
      <c r="Z111" s="83"/>
      <c r="AA111" s="62">
        <v>7.99</v>
      </c>
      <c r="AB111" s="83"/>
      <c r="AC111" s="83"/>
      <c r="AD111" s="32" t="s">
        <v>204</v>
      </c>
      <c r="AE111" s="22"/>
      <c r="AF111" s="22"/>
      <c r="AG111" s="22">
        <f>(AA111*(106.875/AO111))/$AQ111</f>
        <v>5.6714628520208485</v>
      </c>
      <c r="AH111" s="22"/>
      <c r="AI111" s="22"/>
      <c r="AJ111" s="23"/>
      <c r="AK111" s="23"/>
      <c r="AL111" s="23"/>
      <c r="AM111" s="23"/>
      <c r="AN111" s="23"/>
      <c r="AO111" s="24">
        <v>76.983333333333334</v>
      </c>
      <c r="AP111" s="27"/>
      <c r="AQ111" s="27">
        <v>1.95583</v>
      </c>
      <c r="AR111" s="27">
        <v>4</v>
      </c>
      <c r="AS111" s="28" t="s">
        <v>751</v>
      </c>
      <c r="AT111" s="25">
        <v>10</v>
      </c>
      <c r="AU111" s="36" t="s">
        <v>1531</v>
      </c>
      <c r="AV111" s="25" t="s">
        <v>767</v>
      </c>
      <c r="AW111" s="25" t="s">
        <v>1528</v>
      </c>
      <c r="AX111" s="25" t="s">
        <v>773</v>
      </c>
      <c r="AY111" s="36" t="s">
        <v>1532</v>
      </c>
      <c r="AZ111" s="25" t="s">
        <v>751</v>
      </c>
      <c r="BA111" s="32" t="s">
        <v>751</v>
      </c>
      <c r="BB111" s="32" t="s">
        <v>751</v>
      </c>
      <c r="BC111" s="25">
        <v>523</v>
      </c>
      <c r="BD111" s="32" t="s">
        <v>219</v>
      </c>
      <c r="BE111" s="37" t="s">
        <v>1533</v>
      </c>
      <c r="BF111" s="38">
        <v>1</v>
      </c>
      <c r="BG111" s="62">
        <v>3</v>
      </c>
      <c r="BH111" s="25" t="s">
        <v>2000</v>
      </c>
      <c r="BI111" s="74">
        <v>0</v>
      </c>
      <c r="BJ111" s="75" t="s">
        <v>3928</v>
      </c>
      <c r="BK111" s="75" t="s">
        <v>3929</v>
      </c>
      <c r="BL111" s="213"/>
      <c r="BM111" s="52"/>
      <c r="BN111" s="52"/>
      <c r="BO111" s="52"/>
      <c r="BP111" s="52"/>
      <c r="BQ111" s="52"/>
      <c r="BR111" s="52"/>
    </row>
    <row r="112" spans="1:70" s="29" customFormat="1" ht="15" customHeight="1" x14ac:dyDescent="0.25">
      <c r="A112" s="25">
        <v>87</v>
      </c>
      <c r="B112" s="26"/>
      <c r="C112" s="190" t="s">
        <v>195</v>
      </c>
      <c r="D112" s="201">
        <v>0</v>
      </c>
      <c r="E112" s="64" t="s">
        <v>217</v>
      </c>
      <c r="F112" s="64" t="s">
        <v>151</v>
      </c>
      <c r="G112" s="99" t="s">
        <v>1525</v>
      </c>
      <c r="H112" s="104">
        <v>1</v>
      </c>
      <c r="I112" s="25">
        <v>1</v>
      </c>
      <c r="J112" s="71"/>
      <c r="K112" s="25">
        <v>3</v>
      </c>
      <c r="L112" s="25">
        <v>3</v>
      </c>
      <c r="M112" s="25">
        <v>19</v>
      </c>
      <c r="N112" s="96" t="s">
        <v>2960</v>
      </c>
      <c r="O112" s="31" t="s">
        <v>201</v>
      </c>
      <c r="P112" s="71" t="s">
        <v>20</v>
      </c>
      <c r="Q112" s="32" t="s">
        <v>218</v>
      </c>
      <c r="R112" s="32" t="s">
        <v>751</v>
      </c>
      <c r="S112" s="25">
        <v>5</v>
      </c>
      <c r="T112" s="25" t="s">
        <v>1504</v>
      </c>
      <c r="U112" s="25" t="s">
        <v>10</v>
      </c>
      <c r="V112" s="25">
        <v>8</v>
      </c>
      <c r="W112" s="33" t="s">
        <v>223</v>
      </c>
      <c r="X112" s="25">
        <v>2</v>
      </c>
      <c r="Y112" s="83"/>
      <c r="Z112" s="62">
        <v>0.95</v>
      </c>
      <c r="AA112" s="83"/>
      <c r="AB112" s="62">
        <v>1.25</v>
      </c>
      <c r="AC112" s="83"/>
      <c r="AD112" s="32" t="s">
        <v>221</v>
      </c>
      <c r="AE112" s="22"/>
      <c r="AF112" s="22">
        <f>(Z112*(106.875/AO112))/$AQ112</f>
        <v>0.67432912508383058</v>
      </c>
      <c r="AG112" s="22"/>
      <c r="AH112" s="22">
        <f>(AB112*(106.875/AO112))/$AQ112</f>
        <v>0.88727516458398759</v>
      </c>
      <c r="AI112" s="22"/>
      <c r="AJ112" s="23"/>
      <c r="AK112" s="23"/>
      <c r="AL112" s="23"/>
      <c r="AM112" s="23"/>
      <c r="AN112" s="23"/>
      <c r="AO112" s="24">
        <v>76.983333333333334</v>
      </c>
      <c r="AP112" s="27"/>
      <c r="AQ112" s="27">
        <v>1.95583</v>
      </c>
      <c r="AR112" s="27">
        <v>4</v>
      </c>
      <c r="AS112" s="56" t="s">
        <v>751</v>
      </c>
      <c r="AT112" s="25">
        <v>1</v>
      </c>
      <c r="AU112" s="36" t="s">
        <v>1526</v>
      </c>
      <c r="AV112" s="25" t="s">
        <v>767</v>
      </c>
      <c r="AW112" s="25" t="s">
        <v>1528</v>
      </c>
      <c r="AX112" s="25" t="s">
        <v>773</v>
      </c>
      <c r="AY112" s="36" t="s">
        <v>1527</v>
      </c>
      <c r="AZ112" s="25" t="s">
        <v>751</v>
      </c>
      <c r="BA112" s="32" t="s">
        <v>751</v>
      </c>
      <c r="BB112" s="32" t="s">
        <v>751</v>
      </c>
      <c r="BC112" s="25">
        <v>1592</v>
      </c>
      <c r="BD112" s="32" t="s">
        <v>219</v>
      </c>
      <c r="BE112" s="38" t="s">
        <v>1963</v>
      </c>
      <c r="BF112" s="38">
        <v>2</v>
      </c>
      <c r="BG112" s="62">
        <v>3</v>
      </c>
      <c r="BH112" s="25" t="s">
        <v>2000</v>
      </c>
      <c r="BI112" s="75" t="s">
        <v>3930</v>
      </c>
      <c r="BJ112" s="75" t="s">
        <v>3931</v>
      </c>
      <c r="BK112" s="75" t="s">
        <v>3886</v>
      </c>
      <c r="BL112" s="213"/>
      <c r="BM112" s="52"/>
      <c r="BN112" s="52"/>
      <c r="BO112" s="52"/>
      <c r="BP112" s="52"/>
      <c r="BQ112" s="52"/>
      <c r="BR112" s="52"/>
    </row>
    <row r="113" spans="1:70" s="29" customFormat="1" ht="15" customHeight="1" x14ac:dyDescent="0.25">
      <c r="A113" s="25">
        <v>88</v>
      </c>
      <c r="B113" s="26"/>
      <c r="C113" s="190" t="s">
        <v>195</v>
      </c>
      <c r="D113" s="201">
        <v>0</v>
      </c>
      <c r="E113" s="64" t="s">
        <v>217</v>
      </c>
      <c r="F113" s="64" t="s">
        <v>151</v>
      </c>
      <c r="G113" s="99" t="s">
        <v>1525</v>
      </c>
      <c r="H113" s="104">
        <v>1</v>
      </c>
      <c r="I113" s="25">
        <v>1</v>
      </c>
      <c r="J113" s="71"/>
      <c r="K113" s="25">
        <v>3</v>
      </c>
      <c r="L113" s="25">
        <v>3</v>
      </c>
      <c r="M113" s="25">
        <v>19</v>
      </c>
      <c r="N113" s="96" t="s">
        <v>2960</v>
      </c>
      <c r="O113" s="31" t="s">
        <v>201</v>
      </c>
      <c r="P113" s="71" t="s">
        <v>20</v>
      </c>
      <c r="Q113" s="32" t="s">
        <v>218</v>
      </c>
      <c r="R113" s="32" t="s">
        <v>751</v>
      </c>
      <c r="S113" s="25">
        <v>5</v>
      </c>
      <c r="T113" s="25" t="s">
        <v>1504</v>
      </c>
      <c r="U113" s="25" t="s">
        <v>10</v>
      </c>
      <c r="V113" s="25">
        <v>8</v>
      </c>
      <c r="W113" s="33" t="s">
        <v>223</v>
      </c>
      <c r="X113" s="25">
        <v>2</v>
      </c>
      <c r="Y113" s="83"/>
      <c r="Z113" s="62">
        <v>6.46</v>
      </c>
      <c r="AA113" s="83"/>
      <c r="AB113" s="62">
        <v>10.51</v>
      </c>
      <c r="AC113" s="83"/>
      <c r="AD113" s="32" t="s">
        <v>221</v>
      </c>
      <c r="AE113" s="22"/>
      <c r="AF113" s="22">
        <f>(Z113*(106.875/AO113))/$AQ113</f>
        <v>4.5854380505700476</v>
      </c>
      <c r="AG113" s="22"/>
      <c r="AH113" s="22">
        <f>(AB113*(106.875/AO113))/$AQ113</f>
        <v>7.4602095838221674</v>
      </c>
      <c r="AI113" s="22"/>
      <c r="AJ113" s="23"/>
      <c r="AK113" s="23"/>
      <c r="AL113" s="23"/>
      <c r="AM113" s="23"/>
      <c r="AN113" s="23"/>
      <c r="AO113" s="24">
        <v>76.983333333333334</v>
      </c>
      <c r="AP113" s="27"/>
      <c r="AQ113" s="27">
        <v>1.95583</v>
      </c>
      <c r="AR113" s="27">
        <v>4</v>
      </c>
      <c r="AS113" s="56" t="s">
        <v>751</v>
      </c>
      <c r="AT113" s="25">
        <v>1</v>
      </c>
      <c r="AU113" s="36" t="s">
        <v>1526</v>
      </c>
      <c r="AV113" s="25" t="s">
        <v>767</v>
      </c>
      <c r="AW113" s="25" t="s">
        <v>1528</v>
      </c>
      <c r="AX113" s="25" t="s">
        <v>773</v>
      </c>
      <c r="AY113" s="36" t="s">
        <v>1527</v>
      </c>
      <c r="AZ113" s="25" t="s">
        <v>751</v>
      </c>
      <c r="BA113" s="32" t="s">
        <v>751</v>
      </c>
      <c r="BB113" s="32" t="s">
        <v>751</v>
      </c>
      <c r="BC113" s="25">
        <v>1592</v>
      </c>
      <c r="BD113" s="32" t="s">
        <v>219</v>
      </c>
      <c r="BE113" s="38" t="s">
        <v>1963</v>
      </c>
      <c r="BF113" s="38">
        <v>2</v>
      </c>
      <c r="BG113" s="62">
        <v>3</v>
      </c>
      <c r="BH113" s="25" t="s">
        <v>2000</v>
      </c>
      <c r="BI113" s="75" t="s">
        <v>3930</v>
      </c>
      <c r="BJ113" s="75" t="s">
        <v>3931</v>
      </c>
      <c r="BK113" s="75" t="s">
        <v>3886</v>
      </c>
      <c r="BL113" s="213"/>
      <c r="BM113" s="52"/>
      <c r="BN113" s="52"/>
      <c r="BO113" s="52"/>
      <c r="BP113" s="52"/>
      <c r="BQ113" s="52"/>
      <c r="BR113" s="52"/>
    </row>
    <row r="114" spans="1:70" s="29" customFormat="1" ht="15" customHeight="1" x14ac:dyDescent="0.25">
      <c r="A114" s="25">
        <v>89</v>
      </c>
      <c r="B114" s="26"/>
      <c r="C114" s="190" t="s">
        <v>195</v>
      </c>
      <c r="D114" s="201">
        <v>0</v>
      </c>
      <c r="E114" s="64" t="s">
        <v>217</v>
      </c>
      <c r="F114" s="64" t="s">
        <v>151</v>
      </c>
      <c r="G114" s="99" t="s">
        <v>1525</v>
      </c>
      <c r="H114" s="104">
        <v>1</v>
      </c>
      <c r="I114" s="25">
        <v>1</v>
      </c>
      <c r="J114" s="71"/>
      <c r="K114" s="25">
        <v>3</v>
      </c>
      <c r="L114" s="25">
        <v>3</v>
      </c>
      <c r="M114" s="25">
        <v>19</v>
      </c>
      <c r="N114" s="96" t="s">
        <v>2960</v>
      </c>
      <c r="O114" s="31" t="s">
        <v>201</v>
      </c>
      <c r="P114" s="71" t="s">
        <v>20</v>
      </c>
      <c r="Q114" s="32" t="s">
        <v>222</v>
      </c>
      <c r="R114" s="32" t="s">
        <v>751</v>
      </c>
      <c r="S114" s="25">
        <v>5</v>
      </c>
      <c r="T114" s="25" t="s">
        <v>1504</v>
      </c>
      <c r="U114" s="25" t="s">
        <v>10</v>
      </c>
      <c r="V114" s="25">
        <v>8</v>
      </c>
      <c r="W114" s="33" t="s">
        <v>224</v>
      </c>
      <c r="X114" s="25">
        <v>2</v>
      </c>
      <c r="Y114" s="83"/>
      <c r="Z114" s="62">
        <v>0.87</v>
      </c>
      <c r="AA114" s="83"/>
      <c r="AB114" s="62">
        <v>1.48</v>
      </c>
      <c r="AC114" s="83"/>
      <c r="AD114" s="32" t="s">
        <v>221</v>
      </c>
      <c r="AE114" s="22"/>
      <c r="AF114" s="22">
        <f>(Z114*(106.875/AO114))/$AQ114</f>
        <v>0.61754351455045531</v>
      </c>
      <c r="AG114" s="22"/>
      <c r="AH114" s="22">
        <f>(AB114*(106.875/AO114))/$AQ114</f>
        <v>1.0505337948674414</v>
      </c>
      <c r="AI114" s="22"/>
      <c r="AJ114" s="23"/>
      <c r="AK114" s="23"/>
      <c r="AL114" s="23"/>
      <c r="AM114" s="23"/>
      <c r="AN114" s="23"/>
      <c r="AO114" s="24">
        <v>76.983333333333334</v>
      </c>
      <c r="AP114" s="27"/>
      <c r="AQ114" s="27">
        <v>1.95583</v>
      </c>
      <c r="AR114" s="27">
        <v>4</v>
      </c>
      <c r="AS114" s="56" t="s">
        <v>751</v>
      </c>
      <c r="AT114" s="25">
        <v>1</v>
      </c>
      <c r="AU114" s="36" t="s">
        <v>1526</v>
      </c>
      <c r="AV114" s="25" t="s">
        <v>767</v>
      </c>
      <c r="AW114" s="25" t="s">
        <v>1528</v>
      </c>
      <c r="AX114" s="25" t="s">
        <v>773</v>
      </c>
      <c r="AY114" s="36" t="s">
        <v>1529</v>
      </c>
      <c r="AZ114" s="25" t="s">
        <v>751</v>
      </c>
      <c r="BA114" s="32" t="s">
        <v>751</v>
      </c>
      <c r="BB114" s="32" t="s">
        <v>751</v>
      </c>
      <c r="BC114" s="25">
        <v>1461</v>
      </c>
      <c r="BD114" s="32" t="s">
        <v>219</v>
      </c>
      <c r="BE114" s="38" t="s">
        <v>1963</v>
      </c>
      <c r="BF114" s="38">
        <v>2</v>
      </c>
      <c r="BG114" s="62">
        <v>3</v>
      </c>
      <c r="BH114" s="25" t="s">
        <v>2000</v>
      </c>
      <c r="BI114" s="75" t="s">
        <v>3930</v>
      </c>
      <c r="BJ114" s="75" t="s">
        <v>3931</v>
      </c>
      <c r="BK114" s="75" t="s">
        <v>3886</v>
      </c>
      <c r="BL114" s="213"/>
      <c r="BM114" s="52"/>
      <c r="BN114" s="52"/>
      <c r="BO114" s="52"/>
      <c r="BP114" s="52"/>
      <c r="BQ114" s="52"/>
      <c r="BR114" s="52"/>
    </row>
    <row r="115" spans="1:70" s="29" customFormat="1" ht="15" customHeight="1" x14ac:dyDescent="0.25">
      <c r="A115" s="25">
        <v>91</v>
      </c>
      <c r="B115" s="26"/>
      <c r="C115" s="190" t="s">
        <v>195</v>
      </c>
      <c r="D115" s="201">
        <v>0</v>
      </c>
      <c r="E115" s="64" t="s">
        <v>217</v>
      </c>
      <c r="F115" s="64" t="s">
        <v>151</v>
      </c>
      <c r="G115" s="99" t="s">
        <v>1525</v>
      </c>
      <c r="H115" s="104">
        <v>1</v>
      </c>
      <c r="I115" s="25">
        <v>1</v>
      </c>
      <c r="J115" s="71"/>
      <c r="K115" s="25">
        <v>3</v>
      </c>
      <c r="L115" s="25">
        <v>3</v>
      </c>
      <c r="M115" s="25">
        <v>19</v>
      </c>
      <c r="N115" s="96" t="s">
        <v>2960</v>
      </c>
      <c r="O115" s="31" t="s">
        <v>201</v>
      </c>
      <c r="P115" s="71" t="s">
        <v>20</v>
      </c>
      <c r="Q115" s="32" t="s">
        <v>222</v>
      </c>
      <c r="R115" s="32" t="s">
        <v>751</v>
      </c>
      <c r="S115" s="25">
        <v>5</v>
      </c>
      <c r="T115" s="25" t="s">
        <v>1504</v>
      </c>
      <c r="U115" s="25" t="s">
        <v>10</v>
      </c>
      <c r="V115" s="25">
        <v>8</v>
      </c>
      <c r="W115" s="33" t="s">
        <v>226</v>
      </c>
      <c r="X115" s="25">
        <v>2</v>
      </c>
      <c r="Y115" s="83"/>
      <c r="Z115" s="83"/>
      <c r="AA115" s="62">
        <v>100.76</v>
      </c>
      <c r="AB115" s="83"/>
      <c r="AC115" s="83"/>
      <c r="AD115" s="32" t="s">
        <v>221</v>
      </c>
      <c r="AE115" s="22"/>
      <c r="AF115" s="22"/>
      <c r="AG115" s="22">
        <f>(AA115*(106.875/AO115))/$AQ115</f>
        <v>71.521476466786069</v>
      </c>
      <c r="AH115" s="22"/>
      <c r="AI115" s="22"/>
      <c r="AJ115" s="108"/>
      <c r="AK115" s="108"/>
      <c r="AL115" s="108"/>
      <c r="AM115" s="108"/>
      <c r="AN115" s="108"/>
      <c r="AO115" s="24">
        <v>76.983333333333334</v>
      </c>
      <c r="AP115" s="27"/>
      <c r="AQ115" s="27">
        <v>1.95583</v>
      </c>
      <c r="AR115" s="27">
        <v>4</v>
      </c>
      <c r="AS115" s="56" t="s">
        <v>751</v>
      </c>
      <c r="AT115" s="25">
        <v>1</v>
      </c>
      <c r="AU115" s="36" t="s">
        <v>1534</v>
      </c>
      <c r="AV115" s="25" t="s">
        <v>767</v>
      </c>
      <c r="AW115" s="25" t="s">
        <v>1528</v>
      </c>
      <c r="AX115" s="25" t="s">
        <v>773</v>
      </c>
      <c r="AY115" s="36" t="s">
        <v>1535</v>
      </c>
      <c r="AZ115" s="25" t="s">
        <v>751</v>
      </c>
      <c r="BA115" s="32" t="s">
        <v>751</v>
      </c>
      <c r="BB115" s="32" t="s">
        <v>751</v>
      </c>
      <c r="BC115" s="36">
        <v>598</v>
      </c>
      <c r="BD115" s="32" t="s">
        <v>219</v>
      </c>
      <c r="BE115" s="38" t="s">
        <v>1963</v>
      </c>
      <c r="BF115" s="38">
        <v>2</v>
      </c>
      <c r="BG115" s="62">
        <v>3</v>
      </c>
      <c r="BH115" s="25" t="s">
        <v>2000</v>
      </c>
      <c r="BI115" s="75" t="s">
        <v>3930</v>
      </c>
      <c r="BJ115" s="75" t="s">
        <v>3931</v>
      </c>
      <c r="BK115" s="75" t="s">
        <v>3886</v>
      </c>
      <c r="BL115" s="213"/>
      <c r="BM115" s="52"/>
      <c r="BN115" s="52"/>
      <c r="BO115" s="52"/>
      <c r="BP115" s="52"/>
      <c r="BQ115" s="52"/>
      <c r="BR115" s="52"/>
    </row>
    <row r="116" spans="1:70" s="29" customFormat="1" ht="15" customHeight="1" x14ac:dyDescent="0.25">
      <c r="A116" s="25">
        <v>92</v>
      </c>
      <c r="B116" s="26"/>
      <c r="C116" s="190" t="s">
        <v>195</v>
      </c>
      <c r="D116" s="201">
        <v>0</v>
      </c>
      <c r="E116" s="64" t="s">
        <v>217</v>
      </c>
      <c r="F116" s="64" t="s">
        <v>151</v>
      </c>
      <c r="G116" s="99" t="s">
        <v>1525</v>
      </c>
      <c r="H116" s="104">
        <v>1</v>
      </c>
      <c r="I116" s="25">
        <v>1</v>
      </c>
      <c r="J116" s="71"/>
      <c r="K116" s="25">
        <v>3</v>
      </c>
      <c r="L116" s="25">
        <v>3</v>
      </c>
      <c r="M116" s="25">
        <v>19</v>
      </c>
      <c r="N116" s="96" t="s">
        <v>2960</v>
      </c>
      <c r="O116" s="31" t="s">
        <v>201</v>
      </c>
      <c r="P116" s="71" t="s">
        <v>20</v>
      </c>
      <c r="Q116" s="32" t="s">
        <v>222</v>
      </c>
      <c r="R116" s="32" t="s">
        <v>751</v>
      </c>
      <c r="S116" s="25">
        <v>5</v>
      </c>
      <c r="T116" s="25" t="s">
        <v>1504</v>
      </c>
      <c r="U116" s="25" t="s">
        <v>10</v>
      </c>
      <c r="V116" s="25">
        <v>8</v>
      </c>
      <c r="W116" s="33" t="s">
        <v>226</v>
      </c>
      <c r="X116" s="25">
        <v>2</v>
      </c>
      <c r="Y116" s="83"/>
      <c r="Z116" s="83"/>
      <c r="AA116" s="62">
        <v>25.68</v>
      </c>
      <c r="AB116" s="83"/>
      <c r="AC116" s="83"/>
      <c r="AD116" s="32" t="s">
        <v>221</v>
      </c>
      <c r="AE116" s="22"/>
      <c r="AF116" s="22"/>
      <c r="AG116" s="22">
        <f>(AA116*(106.875/AO116))/$AQ116</f>
        <v>18.228180981213441</v>
      </c>
      <c r="AH116" s="22"/>
      <c r="AI116" s="22"/>
      <c r="AJ116" s="108"/>
      <c r="AK116" s="108"/>
      <c r="AL116" s="108"/>
      <c r="AM116" s="108"/>
      <c r="AN116" s="108"/>
      <c r="AO116" s="24">
        <v>76.983333333333334</v>
      </c>
      <c r="AP116" s="27"/>
      <c r="AQ116" s="27">
        <v>1.95583</v>
      </c>
      <c r="AR116" s="27">
        <v>4</v>
      </c>
      <c r="AS116" s="56" t="s">
        <v>751</v>
      </c>
      <c r="AT116" s="25">
        <v>1</v>
      </c>
      <c r="AU116" s="36" t="s">
        <v>1534</v>
      </c>
      <c r="AV116" s="25" t="s">
        <v>767</v>
      </c>
      <c r="AW116" s="25" t="s">
        <v>1528</v>
      </c>
      <c r="AX116" s="25" t="s">
        <v>773</v>
      </c>
      <c r="AY116" s="36" t="s">
        <v>1535</v>
      </c>
      <c r="AZ116" s="25" t="s">
        <v>751</v>
      </c>
      <c r="BA116" s="32" t="s">
        <v>751</v>
      </c>
      <c r="BB116" s="32" t="s">
        <v>751</v>
      </c>
      <c r="BC116" s="36">
        <v>598</v>
      </c>
      <c r="BD116" s="32" t="s">
        <v>219</v>
      </c>
      <c r="BE116" s="38" t="s">
        <v>1963</v>
      </c>
      <c r="BF116" s="38">
        <v>2</v>
      </c>
      <c r="BG116" s="62">
        <v>3</v>
      </c>
      <c r="BH116" s="25" t="s">
        <v>2000</v>
      </c>
      <c r="BI116" s="75" t="s">
        <v>3930</v>
      </c>
      <c r="BJ116" s="75" t="s">
        <v>3931</v>
      </c>
      <c r="BK116" s="75" t="s">
        <v>3886</v>
      </c>
      <c r="BL116" s="213"/>
      <c r="BM116" s="67"/>
      <c r="BN116" s="67"/>
      <c r="BO116" s="67"/>
      <c r="BP116" s="67"/>
      <c r="BQ116" s="67"/>
      <c r="BR116" s="67"/>
    </row>
    <row r="117" spans="1:70" s="29" customFormat="1" ht="15" customHeight="1" x14ac:dyDescent="0.25">
      <c r="A117" s="25">
        <v>93</v>
      </c>
      <c r="B117" s="26"/>
      <c r="C117" s="190" t="s">
        <v>195</v>
      </c>
      <c r="D117" s="201">
        <v>0</v>
      </c>
      <c r="E117" s="64" t="s">
        <v>217</v>
      </c>
      <c r="F117" s="64" t="s">
        <v>151</v>
      </c>
      <c r="G117" s="99" t="s">
        <v>1525</v>
      </c>
      <c r="H117" s="104">
        <v>1</v>
      </c>
      <c r="I117" s="25">
        <v>1</v>
      </c>
      <c r="J117" s="71"/>
      <c r="K117" s="25">
        <v>3</v>
      </c>
      <c r="L117" s="25">
        <v>3</v>
      </c>
      <c r="M117" s="25">
        <v>19</v>
      </c>
      <c r="N117" s="96" t="s">
        <v>2960</v>
      </c>
      <c r="O117" s="31" t="s">
        <v>201</v>
      </c>
      <c r="P117" s="71" t="s">
        <v>20</v>
      </c>
      <c r="Q117" s="32" t="s">
        <v>222</v>
      </c>
      <c r="R117" s="32" t="s">
        <v>751</v>
      </c>
      <c r="S117" s="25">
        <v>5</v>
      </c>
      <c r="T117" s="25" t="s">
        <v>1504</v>
      </c>
      <c r="U117" s="25" t="s">
        <v>10</v>
      </c>
      <c r="V117" s="25">
        <v>8</v>
      </c>
      <c r="W117" s="33" t="s">
        <v>208</v>
      </c>
      <c r="X117" s="25">
        <v>1</v>
      </c>
      <c r="Y117" s="83"/>
      <c r="Z117" s="83"/>
      <c r="AA117" s="62">
        <v>28.51</v>
      </c>
      <c r="AB117" s="83"/>
      <c r="AC117" s="83"/>
      <c r="AD117" s="32" t="s">
        <v>1530</v>
      </c>
      <c r="AE117" s="22"/>
      <c r="AF117" s="22"/>
      <c r="AG117" s="22">
        <f>(AA117*(106.875/AO117))/$AQ117</f>
        <v>20.236971953831592</v>
      </c>
      <c r="AH117" s="22"/>
      <c r="AI117" s="22"/>
      <c r="AJ117" s="23"/>
      <c r="AK117" s="23"/>
      <c r="AL117" s="23"/>
      <c r="AM117" s="23"/>
      <c r="AN117" s="23"/>
      <c r="AO117" s="24">
        <v>76.983333333333334</v>
      </c>
      <c r="AP117" s="27"/>
      <c r="AQ117" s="27">
        <v>1.95583</v>
      </c>
      <c r="AR117" s="27">
        <v>4</v>
      </c>
      <c r="AS117" s="56" t="s">
        <v>751</v>
      </c>
      <c r="AT117" s="25">
        <v>10</v>
      </c>
      <c r="AU117" s="36" t="s">
        <v>1531</v>
      </c>
      <c r="AV117" s="25" t="s">
        <v>767</v>
      </c>
      <c r="AW117" s="25" t="s">
        <v>1528</v>
      </c>
      <c r="AX117" s="25" t="s">
        <v>773</v>
      </c>
      <c r="AY117" s="36" t="s">
        <v>1532</v>
      </c>
      <c r="AZ117" s="25" t="s">
        <v>751</v>
      </c>
      <c r="BA117" s="32" t="s">
        <v>751</v>
      </c>
      <c r="BB117" s="32" t="s">
        <v>751</v>
      </c>
      <c r="BC117" s="25">
        <v>523</v>
      </c>
      <c r="BD117" s="32" t="s">
        <v>219</v>
      </c>
      <c r="BE117" s="37" t="s">
        <v>1964</v>
      </c>
      <c r="BF117" s="38">
        <v>1</v>
      </c>
      <c r="BG117" s="62">
        <v>3</v>
      </c>
      <c r="BH117" s="25" t="s">
        <v>2000</v>
      </c>
      <c r="BI117" s="75" t="s">
        <v>3930</v>
      </c>
      <c r="BJ117" s="75" t="s">
        <v>3931</v>
      </c>
      <c r="BK117" s="75" t="s">
        <v>3932</v>
      </c>
      <c r="BL117" s="213"/>
      <c r="BM117" s="52"/>
      <c r="BN117" s="52"/>
      <c r="BO117" s="52"/>
      <c r="BP117" s="52"/>
      <c r="BQ117" s="52"/>
      <c r="BR117" s="52"/>
    </row>
    <row r="118" spans="1:70" s="29" customFormat="1" ht="15" customHeight="1" x14ac:dyDescent="0.25">
      <c r="A118" s="25">
        <v>94</v>
      </c>
      <c r="B118" s="21">
        <v>55</v>
      </c>
      <c r="C118" s="190" t="s">
        <v>195</v>
      </c>
      <c r="D118" s="200">
        <v>0</v>
      </c>
      <c r="E118" s="64" t="s">
        <v>225</v>
      </c>
      <c r="F118" s="64" t="s">
        <v>151</v>
      </c>
      <c r="G118" s="25"/>
      <c r="H118" s="104">
        <v>1</v>
      </c>
      <c r="I118" s="25">
        <v>1</v>
      </c>
      <c r="J118" s="71" t="s">
        <v>1556</v>
      </c>
      <c r="K118" s="25">
        <v>1</v>
      </c>
      <c r="L118" s="25">
        <v>2</v>
      </c>
      <c r="M118" s="25">
        <v>19</v>
      </c>
      <c r="N118" s="96" t="s">
        <v>2960</v>
      </c>
      <c r="O118" s="31" t="s">
        <v>201</v>
      </c>
      <c r="P118" s="71" t="s">
        <v>20</v>
      </c>
      <c r="Q118" s="32" t="s">
        <v>20</v>
      </c>
      <c r="R118" s="32" t="s">
        <v>751</v>
      </c>
      <c r="S118" s="25">
        <v>5</v>
      </c>
      <c r="T118" s="25" t="s">
        <v>1504</v>
      </c>
      <c r="U118" s="25" t="s">
        <v>10</v>
      </c>
      <c r="V118" s="25">
        <v>8</v>
      </c>
      <c r="W118" s="33" t="s">
        <v>232</v>
      </c>
      <c r="X118" s="25">
        <v>1</v>
      </c>
      <c r="Y118" s="83"/>
      <c r="Z118" s="62">
        <v>100.23</v>
      </c>
      <c r="AA118" s="83"/>
      <c r="AB118" s="62">
        <v>128.68</v>
      </c>
      <c r="AC118" s="83"/>
      <c r="AD118" s="32" t="s">
        <v>227</v>
      </c>
      <c r="AE118" s="22"/>
      <c r="AF118" s="22">
        <f>(Z118*(106.875/AO118))/$AQ118</f>
        <v>71.145271797002465</v>
      </c>
      <c r="AG118" s="22"/>
      <c r="AH118" s="22">
        <f>(AB118*(106.875/AO118))/$AQ118</f>
        <v>91.339654542934014</v>
      </c>
      <c r="AI118" s="22"/>
      <c r="AJ118" s="35"/>
      <c r="AK118" s="35">
        <f>AF118</f>
        <v>71.145271797002465</v>
      </c>
      <c r="AL118" s="35"/>
      <c r="AM118" s="35">
        <f>AH118</f>
        <v>91.339654542934014</v>
      </c>
      <c r="AN118" s="35"/>
      <c r="AO118" s="24">
        <v>76.983333333333334</v>
      </c>
      <c r="AP118" s="27"/>
      <c r="AQ118" s="27">
        <v>1.95583</v>
      </c>
      <c r="AR118" s="28">
        <v>3</v>
      </c>
      <c r="AS118" s="28" t="s">
        <v>751</v>
      </c>
      <c r="AT118" s="25">
        <v>17</v>
      </c>
      <c r="AU118" s="36" t="s">
        <v>3048</v>
      </c>
      <c r="AV118" s="25" t="s">
        <v>767</v>
      </c>
      <c r="AW118" s="25" t="s">
        <v>1558</v>
      </c>
      <c r="AX118" s="25" t="s">
        <v>773</v>
      </c>
      <c r="AY118" s="36" t="s">
        <v>1509</v>
      </c>
      <c r="AZ118" s="25" t="s">
        <v>751</v>
      </c>
      <c r="BA118" s="32" t="s">
        <v>751</v>
      </c>
      <c r="BB118" s="32" t="s">
        <v>751</v>
      </c>
      <c r="BC118" s="25" t="s">
        <v>1557</v>
      </c>
      <c r="BD118" s="32" t="s">
        <v>228</v>
      </c>
      <c r="BE118" s="37" t="s">
        <v>1965</v>
      </c>
      <c r="BF118" s="38">
        <v>2</v>
      </c>
      <c r="BG118" s="62">
        <v>3</v>
      </c>
      <c r="BH118" s="25" t="s">
        <v>2000</v>
      </c>
      <c r="BI118" s="74">
        <v>0</v>
      </c>
      <c r="BJ118" s="75" t="s">
        <v>2000</v>
      </c>
      <c r="BK118" s="75" t="s">
        <v>3933</v>
      </c>
      <c r="BL118" s="213"/>
      <c r="BM118" s="15"/>
      <c r="BN118" s="15"/>
      <c r="BO118" s="15"/>
      <c r="BP118" s="15"/>
      <c r="BQ118" s="15"/>
      <c r="BR118" s="15"/>
    </row>
    <row r="119" spans="1:70" s="29" customFormat="1" ht="15" customHeight="1" x14ac:dyDescent="0.25">
      <c r="A119" s="25">
        <v>96</v>
      </c>
      <c r="B119" s="21">
        <v>56</v>
      </c>
      <c r="C119" s="190" t="s">
        <v>23</v>
      </c>
      <c r="D119" s="201">
        <v>0</v>
      </c>
      <c r="E119" s="57" t="s">
        <v>645</v>
      </c>
      <c r="F119" s="57" t="s">
        <v>289</v>
      </c>
      <c r="G119" s="25"/>
      <c r="H119" s="104">
        <v>1</v>
      </c>
      <c r="I119" s="25">
        <v>1</v>
      </c>
      <c r="J119" s="25" t="s">
        <v>319</v>
      </c>
      <c r="K119" s="25">
        <v>1</v>
      </c>
      <c r="L119" s="25">
        <v>2</v>
      </c>
      <c r="M119" s="25">
        <v>19</v>
      </c>
      <c r="N119" s="25" t="s">
        <v>2960</v>
      </c>
      <c r="O119" s="25" t="s">
        <v>646</v>
      </c>
      <c r="P119" s="25" t="s">
        <v>19</v>
      </c>
      <c r="Q119" s="25" t="s">
        <v>544</v>
      </c>
      <c r="R119" s="25"/>
      <c r="S119" s="25">
        <v>5</v>
      </c>
      <c r="T119" s="25" t="s">
        <v>18</v>
      </c>
      <c r="U119" s="25" t="s">
        <v>10</v>
      </c>
      <c r="V119" s="25">
        <v>8</v>
      </c>
      <c r="W119" s="25"/>
      <c r="X119" s="25">
        <v>1</v>
      </c>
      <c r="Y119" s="25"/>
      <c r="Z119" s="83"/>
      <c r="AA119" s="83">
        <v>30.32</v>
      </c>
      <c r="AB119" s="83">
        <v>15</v>
      </c>
      <c r="AC119" s="83"/>
      <c r="AD119" s="25" t="s">
        <v>647</v>
      </c>
      <c r="AE119" s="22"/>
      <c r="AF119" s="22"/>
      <c r="AG119" s="22">
        <f>(AA119*(106.875/AO119))/$AQ119</f>
        <v>31.745775165319618</v>
      </c>
      <c r="AH119" s="22">
        <f>(AB119*(106.875/AO119))/$AQ119</f>
        <v>15.705363703159442</v>
      </c>
      <c r="AI119" s="22"/>
      <c r="AJ119" s="35"/>
      <c r="AK119" s="35"/>
      <c r="AL119" s="35">
        <f>AG119</f>
        <v>31.745775165319618</v>
      </c>
      <c r="AM119" s="35">
        <f>AH119</f>
        <v>15.705363703159442</v>
      </c>
      <c r="AN119" s="35"/>
      <c r="AO119" s="24">
        <v>102.075</v>
      </c>
      <c r="AP119" s="27"/>
      <c r="AQ119" s="27">
        <v>1</v>
      </c>
      <c r="AR119" s="28">
        <v>3</v>
      </c>
      <c r="AS119" s="28" t="s">
        <v>751</v>
      </c>
      <c r="AT119" s="25">
        <v>10</v>
      </c>
      <c r="AU119" s="25" t="s">
        <v>1006</v>
      </c>
      <c r="AV119" s="25" t="s">
        <v>648</v>
      </c>
      <c r="AW119" s="25">
        <v>2011</v>
      </c>
      <c r="AX119" s="25" t="s">
        <v>2</v>
      </c>
      <c r="AY119" s="25"/>
      <c r="AZ119" s="25"/>
      <c r="BA119" s="25"/>
      <c r="BB119" s="25"/>
      <c r="BC119" s="25" t="s">
        <v>649</v>
      </c>
      <c r="BD119" s="25" t="s">
        <v>552</v>
      </c>
      <c r="BE119" s="25" t="s">
        <v>650</v>
      </c>
      <c r="BF119" s="25">
        <v>3</v>
      </c>
      <c r="BG119" s="62">
        <v>3</v>
      </c>
      <c r="BH119" s="25" t="s">
        <v>2000</v>
      </c>
      <c r="BI119" s="75" t="s">
        <v>3934</v>
      </c>
      <c r="BJ119" s="75" t="s">
        <v>3928</v>
      </c>
      <c r="BK119" s="75" t="s">
        <v>3929</v>
      </c>
      <c r="BL119" s="213"/>
      <c r="BM119" s="238"/>
      <c r="BN119" s="238"/>
      <c r="BO119" s="238"/>
      <c r="BP119" s="238"/>
      <c r="BQ119" s="238"/>
      <c r="BR119" s="238"/>
    </row>
    <row r="120" spans="1:70" s="29" customFormat="1" ht="15" customHeight="1" x14ac:dyDescent="0.25">
      <c r="A120" s="25">
        <v>95</v>
      </c>
      <c r="B120" s="26"/>
      <c r="C120" s="190" t="s">
        <v>23</v>
      </c>
      <c r="D120" s="201">
        <v>0</v>
      </c>
      <c r="E120" s="57" t="s">
        <v>645</v>
      </c>
      <c r="F120" s="57" t="s">
        <v>289</v>
      </c>
      <c r="G120" s="25"/>
      <c r="H120" s="104">
        <v>1</v>
      </c>
      <c r="I120" s="25">
        <v>1</v>
      </c>
      <c r="J120" s="25" t="s">
        <v>319</v>
      </c>
      <c r="K120" s="25">
        <v>1</v>
      </c>
      <c r="L120" s="25">
        <v>2</v>
      </c>
      <c r="M120" s="25">
        <v>19</v>
      </c>
      <c r="N120" s="25" t="s">
        <v>2960</v>
      </c>
      <c r="O120" s="25" t="s">
        <v>646</v>
      </c>
      <c r="P120" s="25" t="s">
        <v>19</v>
      </c>
      <c r="Q120" s="25" t="s">
        <v>544</v>
      </c>
      <c r="R120" s="25"/>
      <c r="S120" s="25">
        <v>5</v>
      </c>
      <c r="T120" s="25" t="s">
        <v>18</v>
      </c>
      <c r="U120" s="25" t="s">
        <v>10</v>
      </c>
      <c r="V120" s="25">
        <v>8</v>
      </c>
      <c r="W120" s="25"/>
      <c r="X120" s="25">
        <v>1</v>
      </c>
      <c r="Y120" s="25"/>
      <c r="Z120" s="83"/>
      <c r="AA120" s="83">
        <v>26.94</v>
      </c>
      <c r="AB120" s="83">
        <v>10</v>
      </c>
      <c r="AC120" s="83"/>
      <c r="AD120" s="25" t="s">
        <v>647</v>
      </c>
      <c r="AE120" s="22"/>
      <c r="AF120" s="22"/>
      <c r="AG120" s="22">
        <f>(AA120*(106.875/AO120))/$AQ120</f>
        <v>28.206833210874358</v>
      </c>
      <c r="AH120" s="22">
        <f>(AB120*(106.875/AO120))/$AQ120</f>
        <v>10.470242468772961</v>
      </c>
      <c r="AI120" s="22"/>
      <c r="AJ120" s="35"/>
      <c r="AK120" s="35"/>
      <c r="AL120" s="35">
        <f>AG120</f>
        <v>28.206833210874358</v>
      </c>
      <c r="AM120" s="35">
        <f>AH120</f>
        <v>10.470242468772961</v>
      </c>
      <c r="AN120" s="35"/>
      <c r="AO120" s="24">
        <v>102.075</v>
      </c>
      <c r="AP120" s="27"/>
      <c r="AQ120" s="27">
        <v>1</v>
      </c>
      <c r="AR120" s="28">
        <v>3</v>
      </c>
      <c r="AS120" s="28" t="s">
        <v>751</v>
      </c>
      <c r="AT120" s="25">
        <v>10</v>
      </c>
      <c r="AU120" s="25" t="s">
        <v>1005</v>
      </c>
      <c r="AV120" s="25" t="s">
        <v>648</v>
      </c>
      <c r="AW120" s="25">
        <v>2011</v>
      </c>
      <c r="AX120" s="25" t="s">
        <v>2</v>
      </c>
      <c r="AY120" s="25"/>
      <c r="AZ120" s="25"/>
      <c r="BA120" s="25"/>
      <c r="BB120" s="25"/>
      <c r="BC120" s="25" t="s">
        <v>649</v>
      </c>
      <c r="BD120" s="25" t="s">
        <v>552</v>
      </c>
      <c r="BE120" s="25" t="s">
        <v>650</v>
      </c>
      <c r="BF120" s="25">
        <v>3</v>
      </c>
      <c r="BG120" s="62">
        <v>3</v>
      </c>
      <c r="BH120" s="25" t="s">
        <v>2000</v>
      </c>
      <c r="BI120" s="75" t="s">
        <v>3934</v>
      </c>
      <c r="BJ120" s="75" t="s">
        <v>3928</v>
      </c>
      <c r="BK120" s="75" t="s">
        <v>3929</v>
      </c>
      <c r="BL120" s="213"/>
      <c r="BM120" s="238"/>
      <c r="BN120" s="238"/>
      <c r="BO120" s="238"/>
      <c r="BP120" s="238"/>
      <c r="BQ120" s="238"/>
      <c r="BR120" s="238"/>
    </row>
    <row r="121" spans="1:70" s="29" customFormat="1" ht="15" customHeight="1" x14ac:dyDescent="0.25">
      <c r="A121" s="25">
        <v>98</v>
      </c>
      <c r="B121" s="21">
        <v>57</v>
      </c>
      <c r="C121" s="190" t="s">
        <v>351</v>
      </c>
      <c r="D121" s="200">
        <v>0</v>
      </c>
      <c r="E121" s="57" t="s">
        <v>17</v>
      </c>
      <c r="F121" s="87" t="s">
        <v>289</v>
      </c>
      <c r="G121" s="25"/>
      <c r="H121" s="104">
        <v>1</v>
      </c>
      <c r="I121" s="25">
        <v>1</v>
      </c>
      <c r="J121" s="25"/>
      <c r="K121" s="25">
        <v>3</v>
      </c>
      <c r="L121" s="25">
        <v>3</v>
      </c>
      <c r="M121" s="25">
        <v>19</v>
      </c>
      <c r="N121" s="25" t="s">
        <v>2960</v>
      </c>
      <c r="O121" s="25" t="s">
        <v>1489</v>
      </c>
      <c r="P121" s="25" t="s">
        <v>19</v>
      </c>
      <c r="Q121" s="25" t="s">
        <v>152</v>
      </c>
      <c r="R121" s="25" t="s">
        <v>1008</v>
      </c>
      <c r="S121" s="25">
        <v>5</v>
      </c>
      <c r="T121" s="25" t="s">
        <v>18</v>
      </c>
      <c r="U121" s="25" t="s">
        <v>10</v>
      </c>
      <c r="V121" s="25">
        <v>8</v>
      </c>
      <c r="W121" s="25" t="s">
        <v>220</v>
      </c>
      <c r="X121" s="25">
        <v>1</v>
      </c>
      <c r="Y121" s="44"/>
      <c r="Z121" s="83">
        <v>66.98</v>
      </c>
      <c r="AA121" s="83">
        <v>114.07</v>
      </c>
      <c r="AB121" s="83"/>
      <c r="AC121" s="83">
        <v>135.62</v>
      </c>
      <c r="AD121" s="44" t="s">
        <v>1410</v>
      </c>
      <c r="AE121" s="22"/>
      <c r="AF121" s="22">
        <f>(Z121*(106.875/AO121))/$AQ121</f>
        <v>47.54375241906839</v>
      </c>
      <c r="AG121" s="22">
        <f>(AA121*(106.875/AO121))/$AQ121</f>
        <v>80.969182419276365</v>
      </c>
      <c r="AH121" s="22"/>
      <c r="AI121" s="22">
        <f>(AC121*(106.875/AO121))/$AQ121</f>
        <v>96.265806256704323</v>
      </c>
      <c r="AJ121" s="35"/>
      <c r="AK121" s="35">
        <f>AF121</f>
        <v>47.54375241906839</v>
      </c>
      <c r="AL121" s="35">
        <f>AG121</f>
        <v>80.969182419276365</v>
      </c>
      <c r="AM121" s="35"/>
      <c r="AN121" s="35">
        <f>AI121</f>
        <v>96.265806256704323</v>
      </c>
      <c r="AO121" s="24">
        <v>76.983333333333334</v>
      </c>
      <c r="AP121" s="27"/>
      <c r="AQ121" s="27">
        <v>1.95583</v>
      </c>
      <c r="AR121" s="28">
        <v>3</v>
      </c>
      <c r="AS121" s="28" t="s">
        <v>751</v>
      </c>
      <c r="AT121" s="25">
        <v>10</v>
      </c>
      <c r="AU121" s="44" t="s">
        <v>1485</v>
      </c>
      <c r="AV121" s="25" t="s">
        <v>611</v>
      </c>
      <c r="AW121" s="25" t="s">
        <v>613</v>
      </c>
      <c r="AX121" s="44" t="s">
        <v>2</v>
      </c>
      <c r="AY121" s="25" t="s">
        <v>1486</v>
      </c>
      <c r="AZ121" s="25"/>
      <c r="BA121" s="25"/>
      <c r="BB121" s="25"/>
      <c r="BC121" s="25">
        <v>2678</v>
      </c>
      <c r="BD121" s="44" t="s">
        <v>612</v>
      </c>
      <c r="BE121" s="25"/>
      <c r="BF121" s="25"/>
      <c r="BG121" s="62">
        <v>3</v>
      </c>
      <c r="BH121" s="25" t="s">
        <v>2000</v>
      </c>
      <c r="BI121" s="74">
        <v>0</v>
      </c>
      <c r="BJ121" s="75" t="s">
        <v>3928</v>
      </c>
      <c r="BK121" s="75" t="s">
        <v>3929</v>
      </c>
      <c r="BL121" s="213"/>
      <c r="BM121" s="15"/>
      <c r="BN121" s="15"/>
      <c r="BO121" s="15"/>
      <c r="BP121" s="15"/>
      <c r="BQ121" s="15"/>
      <c r="BR121" s="15"/>
    </row>
    <row r="122" spans="1:70" s="29" customFormat="1" ht="15" customHeight="1" x14ac:dyDescent="0.25">
      <c r="A122" s="25">
        <v>97</v>
      </c>
      <c r="B122" s="26"/>
      <c r="C122" s="190" t="s">
        <v>351</v>
      </c>
      <c r="D122" s="201">
        <v>0</v>
      </c>
      <c r="E122" s="57" t="s">
        <v>17</v>
      </c>
      <c r="F122" s="87" t="s">
        <v>289</v>
      </c>
      <c r="G122" s="25"/>
      <c r="H122" s="104">
        <v>1</v>
      </c>
      <c r="I122" s="25">
        <v>1</v>
      </c>
      <c r="J122" s="25"/>
      <c r="K122" s="25">
        <v>3</v>
      </c>
      <c r="L122" s="25">
        <v>3</v>
      </c>
      <c r="M122" s="25">
        <v>19</v>
      </c>
      <c r="N122" s="25" t="s">
        <v>2960</v>
      </c>
      <c r="O122" s="25" t="s">
        <v>535</v>
      </c>
      <c r="P122" s="25" t="s">
        <v>19</v>
      </c>
      <c r="Q122" s="25" t="s">
        <v>609</v>
      </c>
      <c r="R122" s="25" t="s">
        <v>778</v>
      </c>
      <c r="S122" s="25">
        <v>5</v>
      </c>
      <c r="T122" s="25" t="s">
        <v>18</v>
      </c>
      <c r="U122" s="25" t="s">
        <v>10</v>
      </c>
      <c r="V122" s="25">
        <v>8</v>
      </c>
      <c r="W122" s="25"/>
      <c r="X122" s="25">
        <v>2</v>
      </c>
      <c r="Y122" s="44">
        <v>70</v>
      </c>
      <c r="Z122" s="83"/>
      <c r="AA122" s="83">
        <v>100.76</v>
      </c>
      <c r="AB122" s="83"/>
      <c r="AC122" s="83"/>
      <c r="AD122" s="44" t="s">
        <v>614</v>
      </c>
      <c r="AE122" s="22">
        <f>(Y122*(106.875/AO122))/$AQ122</f>
        <v>49.687409216703301</v>
      </c>
      <c r="AF122" s="22"/>
      <c r="AG122" s="22">
        <f>(AA122*(106.875/AO122))/$AQ122</f>
        <v>71.521476466786069</v>
      </c>
      <c r="AH122" s="22"/>
      <c r="AI122" s="22"/>
      <c r="AJ122" s="23"/>
      <c r="AK122" s="23"/>
      <c r="AL122" s="23"/>
      <c r="AM122" s="23"/>
      <c r="AN122" s="23"/>
      <c r="AO122" s="24">
        <v>76.983333333333334</v>
      </c>
      <c r="AP122" s="27"/>
      <c r="AQ122" s="27">
        <v>1.95583</v>
      </c>
      <c r="AR122" s="27">
        <v>4</v>
      </c>
      <c r="AS122" s="28" t="s">
        <v>751</v>
      </c>
      <c r="AT122" s="25">
        <v>1</v>
      </c>
      <c r="AU122" s="44" t="s">
        <v>615</v>
      </c>
      <c r="AV122" s="25" t="s">
        <v>616</v>
      </c>
      <c r="AW122" s="25" t="s">
        <v>613</v>
      </c>
      <c r="AX122" s="44" t="s">
        <v>2</v>
      </c>
      <c r="AY122" s="25"/>
      <c r="AZ122" s="25"/>
      <c r="BA122" s="25"/>
      <c r="BB122" s="25"/>
      <c r="BC122" s="25">
        <v>3742</v>
      </c>
      <c r="BD122" s="44" t="s">
        <v>612</v>
      </c>
      <c r="BE122" s="44" t="s">
        <v>617</v>
      </c>
      <c r="BF122" s="44">
        <v>3</v>
      </c>
      <c r="BG122" s="62">
        <v>3</v>
      </c>
      <c r="BH122" s="25" t="s">
        <v>2000</v>
      </c>
      <c r="BI122" s="75" t="s">
        <v>3930</v>
      </c>
      <c r="BJ122" s="75" t="s">
        <v>3931</v>
      </c>
      <c r="BK122" s="75" t="s">
        <v>3935</v>
      </c>
      <c r="BL122" s="213"/>
      <c r="BM122" s="221"/>
      <c r="BN122" s="221"/>
      <c r="BO122" s="221"/>
      <c r="BP122" s="221"/>
      <c r="BQ122" s="221"/>
      <c r="BR122" s="221"/>
    </row>
    <row r="123" spans="1:70" s="29" customFormat="1" ht="15" customHeight="1" x14ac:dyDescent="0.25">
      <c r="A123" s="25">
        <v>99</v>
      </c>
      <c r="B123" s="26"/>
      <c r="C123" s="190" t="s">
        <v>351</v>
      </c>
      <c r="D123" s="200">
        <v>0</v>
      </c>
      <c r="E123" s="57" t="s">
        <v>17</v>
      </c>
      <c r="F123" s="87" t="s">
        <v>289</v>
      </c>
      <c r="G123" s="25"/>
      <c r="H123" s="104">
        <v>1</v>
      </c>
      <c r="I123" s="25">
        <v>1</v>
      </c>
      <c r="J123" s="25"/>
      <c r="K123" s="25">
        <v>3</v>
      </c>
      <c r="L123" s="25">
        <v>3</v>
      </c>
      <c r="M123" s="25">
        <v>19</v>
      </c>
      <c r="N123" s="25" t="s">
        <v>2960</v>
      </c>
      <c r="O123" s="25" t="s">
        <v>1490</v>
      </c>
      <c r="P123" s="25" t="s">
        <v>19</v>
      </c>
      <c r="Q123" s="25" t="s">
        <v>222</v>
      </c>
      <c r="R123" s="25" t="s">
        <v>1007</v>
      </c>
      <c r="S123" s="25">
        <v>5</v>
      </c>
      <c r="T123" s="25" t="s">
        <v>18</v>
      </c>
      <c r="U123" s="25" t="s">
        <v>10</v>
      </c>
      <c r="V123" s="25">
        <v>8</v>
      </c>
      <c r="W123" s="25" t="s">
        <v>1491</v>
      </c>
      <c r="X123" s="25">
        <v>1</v>
      </c>
      <c r="Y123" s="44"/>
      <c r="Z123" s="83">
        <v>92.07</v>
      </c>
      <c r="AA123" s="83">
        <v>100.81</v>
      </c>
      <c r="AB123" s="83"/>
      <c r="AC123" s="83">
        <v>150.57</v>
      </c>
      <c r="AD123" s="44" t="s">
        <v>1410</v>
      </c>
      <c r="AE123" s="22"/>
      <c r="AF123" s="22">
        <f>(Z123*(106.875/AO123))/$AQ123</f>
        <v>65.353139522598184</v>
      </c>
      <c r="AG123" s="22">
        <f>(AA123*(106.875/AO123))/$AQ123</f>
        <v>71.55696747336944</v>
      </c>
      <c r="AH123" s="22"/>
      <c r="AI123" s="22">
        <f>(AC123*(106.875/AO123))/$AQ123</f>
        <v>106.8776172251288</v>
      </c>
      <c r="AJ123" s="35"/>
      <c r="AK123" s="35">
        <f>AF123</f>
        <v>65.353139522598184</v>
      </c>
      <c r="AL123" s="35">
        <f>AG123</f>
        <v>71.55696747336944</v>
      </c>
      <c r="AM123" s="35"/>
      <c r="AN123" s="35">
        <f>AI123</f>
        <v>106.8776172251288</v>
      </c>
      <c r="AO123" s="24">
        <v>76.983333333333334</v>
      </c>
      <c r="AP123" s="27"/>
      <c r="AQ123" s="27">
        <v>1.95583</v>
      </c>
      <c r="AR123" s="28">
        <v>3</v>
      </c>
      <c r="AS123" s="28" t="s">
        <v>751</v>
      </c>
      <c r="AT123" s="25">
        <v>10</v>
      </c>
      <c r="AU123" s="44" t="s">
        <v>1487</v>
      </c>
      <c r="AV123" s="25" t="s">
        <v>611</v>
      </c>
      <c r="AW123" s="25" t="s">
        <v>613</v>
      </c>
      <c r="AX123" s="44" t="s">
        <v>2</v>
      </c>
      <c r="AY123" s="25" t="s">
        <v>1488</v>
      </c>
      <c r="AZ123" s="25"/>
      <c r="BA123" s="25"/>
      <c r="BB123" s="25"/>
      <c r="BC123" s="25">
        <v>2678</v>
      </c>
      <c r="BD123" s="44" t="s">
        <v>612</v>
      </c>
      <c r="BE123" s="25"/>
      <c r="BF123" s="25"/>
      <c r="BG123" s="62">
        <v>3</v>
      </c>
      <c r="BH123" s="25" t="s">
        <v>2000</v>
      </c>
      <c r="BI123" s="74">
        <v>0</v>
      </c>
      <c r="BJ123" s="75" t="s">
        <v>3928</v>
      </c>
      <c r="BK123" s="75" t="s">
        <v>3929</v>
      </c>
      <c r="BL123" s="213"/>
      <c r="BM123" s="15"/>
      <c r="BN123" s="15"/>
      <c r="BO123" s="15"/>
      <c r="BP123" s="15"/>
      <c r="BQ123" s="15"/>
      <c r="BR123" s="15"/>
    </row>
    <row r="124" spans="1:70" s="29" customFormat="1" ht="15" customHeight="1" x14ac:dyDescent="0.25">
      <c r="A124" s="25">
        <v>100</v>
      </c>
      <c r="B124" s="21">
        <v>58</v>
      </c>
      <c r="C124" s="190" t="s">
        <v>351</v>
      </c>
      <c r="D124" s="201">
        <v>0</v>
      </c>
      <c r="E124" s="57" t="s">
        <v>354</v>
      </c>
      <c r="F124" s="57" t="s">
        <v>289</v>
      </c>
      <c r="G124" s="25"/>
      <c r="H124" s="104">
        <v>0</v>
      </c>
      <c r="I124" s="25" t="s">
        <v>640</v>
      </c>
      <c r="J124" s="25"/>
      <c r="K124" s="25"/>
      <c r="L124" s="25"/>
      <c r="M124" s="25"/>
      <c r="N124" s="25"/>
      <c r="O124" s="25"/>
      <c r="P124" s="25"/>
      <c r="Q124" s="25"/>
      <c r="R124" s="25"/>
      <c r="S124" s="25"/>
      <c r="T124" s="25"/>
      <c r="U124" s="25"/>
      <c r="V124" s="25"/>
      <c r="W124" s="25"/>
      <c r="X124" s="25"/>
      <c r="Y124" s="25"/>
      <c r="Z124" s="83"/>
      <c r="AA124" s="83"/>
      <c r="AB124" s="83"/>
      <c r="AC124" s="83"/>
      <c r="AD124" s="25"/>
      <c r="AE124" s="22"/>
      <c r="AF124" s="22"/>
      <c r="AG124" s="22"/>
      <c r="AH124" s="22"/>
      <c r="AI124" s="22"/>
      <c r="AJ124" s="35"/>
      <c r="AK124" s="35"/>
      <c r="AL124" s="35"/>
      <c r="AM124" s="35"/>
      <c r="AN124" s="35"/>
      <c r="AO124" s="48"/>
      <c r="AP124" s="27"/>
      <c r="AQ124" s="27">
        <v>1</v>
      </c>
      <c r="AR124" s="28"/>
      <c r="AS124" s="28" t="s">
        <v>751</v>
      </c>
      <c r="AT124" s="25"/>
      <c r="AU124" s="25"/>
      <c r="AV124" s="25"/>
      <c r="AW124" s="25"/>
      <c r="AX124" s="25"/>
      <c r="AY124" s="25"/>
      <c r="AZ124" s="25"/>
      <c r="BA124" s="25"/>
      <c r="BB124" s="25"/>
      <c r="BC124" s="25"/>
      <c r="BD124" s="25"/>
      <c r="BE124" s="25"/>
      <c r="BF124" s="25"/>
      <c r="BG124" s="25" t="s">
        <v>2000</v>
      </c>
      <c r="BH124" s="25" t="s">
        <v>2000</v>
      </c>
      <c r="BI124" s="75" t="s">
        <v>2000</v>
      </c>
      <c r="BJ124" s="75" t="s">
        <v>2000</v>
      </c>
      <c r="BK124" s="75" t="s">
        <v>2000</v>
      </c>
      <c r="BL124" s="213"/>
      <c r="BM124" s="221"/>
      <c r="BN124" s="221"/>
      <c r="BO124" s="221"/>
      <c r="BP124" s="221"/>
      <c r="BQ124" s="221"/>
      <c r="BR124" s="221"/>
    </row>
    <row r="125" spans="1:70" s="29" customFormat="1" ht="15" customHeight="1" x14ac:dyDescent="0.25">
      <c r="A125" s="25">
        <v>102</v>
      </c>
      <c r="B125" s="21">
        <v>59</v>
      </c>
      <c r="C125" s="190" t="s">
        <v>351</v>
      </c>
      <c r="D125" s="200">
        <v>0</v>
      </c>
      <c r="E125" s="57" t="s">
        <v>358</v>
      </c>
      <c r="F125" s="57" t="s">
        <v>289</v>
      </c>
      <c r="G125" s="25"/>
      <c r="H125" s="104">
        <v>1</v>
      </c>
      <c r="I125" s="25">
        <v>1</v>
      </c>
      <c r="J125" s="25"/>
      <c r="K125" s="25">
        <v>4</v>
      </c>
      <c r="L125" s="25">
        <v>1</v>
      </c>
      <c r="M125" s="25">
        <v>18</v>
      </c>
      <c r="N125" s="25" t="s">
        <v>2977</v>
      </c>
      <c r="O125" s="25" t="s">
        <v>1914</v>
      </c>
      <c r="P125" s="25" t="s">
        <v>19</v>
      </c>
      <c r="Q125" s="25" t="s">
        <v>806</v>
      </c>
      <c r="R125" s="25"/>
      <c r="S125" s="25">
        <v>5</v>
      </c>
      <c r="T125" s="25" t="s">
        <v>18</v>
      </c>
      <c r="U125" s="25" t="s">
        <v>2</v>
      </c>
      <c r="V125" s="25">
        <v>7</v>
      </c>
      <c r="W125" s="25" t="s">
        <v>812</v>
      </c>
      <c r="X125" s="25">
        <v>1</v>
      </c>
      <c r="Y125" s="25"/>
      <c r="Z125" s="83">
        <v>87.97</v>
      </c>
      <c r="AA125" s="83"/>
      <c r="AB125" s="83"/>
      <c r="AC125" s="83">
        <v>159.33000000000001</v>
      </c>
      <c r="AD125" s="25" t="s">
        <v>1915</v>
      </c>
      <c r="AE125" s="22"/>
      <c r="AF125" s="22">
        <f>(Z125*(106.875/AO125))/$AQ125</f>
        <v>95.425463080436444</v>
      </c>
      <c r="AG125" s="22"/>
      <c r="AH125" s="22"/>
      <c r="AI125" s="22">
        <f>(AC125*(106.875/AO125))/$AQ125</f>
        <v>172.83322760720634</v>
      </c>
      <c r="AJ125" s="35"/>
      <c r="AK125" s="35">
        <f>AF125/1.99</f>
        <v>47.952494010269568</v>
      </c>
      <c r="AL125" s="35"/>
      <c r="AM125" s="35"/>
      <c r="AN125" s="35">
        <f>AI125/1.99</f>
        <v>86.850868144324792</v>
      </c>
      <c r="AO125" s="24">
        <v>98.524999999999991</v>
      </c>
      <c r="AP125" s="27"/>
      <c r="AQ125" s="27">
        <v>1</v>
      </c>
      <c r="AR125" s="28">
        <v>3</v>
      </c>
      <c r="AS125" s="28" t="s">
        <v>751</v>
      </c>
      <c r="AT125" s="25">
        <v>12</v>
      </c>
      <c r="AU125" s="25" t="s">
        <v>811</v>
      </c>
      <c r="AV125" s="25"/>
      <c r="AW125" s="25">
        <v>2008</v>
      </c>
      <c r="AX125" s="25" t="s">
        <v>2</v>
      </c>
      <c r="AY125" s="25" t="s">
        <v>810</v>
      </c>
      <c r="AZ125" s="25"/>
      <c r="BA125" s="25"/>
      <c r="BB125" s="25" t="s">
        <v>808</v>
      </c>
      <c r="BC125" s="25">
        <v>999</v>
      </c>
      <c r="BD125" s="25" t="s">
        <v>807</v>
      </c>
      <c r="BE125" s="25" t="s">
        <v>813</v>
      </c>
      <c r="BF125" s="25">
        <v>3</v>
      </c>
      <c r="BG125" s="25" t="s">
        <v>2000</v>
      </c>
      <c r="BH125" s="25" t="s">
        <v>2000</v>
      </c>
      <c r="BI125" s="74">
        <v>0</v>
      </c>
      <c r="BJ125" s="75" t="s">
        <v>3911</v>
      </c>
      <c r="BK125" s="75" t="s">
        <v>2000</v>
      </c>
      <c r="BL125" s="213"/>
      <c r="BM125" s="238"/>
      <c r="BN125" s="238"/>
      <c r="BO125" s="238"/>
      <c r="BP125" s="238"/>
      <c r="BQ125" s="238"/>
      <c r="BR125" s="238"/>
    </row>
    <row r="126" spans="1:70" s="29" customFormat="1" ht="15" customHeight="1" x14ac:dyDescent="0.25">
      <c r="A126" s="25">
        <v>101</v>
      </c>
      <c r="B126" s="26"/>
      <c r="C126" s="190" t="s">
        <v>351</v>
      </c>
      <c r="D126" s="200">
        <v>0</v>
      </c>
      <c r="E126" s="57" t="s">
        <v>358</v>
      </c>
      <c r="F126" s="57" t="s">
        <v>289</v>
      </c>
      <c r="G126" s="25"/>
      <c r="H126" s="104">
        <v>1</v>
      </c>
      <c r="I126" s="25">
        <v>1</v>
      </c>
      <c r="J126" s="25"/>
      <c r="K126" s="25">
        <v>4</v>
      </c>
      <c r="L126" s="25">
        <v>1</v>
      </c>
      <c r="M126" s="25">
        <v>19</v>
      </c>
      <c r="N126" s="25" t="s">
        <v>2960</v>
      </c>
      <c r="O126" s="25" t="s">
        <v>535</v>
      </c>
      <c r="P126" s="25" t="s">
        <v>19</v>
      </c>
      <c r="Q126" s="25" t="s">
        <v>806</v>
      </c>
      <c r="R126" s="25"/>
      <c r="S126" s="25">
        <v>5</v>
      </c>
      <c r="T126" s="25" t="s">
        <v>18</v>
      </c>
      <c r="U126" s="25" t="s">
        <v>2</v>
      </c>
      <c r="V126" s="25">
        <v>7</v>
      </c>
      <c r="W126" s="25" t="s">
        <v>812</v>
      </c>
      <c r="X126" s="25">
        <v>1</v>
      </c>
      <c r="Y126" s="25"/>
      <c r="Z126" s="83">
        <v>54.91</v>
      </c>
      <c r="AA126" s="83"/>
      <c r="AB126" s="83"/>
      <c r="AC126" s="83">
        <v>90.01</v>
      </c>
      <c r="AD126" s="25" t="s">
        <v>628</v>
      </c>
      <c r="AE126" s="22"/>
      <c r="AF126" s="22">
        <f>(Z126*(106.875/AO126))/$AQ126</f>
        <v>59.563625983252983</v>
      </c>
      <c r="AG126" s="22"/>
      <c r="AH126" s="22"/>
      <c r="AI126" s="22">
        <f>(AC126*(106.875/AO126))/$AQ126</f>
        <v>97.638353209845235</v>
      </c>
      <c r="AJ126" s="35"/>
      <c r="AK126" s="35">
        <f>AF126/1.99</f>
        <v>29.931470343343207</v>
      </c>
      <c r="AL126" s="35"/>
      <c r="AM126" s="35"/>
      <c r="AN126" s="35">
        <f>AI126/1.99</f>
        <v>49.06449910042474</v>
      </c>
      <c r="AO126" s="24">
        <v>98.524999999999991</v>
      </c>
      <c r="AP126" s="27"/>
      <c r="AQ126" s="27">
        <v>1</v>
      </c>
      <c r="AR126" s="28">
        <v>3</v>
      </c>
      <c r="AS126" s="28" t="s">
        <v>751</v>
      </c>
      <c r="AT126" s="25">
        <v>12</v>
      </c>
      <c r="AU126" s="25" t="s">
        <v>1009</v>
      </c>
      <c r="AV126" s="25"/>
      <c r="AW126" s="25">
        <v>2008</v>
      </c>
      <c r="AX126" s="25" t="s">
        <v>2</v>
      </c>
      <c r="AY126" s="25" t="s">
        <v>809</v>
      </c>
      <c r="AZ126" s="25"/>
      <c r="BA126" s="25"/>
      <c r="BB126" s="25" t="s">
        <v>808</v>
      </c>
      <c r="BC126" s="25">
        <v>999</v>
      </c>
      <c r="BD126" s="25" t="s">
        <v>807</v>
      </c>
      <c r="BE126" s="25" t="s">
        <v>813</v>
      </c>
      <c r="BF126" s="25">
        <v>3</v>
      </c>
      <c r="BG126" s="25" t="s">
        <v>2000</v>
      </c>
      <c r="BH126" s="25" t="s">
        <v>2000</v>
      </c>
      <c r="BI126" s="74">
        <v>0</v>
      </c>
      <c r="BJ126" s="75" t="s">
        <v>3882</v>
      </c>
      <c r="BK126" s="75" t="s">
        <v>3882</v>
      </c>
      <c r="BL126" s="213"/>
      <c r="BM126" s="221"/>
      <c r="BN126" s="221"/>
      <c r="BO126" s="221"/>
      <c r="BP126" s="221"/>
      <c r="BQ126" s="221"/>
      <c r="BR126" s="221"/>
    </row>
    <row r="127" spans="1:70" s="29" customFormat="1" ht="15" customHeight="1" x14ac:dyDescent="0.25">
      <c r="A127" s="25">
        <v>640</v>
      </c>
      <c r="B127" s="237"/>
      <c r="C127" s="190"/>
      <c r="D127" s="200">
        <v>0</v>
      </c>
      <c r="E127" s="57" t="s">
        <v>3029</v>
      </c>
      <c r="F127" s="57" t="s">
        <v>289</v>
      </c>
      <c r="G127" s="25"/>
      <c r="H127" s="104">
        <v>1</v>
      </c>
      <c r="I127" s="25">
        <v>1</v>
      </c>
      <c r="J127" s="25"/>
      <c r="K127" s="25">
        <v>3</v>
      </c>
      <c r="L127" s="25">
        <v>1</v>
      </c>
      <c r="M127" s="25">
        <v>26</v>
      </c>
      <c r="N127" s="25">
        <v>26</v>
      </c>
      <c r="O127" s="25" t="s">
        <v>3041</v>
      </c>
      <c r="P127" s="25" t="s">
        <v>3030</v>
      </c>
      <c r="Q127" s="25" t="s">
        <v>3031</v>
      </c>
      <c r="R127" s="25" t="s">
        <v>4111</v>
      </c>
      <c r="S127" s="25">
        <v>4</v>
      </c>
      <c r="T127" s="25" t="s">
        <v>2989</v>
      </c>
      <c r="U127" s="25" t="s">
        <v>10</v>
      </c>
      <c r="V127" s="25">
        <v>8</v>
      </c>
      <c r="W127" s="25"/>
      <c r="X127" s="25">
        <v>1</v>
      </c>
      <c r="Y127" s="25">
        <v>65</v>
      </c>
      <c r="Z127" s="25"/>
      <c r="AA127" s="25">
        <v>65</v>
      </c>
      <c r="AB127" s="25"/>
      <c r="AC127" s="25"/>
      <c r="AD127" s="25" t="s">
        <v>3037</v>
      </c>
      <c r="AE127" s="22">
        <f>((Y127*(108.57/$AO127))/$AQ127)*(0.830367/$AP127)</f>
        <v>93.823101762863772</v>
      </c>
      <c r="AF127" s="22"/>
      <c r="AG127" s="22">
        <f>((AA127*(108.57/$AO127))/$AQ127)*(0.830367/$AP127)</f>
        <v>93.823101762863772</v>
      </c>
      <c r="AH127" s="22"/>
      <c r="AI127" s="22"/>
      <c r="AJ127" s="35">
        <f>AE127</f>
        <v>93.823101762863772</v>
      </c>
      <c r="AK127" s="35"/>
      <c r="AL127" s="35">
        <f>AG127</f>
        <v>93.823101762863772</v>
      </c>
      <c r="AM127" s="35"/>
      <c r="AN127" s="35"/>
      <c r="AO127" s="24">
        <v>62.457340753462802</v>
      </c>
      <c r="AP127" s="24">
        <v>1</v>
      </c>
      <c r="AQ127" s="24">
        <v>1</v>
      </c>
      <c r="AR127" s="24">
        <v>4</v>
      </c>
      <c r="AS127" s="24">
        <v>1</v>
      </c>
      <c r="AT127" s="25">
        <v>10</v>
      </c>
      <c r="AU127" s="25" t="s">
        <v>3038</v>
      </c>
      <c r="AV127" s="25"/>
      <c r="AW127" s="25">
        <v>1991</v>
      </c>
      <c r="AX127" s="25" t="s">
        <v>2</v>
      </c>
      <c r="AY127" s="25"/>
      <c r="AZ127" s="25"/>
      <c r="BA127" s="25"/>
      <c r="BB127" s="25"/>
      <c r="BC127" s="25"/>
      <c r="BD127" s="25" t="s">
        <v>297</v>
      </c>
      <c r="BE127" s="25" t="s">
        <v>3044</v>
      </c>
      <c r="BF127" s="25">
        <v>3</v>
      </c>
      <c r="BG127" s="62">
        <v>3</v>
      </c>
      <c r="BH127" s="25" t="s">
        <v>2000</v>
      </c>
      <c r="BI127" s="74">
        <v>0</v>
      </c>
      <c r="BJ127" s="75" t="s">
        <v>2000</v>
      </c>
      <c r="BK127" s="75" t="s">
        <v>4075</v>
      </c>
      <c r="BL127" s="15"/>
      <c r="BM127" s="15"/>
      <c r="BN127" s="15"/>
      <c r="BO127" s="15"/>
      <c r="BP127" s="15"/>
      <c r="BQ127" s="15"/>
      <c r="BR127" s="15"/>
    </row>
    <row r="128" spans="1:70" s="29" customFormat="1" ht="15" customHeight="1" x14ac:dyDescent="0.25">
      <c r="A128" s="25">
        <v>103</v>
      </c>
      <c r="B128" s="21">
        <v>60</v>
      </c>
      <c r="C128" s="190" t="s">
        <v>170</v>
      </c>
      <c r="D128" s="201">
        <v>0</v>
      </c>
      <c r="E128" s="64" t="s">
        <v>182</v>
      </c>
      <c r="F128" s="64" t="s">
        <v>151</v>
      </c>
      <c r="G128" s="99"/>
      <c r="H128" s="104">
        <v>0</v>
      </c>
      <c r="I128" s="25" t="s">
        <v>1209</v>
      </c>
      <c r="J128" s="71"/>
      <c r="K128" s="25"/>
      <c r="L128" s="25"/>
      <c r="M128" s="25"/>
      <c r="N128" s="71"/>
      <c r="O128" s="71"/>
      <c r="P128" s="71"/>
      <c r="Q128" s="25"/>
      <c r="R128" s="25"/>
      <c r="S128" s="25"/>
      <c r="T128" s="25"/>
      <c r="U128" s="25"/>
      <c r="V128" s="25"/>
      <c r="W128" s="25"/>
      <c r="X128" s="25"/>
      <c r="Y128" s="83"/>
      <c r="Z128" s="83"/>
      <c r="AA128" s="83"/>
      <c r="AB128" s="83"/>
      <c r="AC128" s="83"/>
      <c r="AD128" s="25"/>
      <c r="AE128" s="22"/>
      <c r="AF128" s="22"/>
      <c r="AG128" s="22"/>
      <c r="AH128" s="22"/>
      <c r="AI128" s="22"/>
      <c r="AJ128" s="35"/>
      <c r="AK128" s="35"/>
      <c r="AL128" s="35"/>
      <c r="AM128" s="35"/>
      <c r="AN128" s="35"/>
      <c r="AO128" s="48"/>
      <c r="AP128" s="27"/>
      <c r="AQ128" s="28">
        <v>1</v>
      </c>
      <c r="AR128" s="28"/>
      <c r="AS128" s="28" t="s">
        <v>751</v>
      </c>
      <c r="AT128" s="25"/>
      <c r="AU128" s="25"/>
      <c r="AV128" s="25"/>
      <c r="AW128" s="25"/>
      <c r="AX128" s="25"/>
      <c r="AY128" s="25"/>
      <c r="AZ128" s="25"/>
      <c r="BA128" s="25"/>
      <c r="BB128" s="25"/>
      <c r="BC128" s="25"/>
      <c r="BD128" s="25"/>
      <c r="BE128" s="25"/>
      <c r="BF128" s="25"/>
      <c r="BG128" s="25" t="s">
        <v>2000</v>
      </c>
      <c r="BH128" s="25" t="s">
        <v>2000</v>
      </c>
      <c r="BI128" s="75" t="s">
        <v>2000</v>
      </c>
      <c r="BJ128" s="75" t="s">
        <v>2000</v>
      </c>
      <c r="BK128" s="75" t="s">
        <v>2000</v>
      </c>
      <c r="BL128" s="213"/>
      <c r="BM128" s="52"/>
      <c r="BN128" s="52"/>
      <c r="BO128" s="52"/>
      <c r="BP128" s="52"/>
      <c r="BQ128" s="52"/>
      <c r="BR128" s="52"/>
    </row>
    <row r="129" spans="1:70" s="29" customFormat="1" ht="15" customHeight="1" x14ac:dyDescent="0.25">
      <c r="A129" s="25">
        <v>104</v>
      </c>
      <c r="B129" s="21">
        <v>61</v>
      </c>
      <c r="C129" s="190" t="s">
        <v>272</v>
      </c>
      <c r="D129" s="200">
        <v>0</v>
      </c>
      <c r="E129" s="57" t="s">
        <v>280</v>
      </c>
      <c r="F129" s="57" t="s">
        <v>289</v>
      </c>
      <c r="G129" s="25"/>
      <c r="H129" s="104">
        <v>1</v>
      </c>
      <c r="I129" s="25">
        <v>1</v>
      </c>
      <c r="J129" s="25"/>
      <c r="K129" s="25">
        <v>3</v>
      </c>
      <c r="L129" s="25">
        <v>3</v>
      </c>
      <c r="M129" s="25">
        <v>26</v>
      </c>
      <c r="N129" s="25">
        <v>26</v>
      </c>
      <c r="O129" s="25" t="s">
        <v>670</v>
      </c>
      <c r="P129" s="25" t="s">
        <v>19</v>
      </c>
      <c r="Q129" s="25" t="s">
        <v>279</v>
      </c>
      <c r="R129" s="25" t="s">
        <v>782</v>
      </c>
      <c r="S129" s="25">
        <v>3</v>
      </c>
      <c r="T129" s="25" t="s">
        <v>671</v>
      </c>
      <c r="U129" s="25" t="s">
        <v>10</v>
      </c>
      <c r="V129" s="25">
        <v>8</v>
      </c>
      <c r="W129" s="25"/>
      <c r="X129" s="25">
        <v>1</v>
      </c>
      <c r="Y129" s="25">
        <v>3.08</v>
      </c>
      <c r="Z129" s="83"/>
      <c r="AA129" s="83">
        <v>2.82</v>
      </c>
      <c r="AB129" s="83"/>
      <c r="AC129" s="83"/>
      <c r="AD129" s="25" t="s">
        <v>672</v>
      </c>
      <c r="AE129" s="22">
        <f>(Y129*(106.875/AO129))/$AQ129</f>
        <v>2.0612921615770392</v>
      </c>
      <c r="AF129" s="22"/>
      <c r="AG129" s="22">
        <f>(AA129*(106.875/AO129))/$AQ129</f>
        <v>1.8872869791062501</v>
      </c>
      <c r="AH129" s="22"/>
      <c r="AI129" s="22"/>
      <c r="AJ129" s="35"/>
      <c r="AK129" s="35"/>
      <c r="AL129" s="35"/>
      <c r="AM129" s="35"/>
      <c r="AN129" s="35"/>
      <c r="AO129" s="24">
        <v>81.649999999999991</v>
      </c>
      <c r="AP129" s="27"/>
      <c r="AQ129" s="27">
        <v>1.95583</v>
      </c>
      <c r="AR129" s="28">
        <v>4</v>
      </c>
      <c r="AS129" s="28">
        <v>1000</v>
      </c>
      <c r="AT129" s="25">
        <v>10</v>
      </c>
      <c r="AU129" s="25" t="s">
        <v>674</v>
      </c>
      <c r="AV129" s="25" t="s">
        <v>539</v>
      </c>
      <c r="AW129" s="25">
        <v>1996</v>
      </c>
      <c r="AX129" s="25" t="s">
        <v>2</v>
      </c>
      <c r="AY129" s="25"/>
      <c r="AZ129" s="25"/>
      <c r="BA129" s="25"/>
      <c r="BB129" s="25" t="s">
        <v>673</v>
      </c>
      <c r="BC129" s="25">
        <v>565</v>
      </c>
      <c r="BD129" s="25" t="s">
        <v>675</v>
      </c>
      <c r="BE129" s="25" t="s">
        <v>676</v>
      </c>
      <c r="BF129" s="25">
        <v>3</v>
      </c>
      <c r="BG129" s="62">
        <v>3</v>
      </c>
      <c r="BH129" s="25" t="s">
        <v>2000</v>
      </c>
      <c r="BI129" s="74">
        <v>0</v>
      </c>
      <c r="BJ129" s="75" t="s">
        <v>2000</v>
      </c>
      <c r="BK129" s="75" t="s">
        <v>3936</v>
      </c>
      <c r="BL129" s="238"/>
      <c r="BM129" s="238"/>
      <c r="BN129" s="238"/>
      <c r="BO129" s="238"/>
      <c r="BP129" s="238"/>
      <c r="BQ129" s="238"/>
      <c r="BR129" s="238"/>
    </row>
    <row r="130" spans="1:70" s="29" customFormat="1" ht="15" customHeight="1" x14ac:dyDescent="0.25">
      <c r="A130" s="25">
        <v>105</v>
      </c>
      <c r="B130" s="21">
        <v>62</v>
      </c>
      <c r="C130" s="190" t="s">
        <v>387</v>
      </c>
      <c r="D130" s="201">
        <v>0</v>
      </c>
      <c r="E130" s="57" t="s">
        <v>1094</v>
      </c>
      <c r="F130" s="57" t="s">
        <v>5</v>
      </c>
      <c r="G130" s="25" t="s">
        <v>406</v>
      </c>
      <c r="H130" s="104">
        <v>0</v>
      </c>
      <c r="I130" s="25" t="s">
        <v>1095</v>
      </c>
      <c r="J130" s="25"/>
      <c r="K130" s="25"/>
      <c r="L130" s="25"/>
      <c r="M130" s="25"/>
      <c r="N130" s="25"/>
      <c r="O130" s="25"/>
      <c r="P130" s="25"/>
      <c r="Q130" s="25"/>
      <c r="R130" s="25"/>
      <c r="S130" s="25"/>
      <c r="T130" s="25"/>
      <c r="U130" s="25"/>
      <c r="V130" s="25"/>
      <c r="W130" s="25"/>
      <c r="X130" s="25"/>
      <c r="Y130" s="25"/>
      <c r="Z130" s="83"/>
      <c r="AA130" s="83"/>
      <c r="AB130" s="83"/>
      <c r="AC130" s="83"/>
      <c r="AD130" s="25"/>
      <c r="AE130" s="22"/>
      <c r="AF130" s="22"/>
      <c r="AG130" s="22"/>
      <c r="AH130" s="22"/>
      <c r="AI130" s="22"/>
      <c r="AJ130" s="35"/>
      <c r="AK130" s="35"/>
      <c r="AL130" s="35"/>
      <c r="AM130" s="35"/>
      <c r="AN130" s="35"/>
      <c r="AO130" s="48"/>
      <c r="AP130" s="27"/>
      <c r="AQ130" s="28">
        <v>1</v>
      </c>
      <c r="AR130" s="28"/>
      <c r="AS130" s="28" t="s">
        <v>751</v>
      </c>
      <c r="AT130" s="25"/>
      <c r="AU130" s="25"/>
      <c r="AV130" s="25"/>
      <c r="AW130" s="25"/>
      <c r="AX130" s="25"/>
      <c r="AY130" s="25"/>
      <c r="AZ130" s="25"/>
      <c r="BA130" s="25"/>
      <c r="BB130" s="25"/>
      <c r="BC130" s="25"/>
      <c r="BD130" s="25"/>
      <c r="BE130" s="25"/>
      <c r="BF130" s="25"/>
      <c r="BG130" s="25" t="s">
        <v>2000</v>
      </c>
      <c r="BH130" s="25" t="s">
        <v>2000</v>
      </c>
      <c r="BI130" s="75" t="s">
        <v>2000</v>
      </c>
      <c r="BJ130" s="75" t="s">
        <v>2000</v>
      </c>
      <c r="BK130" s="75" t="s">
        <v>2000</v>
      </c>
      <c r="BL130" s="221"/>
      <c r="BM130" s="15"/>
      <c r="BN130" s="15"/>
      <c r="BO130" s="15"/>
      <c r="BP130" s="15"/>
      <c r="BQ130" s="15"/>
      <c r="BR130" s="15"/>
    </row>
    <row r="131" spans="1:70" s="29" customFormat="1" ht="15" customHeight="1" x14ac:dyDescent="0.25">
      <c r="A131" s="25">
        <v>106</v>
      </c>
      <c r="B131" s="21">
        <v>63</v>
      </c>
      <c r="C131" s="190" t="s">
        <v>162</v>
      </c>
      <c r="D131" s="200">
        <v>0</v>
      </c>
      <c r="E131" s="57" t="s">
        <v>714</v>
      </c>
      <c r="F131" s="64" t="s">
        <v>151</v>
      </c>
      <c r="G131" s="25"/>
      <c r="H131" s="104">
        <v>1</v>
      </c>
      <c r="I131" s="25">
        <v>1</v>
      </c>
      <c r="J131" s="71"/>
      <c r="K131" s="25">
        <v>3</v>
      </c>
      <c r="L131" s="25">
        <v>3</v>
      </c>
      <c r="M131" s="25">
        <v>19</v>
      </c>
      <c r="N131" s="96" t="s">
        <v>2960</v>
      </c>
      <c r="O131" s="71" t="s">
        <v>164</v>
      </c>
      <c r="P131" s="71" t="s">
        <v>20</v>
      </c>
      <c r="Q131" s="25" t="s">
        <v>165</v>
      </c>
      <c r="R131" s="71" t="s">
        <v>751</v>
      </c>
      <c r="S131" s="25">
        <v>5</v>
      </c>
      <c r="T131" s="71" t="s">
        <v>861</v>
      </c>
      <c r="U131" s="25" t="s">
        <v>2</v>
      </c>
      <c r="V131" s="25">
        <v>7</v>
      </c>
      <c r="W131" s="25" t="s">
        <v>862</v>
      </c>
      <c r="X131" s="25">
        <v>1</v>
      </c>
      <c r="Y131" s="83" t="s">
        <v>532</v>
      </c>
      <c r="Z131" s="62">
        <v>3.65</v>
      </c>
      <c r="AA131" s="83"/>
      <c r="AB131" s="83"/>
      <c r="AC131" s="62">
        <v>4.87</v>
      </c>
      <c r="AD131" s="25" t="s">
        <v>863</v>
      </c>
      <c r="AE131" s="22"/>
      <c r="AF131" s="22">
        <f>(Z131*(106.875/AO131))/$AQ131</f>
        <v>3.1608837920822088</v>
      </c>
      <c r="AG131" s="22"/>
      <c r="AH131" s="22"/>
      <c r="AI131" s="22">
        <f>(AC131*(106.875/AO131))/$AQ131</f>
        <v>4.2173983746411929</v>
      </c>
      <c r="AJ131" s="35"/>
      <c r="AK131" s="35"/>
      <c r="AL131" s="35"/>
      <c r="AM131" s="35"/>
      <c r="AN131" s="35"/>
      <c r="AO131" s="24">
        <v>63.1</v>
      </c>
      <c r="AP131" s="27"/>
      <c r="AQ131" s="27">
        <v>1.95583</v>
      </c>
      <c r="AR131" s="28">
        <v>6</v>
      </c>
      <c r="AS131" s="28"/>
      <c r="AT131" s="25">
        <v>15</v>
      </c>
      <c r="AU131" s="25" t="s">
        <v>865</v>
      </c>
      <c r="AV131" s="25" t="s">
        <v>866</v>
      </c>
      <c r="AW131" s="25">
        <v>1984</v>
      </c>
      <c r="AX131" s="25" t="s">
        <v>867</v>
      </c>
      <c r="AY131" s="25" t="s">
        <v>1966</v>
      </c>
      <c r="AZ131" s="25" t="s">
        <v>751</v>
      </c>
      <c r="BA131" s="25" t="s">
        <v>864</v>
      </c>
      <c r="BB131" s="83" t="s">
        <v>751</v>
      </c>
      <c r="BC131" s="25" t="s">
        <v>751</v>
      </c>
      <c r="BD131" s="25" t="s">
        <v>612</v>
      </c>
      <c r="BE131" s="25" t="s">
        <v>868</v>
      </c>
      <c r="BF131" s="25">
        <v>2</v>
      </c>
      <c r="BG131" s="25" t="s">
        <v>2000</v>
      </c>
      <c r="BH131" s="25" t="s">
        <v>2000</v>
      </c>
      <c r="BI131" s="74">
        <v>0</v>
      </c>
      <c r="BJ131" s="75" t="s">
        <v>3890</v>
      </c>
      <c r="BK131" s="75" t="s">
        <v>3885</v>
      </c>
      <c r="BL131" s="221"/>
      <c r="BM131" s="15"/>
      <c r="BN131" s="15"/>
      <c r="BO131" s="15"/>
      <c r="BP131" s="15"/>
      <c r="BQ131" s="15"/>
      <c r="BR131" s="15"/>
    </row>
    <row r="132" spans="1:70" s="29" customFormat="1" ht="15" customHeight="1" x14ac:dyDescent="0.25">
      <c r="A132" s="25">
        <v>107</v>
      </c>
      <c r="B132" s="26"/>
      <c r="C132" s="190" t="s">
        <v>162</v>
      </c>
      <c r="D132" s="200">
        <v>0</v>
      </c>
      <c r="E132" s="57" t="s">
        <v>714</v>
      </c>
      <c r="F132" s="64" t="s">
        <v>151</v>
      </c>
      <c r="G132" s="25"/>
      <c r="H132" s="104">
        <v>1</v>
      </c>
      <c r="I132" s="25">
        <v>1</v>
      </c>
      <c r="J132" s="71"/>
      <c r="K132" s="25">
        <v>3</v>
      </c>
      <c r="L132" s="25">
        <v>3</v>
      </c>
      <c r="M132" s="25">
        <v>19</v>
      </c>
      <c r="N132" s="96" t="s">
        <v>2960</v>
      </c>
      <c r="O132" s="71" t="s">
        <v>164</v>
      </c>
      <c r="P132" s="71" t="s">
        <v>20</v>
      </c>
      <c r="Q132" s="25" t="s">
        <v>165</v>
      </c>
      <c r="R132" s="71" t="s">
        <v>751</v>
      </c>
      <c r="S132" s="25">
        <v>5</v>
      </c>
      <c r="T132" s="71" t="s">
        <v>861</v>
      </c>
      <c r="U132" s="25" t="s">
        <v>2</v>
      </c>
      <c r="V132" s="25">
        <v>7</v>
      </c>
      <c r="W132" s="25" t="s">
        <v>862</v>
      </c>
      <c r="X132" s="25">
        <v>1</v>
      </c>
      <c r="Y132" s="62"/>
      <c r="Z132" s="83"/>
      <c r="AA132" s="83">
        <v>7.5</v>
      </c>
      <c r="AB132" s="83"/>
      <c r="AC132" s="83"/>
      <c r="AD132" s="83" t="s">
        <v>2116</v>
      </c>
      <c r="AE132" s="22"/>
      <c r="AF132" s="22"/>
      <c r="AG132" s="22">
        <f t="shared" ref="AG132:AG140" si="3">(AA132*(106.875/AO132))/$AQ132</f>
        <v>6.4949666960593326</v>
      </c>
      <c r="AH132" s="22"/>
      <c r="AI132" s="22"/>
      <c r="AJ132" s="35"/>
      <c r="AK132" s="35"/>
      <c r="AL132" s="35">
        <f>AG132*12</f>
        <v>77.939600352711992</v>
      </c>
      <c r="AM132" s="35"/>
      <c r="AN132" s="35"/>
      <c r="AO132" s="24">
        <v>63.1</v>
      </c>
      <c r="AP132" s="27"/>
      <c r="AQ132" s="27">
        <v>1.95583</v>
      </c>
      <c r="AR132" s="28">
        <v>3</v>
      </c>
      <c r="AS132" s="28"/>
      <c r="AT132" s="25">
        <v>10</v>
      </c>
      <c r="AU132" s="83" t="s">
        <v>869</v>
      </c>
      <c r="AV132" s="25" t="s">
        <v>866</v>
      </c>
      <c r="AW132" s="25">
        <v>1984</v>
      </c>
      <c r="AX132" s="25" t="s">
        <v>867</v>
      </c>
      <c r="AY132" s="25" t="s">
        <v>870</v>
      </c>
      <c r="AZ132" s="25" t="s">
        <v>751</v>
      </c>
      <c r="BA132" s="25" t="s">
        <v>864</v>
      </c>
      <c r="BB132" s="83" t="s">
        <v>751</v>
      </c>
      <c r="BC132" s="25" t="s">
        <v>751</v>
      </c>
      <c r="BD132" s="25" t="s">
        <v>612</v>
      </c>
      <c r="BE132" s="25" t="s">
        <v>868</v>
      </c>
      <c r="BF132" s="25">
        <v>2</v>
      </c>
      <c r="BG132" s="25" t="s">
        <v>2000</v>
      </c>
      <c r="BH132" s="25" t="s">
        <v>2000</v>
      </c>
      <c r="BI132" s="74">
        <v>0</v>
      </c>
      <c r="BJ132" s="75" t="s">
        <v>3885</v>
      </c>
      <c r="BK132" s="75" t="s">
        <v>3885</v>
      </c>
      <c r="BL132" s="221"/>
      <c r="BM132" s="15"/>
      <c r="BN132" s="15"/>
      <c r="BO132" s="15"/>
      <c r="BP132" s="15"/>
      <c r="BQ132" s="15"/>
      <c r="BR132" s="15"/>
    </row>
    <row r="133" spans="1:70" s="29" customFormat="1" ht="15" customHeight="1" x14ac:dyDescent="0.25">
      <c r="A133" s="25">
        <v>109</v>
      </c>
      <c r="B133" s="21">
        <v>64</v>
      </c>
      <c r="C133" s="190" t="s">
        <v>162</v>
      </c>
      <c r="D133" s="200">
        <v>0</v>
      </c>
      <c r="E133" s="64" t="s">
        <v>163</v>
      </c>
      <c r="F133" s="64" t="s">
        <v>151</v>
      </c>
      <c r="G133" s="25"/>
      <c r="H133" s="104">
        <v>1</v>
      </c>
      <c r="I133" s="25">
        <v>1</v>
      </c>
      <c r="J133" s="71"/>
      <c r="K133" s="25">
        <v>3</v>
      </c>
      <c r="L133" s="25">
        <v>3</v>
      </c>
      <c r="M133" s="25">
        <v>3</v>
      </c>
      <c r="N133" s="25" t="s">
        <v>2979</v>
      </c>
      <c r="O133" s="71" t="s">
        <v>166</v>
      </c>
      <c r="P133" s="71" t="s">
        <v>20</v>
      </c>
      <c r="Q133" s="25" t="s">
        <v>165</v>
      </c>
      <c r="R133" s="71" t="s">
        <v>751</v>
      </c>
      <c r="S133" s="25">
        <v>5</v>
      </c>
      <c r="T133" s="71" t="s">
        <v>861</v>
      </c>
      <c r="U133" s="25" t="s">
        <v>2</v>
      </c>
      <c r="V133" s="25">
        <v>7</v>
      </c>
      <c r="W133" s="25" t="s">
        <v>862</v>
      </c>
      <c r="X133" s="25">
        <v>1</v>
      </c>
      <c r="Y133" s="83"/>
      <c r="Z133" s="83"/>
      <c r="AA133" s="83">
        <v>59627000000</v>
      </c>
      <c r="AB133" s="83"/>
      <c r="AC133" s="83"/>
      <c r="AD133" s="25" t="s">
        <v>1952</v>
      </c>
      <c r="AE133" s="22"/>
      <c r="AF133" s="22"/>
      <c r="AG133" s="22">
        <f t="shared" si="3"/>
        <v>51636717224.790642</v>
      </c>
      <c r="AH133" s="22"/>
      <c r="AI133" s="22"/>
      <c r="AJ133" s="35"/>
      <c r="AK133" s="35"/>
      <c r="AL133" s="35"/>
      <c r="AM133" s="35"/>
      <c r="AN133" s="35"/>
      <c r="AO133" s="24">
        <v>63.1</v>
      </c>
      <c r="AP133" s="27"/>
      <c r="AQ133" s="27">
        <v>1.95583</v>
      </c>
      <c r="AR133" s="28">
        <v>6</v>
      </c>
      <c r="AS133" s="28"/>
      <c r="AT133" s="25">
        <v>8</v>
      </c>
      <c r="AU133" s="25" t="s">
        <v>1967</v>
      </c>
      <c r="AV133" s="25" t="s">
        <v>866</v>
      </c>
      <c r="AW133" s="25">
        <v>1984</v>
      </c>
      <c r="AX133" s="25" t="s">
        <v>867</v>
      </c>
      <c r="AY133" s="25" t="s">
        <v>864</v>
      </c>
      <c r="AZ133" s="80">
        <v>0</v>
      </c>
      <c r="BA133" s="25" t="s">
        <v>864</v>
      </c>
      <c r="BB133" s="83" t="s">
        <v>751</v>
      </c>
      <c r="BC133" s="25" t="s">
        <v>751</v>
      </c>
      <c r="BD133" s="25" t="s">
        <v>871</v>
      </c>
      <c r="BE133" s="25" t="s">
        <v>868</v>
      </c>
      <c r="BF133" s="25">
        <v>2</v>
      </c>
      <c r="BG133" s="25" t="s">
        <v>2000</v>
      </c>
      <c r="BH133" s="25" t="s">
        <v>2000</v>
      </c>
      <c r="BI133" s="74">
        <v>0</v>
      </c>
      <c r="BJ133" s="75" t="s">
        <v>3937</v>
      </c>
      <c r="BK133" s="75" t="s">
        <v>3938</v>
      </c>
      <c r="BL133" s="221"/>
      <c r="BM133" s="52"/>
      <c r="BN133" s="52"/>
      <c r="BO133" s="52"/>
      <c r="BP133" s="52"/>
      <c r="BQ133" s="52"/>
      <c r="BR133" s="52"/>
    </row>
    <row r="134" spans="1:70" s="29" customFormat="1" ht="15" customHeight="1" x14ac:dyDescent="0.25">
      <c r="A134" s="25">
        <v>108</v>
      </c>
      <c r="B134" s="26"/>
      <c r="C134" s="190" t="s">
        <v>162</v>
      </c>
      <c r="D134" s="201">
        <v>0</v>
      </c>
      <c r="E134" s="64" t="s">
        <v>163</v>
      </c>
      <c r="F134" s="64" t="s">
        <v>151</v>
      </c>
      <c r="G134" s="25"/>
      <c r="H134" s="104">
        <v>1</v>
      </c>
      <c r="I134" s="25">
        <v>0</v>
      </c>
      <c r="J134" s="71"/>
      <c r="K134" s="25">
        <v>3</v>
      </c>
      <c r="L134" s="25">
        <v>3</v>
      </c>
      <c r="M134" s="25">
        <v>9</v>
      </c>
      <c r="N134" s="71" t="s">
        <v>2973</v>
      </c>
      <c r="O134" s="71" t="s">
        <v>872</v>
      </c>
      <c r="P134" s="71" t="s">
        <v>20</v>
      </c>
      <c r="Q134" s="25" t="s">
        <v>165</v>
      </c>
      <c r="R134" s="71" t="s">
        <v>751</v>
      </c>
      <c r="S134" s="25">
        <v>5</v>
      </c>
      <c r="T134" s="71" t="s">
        <v>861</v>
      </c>
      <c r="U134" s="25" t="s">
        <v>2</v>
      </c>
      <c r="V134" s="25">
        <v>7</v>
      </c>
      <c r="W134" s="25" t="s">
        <v>862</v>
      </c>
      <c r="X134" s="25">
        <v>2</v>
      </c>
      <c r="Y134" s="83"/>
      <c r="Z134" s="83"/>
      <c r="AA134" s="83">
        <v>2300000000</v>
      </c>
      <c r="AB134" s="83"/>
      <c r="AC134" s="83"/>
      <c r="AD134" s="25" t="s">
        <v>1952</v>
      </c>
      <c r="AE134" s="22"/>
      <c r="AF134" s="22"/>
      <c r="AG134" s="22">
        <f t="shared" si="3"/>
        <v>1950825542.0495996</v>
      </c>
      <c r="AH134" s="22"/>
      <c r="AI134" s="22"/>
      <c r="AJ134" s="35"/>
      <c r="AK134" s="35"/>
      <c r="AL134" s="35"/>
      <c r="AM134" s="35"/>
      <c r="AN134" s="35"/>
      <c r="AO134" s="24">
        <v>64.424999999999997</v>
      </c>
      <c r="AP134" s="27"/>
      <c r="AQ134" s="27">
        <v>1.95583</v>
      </c>
      <c r="AR134" s="28">
        <v>6</v>
      </c>
      <c r="AS134" s="28"/>
      <c r="AT134" s="25">
        <v>15</v>
      </c>
      <c r="AU134" s="25" t="s">
        <v>1953</v>
      </c>
      <c r="AV134" s="25" t="s">
        <v>866</v>
      </c>
      <c r="AW134" s="25">
        <v>1985</v>
      </c>
      <c r="AX134" s="25" t="s">
        <v>874</v>
      </c>
      <c r="AY134" s="25" t="s">
        <v>873</v>
      </c>
      <c r="AZ134" s="80">
        <v>0</v>
      </c>
      <c r="BA134" s="25" t="s">
        <v>864</v>
      </c>
      <c r="BB134" s="83" t="s">
        <v>751</v>
      </c>
      <c r="BC134" s="25" t="s">
        <v>751</v>
      </c>
      <c r="BD134" s="25" t="s">
        <v>751</v>
      </c>
      <c r="BE134" s="25" t="s">
        <v>868</v>
      </c>
      <c r="BF134" s="25">
        <v>2</v>
      </c>
      <c r="BG134" s="25" t="s">
        <v>2000</v>
      </c>
      <c r="BH134" s="25" t="s">
        <v>2000</v>
      </c>
      <c r="BI134" s="75" t="s">
        <v>2000</v>
      </c>
      <c r="BJ134" s="75" t="s">
        <v>2000</v>
      </c>
      <c r="BK134" s="75" t="s">
        <v>2000</v>
      </c>
      <c r="BL134" s="221"/>
      <c r="BM134" s="53"/>
      <c r="BN134" s="53"/>
      <c r="BO134" s="53"/>
      <c r="BP134" s="53"/>
      <c r="BQ134" s="53"/>
      <c r="BR134" s="53"/>
    </row>
    <row r="135" spans="1:70" s="29" customFormat="1" ht="15" customHeight="1" x14ac:dyDescent="0.25">
      <c r="A135" s="25">
        <v>110</v>
      </c>
      <c r="B135" s="26"/>
      <c r="C135" s="190" t="s">
        <v>162</v>
      </c>
      <c r="D135" s="201">
        <v>0</v>
      </c>
      <c r="E135" s="64" t="s">
        <v>163</v>
      </c>
      <c r="F135" s="64" t="s">
        <v>151</v>
      </c>
      <c r="G135" s="25"/>
      <c r="H135" s="104">
        <v>1</v>
      </c>
      <c r="I135" s="25">
        <v>0</v>
      </c>
      <c r="J135" s="71"/>
      <c r="K135" s="25">
        <v>3</v>
      </c>
      <c r="L135" s="25">
        <v>3</v>
      </c>
      <c r="M135" s="25">
        <v>9</v>
      </c>
      <c r="N135" s="71" t="s">
        <v>2973</v>
      </c>
      <c r="O135" s="71" t="s">
        <v>872</v>
      </c>
      <c r="P135" s="71" t="s">
        <v>20</v>
      </c>
      <c r="Q135" s="25" t="s">
        <v>165</v>
      </c>
      <c r="R135" s="71" t="s">
        <v>751</v>
      </c>
      <c r="S135" s="25">
        <v>5</v>
      </c>
      <c r="T135" s="71" t="s">
        <v>861</v>
      </c>
      <c r="U135" s="25" t="s">
        <v>2</v>
      </c>
      <c r="V135" s="25">
        <v>7</v>
      </c>
      <c r="W135" s="25" t="s">
        <v>862</v>
      </c>
      <c r="X135" s="25">
        <v>2</v>
      </c>
      <c r="Y135" s="83"/>
      <c r="Z135" s="83"/>
      <c r="AA135" s="83">
        <v>2073000000</v>
      </c>
      <c r="AB135" s="83"/>
      <c r="AC135" s="83"/>
      <c r="AD135" s="25" t="s">
        <v>1954</v>
      </c>
      <c r="AE135" s="22"/>
      <c r="AF135" s="22"/>
      <c r="AG135" s="22">
        <f t="shared" si="3"/>
        <v>1758287542.899487</v>
      </c>
      <c r="AH135" s="22"/>
      <c r="AI135" s="22"/>
      <c r="AJ135" s="35"/>
      <c r="AK135" s="35"/>
      <c r="AL135" s="35"/>
      <c r="AM135" s="35"/>
      <c r="AN135" s="35"/>
      <c r="AO135" s="24">
        <v>64.424999999999997</v>
      </c>
      <c r="AP135" s="27"/>
      <c r="AQ135" s="27">
        <v>1.95583</v>
      </c>
      <c r="AR135" s="28">
        <v>6</v>
      </c>
      <c r="AS135" s="28"/>
      <c r="AT135" s="25">
        <v>15</v>
      </c>
      <c r="AU135" s="25" t="s">
        <v>1955</v>
      </c>
      <c r="AV135" s="25" t="s">
        <v>866</v>
      </c>
      <c r="AW135" s="25">
        <v>1985</v>
      </c>
      <c r="AX135" s="25" t="s">
        <v>874</v>
      </c>
      <c r="AY135" s="25" t="s">
        <v>873</v>
      </c>
      <c r="AZ135" s="80">
        <v>0.01</v>
      </c>
      <c r="BA135" s="25" t="s">
        <v>864</v>
      </c>
      <c r="BB135" s="83" t="s">
        <v>751</v>
      </c>
      <c r="BC135" s="25" t="s">
        <v>751</v>
      </c>
      <c r="BD135" s="25" t="s">
        <v>751</v>
      </c>
      <c r="BE135" s="25" t="s">
        <v>868</v>
      </c>
      <c r="BF135" s="25">
        <v>2</v>
      </c>
      <c r="BG135" s="25" t="s">
        <v>2000</v>
      </c>
      <c r="BH135" s="25" t="s">
        <v>2000</v>
      </c>
      <c r="BI135" s="75" t="s">
        <v>2000</v>
      </c>
      <c r="BJ135" s="75" t="s">
        <v>2000</v>
      </c>
      <c r="BK135" s="75" t="s">
        <v>2000</v>
      </c>
      <c r="BL135" s="221"/>
      <c r="BM135" s="52"/>
      <c r="BN135" s="52"/>
      <c r="BO135" s="52"/>
      <c r="BP135" s="52"/>
      <c r="BQ135" s="52"/>
      <c r="BR135" s="52"/>
    </row>
    <row r="136" spans="1:70" s="29" customFormat="1" ht="15" customHeight="1" x14ac:dyDescent="0.25">
      <c r="A136" s="25">
        <v>111</v>
      </c>
      <c r="B136" s="26"/>
      <c r="C136" s="190" t="s">
        <v>162</v>
      </c>
      <c r="D136" s="200">
        <v>0</v>
      </c>
      <c r="E136" s="64" t="s">
        <v>163</v>
      </c>
      <c r="F136" s="64" t="s">
        <v>151</v>
      </c>
      <c r="G136" s="25"/>
      <c r="H136" s="104">
        <v>1</v>
      </c>
      <c r="I136" s="25">
        <v>1</v>
      </c>
      <c r="J136" s="71"/>
      <c r="K136" s="25">
        <v>3</v>
      </c>
      <c r="L136" s="25">
        <v>3</v>
      </c>
      <c r="M136" s="25">
        <v>3</v>
      </c>
      <c r="N136" s="25" t="s">
        <v>2979</v>
      </c>
      <c r="O136" s="71" t="s">
        <v>166</v>
      </c>
      <c r="P136" s="71" t="s">
        <v>20</v>
      </c>
      <c r="Q136" s="25" t="s">
        <v>165</v>
      </c>
      <c r="R136" s="71" t="s">
        <v>751</v>
      </c>
      <c r="S136" s="25">
        <v>5</v>
      </c>
      <c r="T136" s="71" t="s">
        <v>861</v>
      </c>
      <c r="U136" s="25" t="s">
        <v>2</v>
      </c>
      <c r="V136" s="25">
        <v>7</v>
      </c>
      <c r="W136" s="25" t="s">
        <v>862</v>
      </c>
      <c r="X136" s="25">
        <v>1</v>
      </c>
      <c r="Y136" s="83"/>
      <c r="Z136" s="83"/>
      <c r="AA136" s="83">
        <v>37310000000</v>
      </c>
      <c r="AB136" s="83"/>
      <c r="AC136" s="83"/>
      <c r="AD136" s="25" t="s">
        <v>1954</v>
      </c>
      <c r="AE136" s="22"/>
      <c r="AF136" s="22"/>
      <c r="AG136" s="22">
        <f t="shared" si="3"/>
        <v>32310294323.996494</v>
      </c>
      <c r="AH136" s="22"/>
      <c r="AI136" s="22"/>
      <c r="AJ136" s="35"/>
      <c r="AK136" s="35"/>
      <c r="AL136" s="35"/>
      <c r="AM136" s="35"/>
      <c r="AN136" s="35"/>
      <c r="AO136" s="24">
        <v>63.1</v>
      </c>
      <c r="AP136" s="27"/>
      <c r="AQ136" s="27">
        <v>1.95583</v>
      </c>
      <c r="AR136" s="28">
        <v>6</v>
      </c>
      <c r="AS136" s="28"/>
      <c r="AT136" s="25">
        <v>8</v>
      </c>
      <c r="AU136" s="25" t="s">
        <v>1968</v>
      </c>
      <c r="AV136" s="25" t="s">
        <v>866</v>
      </c>
      <c r="AW136" s="25">
        <v>1984</v>
      </c>
      <c r="AX136" s="25" t="s">
        <v>867</v>
      </c>
      <c r="AY136" s="25" t="s">
        <v>864</v>
      </c>
      <c r="AZ136" s="80">
        <v>0.01</v>
      </c>
      <c r="BA136" s="25" t="s">
        <v>864</v>
      </c>
      <c r="BB136" s="83" t="s">
        <v>751</v>
      </c>
      <c r="BC136" s="25" t="s">
        <v>751</v>
      </c>
      <c r="BD136" s="25" t="s">
        <v>871</v>
      </c>
      <c r="BE136" s="25" t="s">
        <v>868</v>
      </c>
      <c r="BF136" s="25">
        <v>2</v>
      </c>
      <c r="BG136" s="25" t="s">
        <v>2000</v>
      </c>
      <c r="BH136" s="25" t="s">
        <v>2000</v>
      </c>
      <c r="BI136" s="74">
        <v>0</v>
      </c>
      <c r="BJ136" s="75" t="s">
        <v>3937</v>
      </c>
      <c r="BK136" s="75" t="s">
        <v>3938</v>
      </c>
      <c r="BL136" s="221"/>
      <c r="BM136" s="52"/>
      <c r="BN136" s="52"/>
      <c r="BO136" s="52"/>
      <c r="BP136" s="52"/>
      <c r="BQ136" s="52"/>
      <c r="BR136" s="52"/>
    </row>
    <row r="137" spans="1:70" s="29" customFormat="1" ht="15" customHeight="1" x14ac:dyDescent="0.25">
      <c r="A137" s="25">
        <v>112</v>
      </c>
      <c r="B137" s="26"/>
      <c r="C137" s="190" t="s">
        <v>162</v>
      </c>
      <c r="D137" s="201">
        <v>0</v>
      </c>
      <c r="E137" s="64" t="s">
        <v>163</v>
      </c>
      <c r="F137" s="64" t="s">
        <v>151</v>
      </c>
      <c r="G137" s="25"/>
      <c r="H137" s="104">
        <v>1</v>
      </c>
      <c r="I137" s="25">
        <v>0</v>
      </c>
      <c r="J137" s="71"/>
      <c r="K137" s="25">
        <v>3</v>
      </c>
      <c r="L137" s="25">
        <v>3</v>
      </c>
      <c r="M137" s="25">
        <v>9</v>
      </c>
      <c r="N137" s="71" t="s">
        <v>2973</v>
      </c>
      <c r="O137" s="71" t="s">
        <v>872</v>
      </c>
      <c r="P137" s="71" t="s">
        <v>20</v>
      </c>
      <c r="Q137" s="25" t="s">
        <v>165</v>
      </c>
      <c r="R137" s="71" t="s">
        <v>751</v>
      </c>
      <c r="S137" s="25">
        <v>5</v>
      </c>
      <c r="T137" s="71" t="s">
        <v>861</v>
      </c>
      <c r="U137" s="25" t="s">
        <v>2</v>
      </c>
      <c r="V137" s="25">
        <v>7</v>
      </c>
      <c r="W137" s="25" t="s">
        <v>862</v>
      </c>
      <c r="X137" s="25">
        <v>2</v>
      </c>
      <c r="Y137" s="83"/>
      <c r="Z137" s="83"/>
      <c r="AA137" s="83">
        <v>1872000000</v>
      </c>
      <c r="AB137" s="83"/>
      <c r="AC137" s="83"/>
      <c r="AD137" s="25" t="s">
        <v>1956</v>
      </c>
      <c r="AE137" s="22"/>
      <c r="AF137" s="22"/>
      <c r="AG137" s="22">
        <f t="shared" si="3"/>
        <v>1587802354.2247176</v>
      </c>
      <c r="AH137" s="22"/>
      <c r="AI137" s="22"/>
      <c r="AJ137" s="35"/>
      <c r="AK137" s="35"/>
      <c r="AL137" s="35"/>
      <c r="AM137" s="35"/>
      <c r="AN137" s="35"/>
      <c r="AO137" s="24">
        <v>64.424999999999997</v>
      </c>
      <c r="AP137" s="27"/>
      <c r="AQ137" s="27">
        <v>1.95583</v>
      </c>
      <c r="AR137" s="28">
        <v>6</v>
      </c>
      <c r="AS137" s="28"/>
      <c r="AT137" s="25">
        <v>15</v>
      </c>
      <c r="AU137" s="25" t="s">
        <v>1957</v>
      </c>
      <c r="AV137" s="25" t="s">
        <v>866</v>
      </c>
      <c r="AW137" s="25">
        <v>1985</v>
      </c>
      <c r="AX137" s="25" t="s">
        <v>874</v>
      </c>
      <c r="AY137" s="25" t="s">
        <v>873</v>
      </c>
      <c r="AZ137" s="80">
        <v>0.02</v>
      </c>
      <c r="BA137" s="25" t="s">
        <v>864</v>
      </c>
      <c r="BB137" s="83" t="s">
        <v>751</v>
      </c>
      <c r="BC137" s="25" t="s">
        <v>751</v>
      </c>
      <c r="BD137" s="25" t="s">
        <v>751</v>
      </c>
      <c r="BE137" s="25" t="s">
        <v>868</v>
      </c>
      <c r="BF137" s="25">
        <v>2</v>
      </c>
      <c r="BG137" s="25" t="s">
        <v>2000</v>
      </c>
      <c r="BH137" s="25" t="s">
        <v>2000</v>
      </c>
      <c r="BI137" s="75" t="s">
        <v>2000</v>
      </c>
      <c r="BJ137" s="75" t="s">
        <v>2000</v>
      </c>
      <c r="BK137" s="75" t="s">
        <v>2000</v>
      </c>
      <c r="BL137" s="221"/>
      <c r="BM137" s="52"/>
      <c r="BN137" s="52"/>
      <c r="BO137" s="52"/>
      <c r="BP137" s="52"/>
      <c r="BQ137" s="52"/>
      <c r="BR137" s="52"/>
    </row>
    <row r="138" spans="1:70" s="29" customFormat="1" ht="15" customHeight="1" x14ac:dyDescent="0.25">
      <c r="A138" s="25">
        <v>113</v>
      </c>
      <c r="B138" s="26"/>
      <c r="C138" s="190" t="s">
        <v>162</v>
      </c>
      <c r="D138" s="200">
        <v>0</v>
      </c>
      <c r="E138" s="64" t="s">
        <v>163</v>
      </c>
      <c r="F138" s="64" t="s">
        <v>151</v>
      </c>
      <c r="G138" s="25"/>
      <c r="H138" s="104">
        <v>1</v>
      </c>
      <c r="I138" s="25">
        <v>1</v>
      </c>
      <c r="J138" s="71"/>
      <c r="K138" s="25">
        <v>3</v>
      </c>
      <c r="L138" s="25">
        <v>3</v>
      </c>
      <c r="M138" s="25">
        <v>3</v>
      </c>
      <c r="N138" s="25" t="s">
        <v>2979</v>
      </c>
      <c r="O138" s="71" t="s">
        <v>166</v>
      </c>
      <c r="P138" s="71" t="s">
        <v>20</v>
      </c>
      <c r="Q138" s="25" t="s">
        <v>165</v>
      </c>
      <c r="R138" s="71" t="s">
        <v>751</v>
      </c>
      <c r="S138" s="25">
        <v>5</v>
      </c>
      <c r="T138" s="71" t="s">
        <v>861</v>
      </c>
      <c r="U138" s="25" t="s">
        <v>2</v>
      </c>
      <c r="V138" s="25">
        <v>7</v>
      </c>
      <c r="W138" s="25" t="s">
        <v>862</v>
      </c>
      <c r="X138" s="25">
        <v>1</v>
      </c>
      <c r="Y138" s="83"/>
      <c r="Z138" s="83"/>
      <c r="AA138" s="83">
        <v>24038000000</v>
      </c>
      <c r="AB138" s="83"/>
      <c r="AC138" s="83"/>
      <c r="AD138" s="25" t="s">
        <v>1956</v>
      </c>
      <c r="AE138" s="22"/>
      <c r="AF138" s="22"/>
      <c r="AG138" s="22">
        <f t="shared" si="3"/>
        <v>20816801258.649899</v>
      </c>
      <c r="AH138" s="22"/>
      <c r="AI138" s="22"/>
      <c r="AJ138" s="35"/>
      <c r="AK138" s="35"/>
      <c r="AL138" s="35"/>
      <c r="AM138" s="35"/>
      <c r="AN138" s="35"/>
      <c r="AO138" s="24">
        <v>63.1</v>
      </c>
      <c r="AP138" s="27"/>
      <c r="AQ138" s="27">
        <v>1.95583</v>
      </c>
      <c r="AR138" s="28">
        <v>6</v>
      </c>
      <c r="AS138" s="28"/>
      <c r="AT138" s="25">
        <v>8</v>
      </c>
      <c r="AU138" s="25" t="s">
        <v>1969</v>
      </c>
      <c r="AV138" s="25" t="s">
        <v>866</v>
      </c>
      <c r="AW138" s="25">
        <v>1984</v>
      </c>
      <c r="AX138" s="25" t="s">
        <v>867</v>
      </c>
      <c r="AY138" s="25" t="s">
        <v>864</v>
      </c>
      <c r="AZ138" s="80">
        <v>0.02</v>
      </c>
      <c r="BA138" s="25" t="s">
        <v>864</v>
      </c>
      <c r="BB138" s="83" t="s">
        <v>751</v>
      </c>
      <c r="BC138" s="25" t="s">
        <v>751</v>
      </c>
      <c r="BD138" s="25" t="s">
        <v>871</v>
      </c>
      <c r="BE138" s="25" t="s">
        <v>868</v>
      </c>
      <c r="BF138" s="25">
        <v>2</v>
      </c>
      <c r="BG138" s="25" t="s">
        <v>2000</v>
      </c>
      <c r="BH138" s="25" t="s">
        <v>2000</v>
      </c>
      <c r="BI138" s="74">
        <v>0</v>
      </c>
      <c r="BJ138" s="75" t="s">
        <v>3937</v>
      </c>
      <c r="BK138" s="75" t="s">
        <v>3938</v>
      </c>
      <c r="BL138" s="221"/>
      <c r="BM138" s="52"/>
      <c r="BN138" s="52"/>
      <c r="BO138" s="52"/>
      <c r="BP138" s="52"/>
      <c r="BQ138" s="52"/>
      <c r="BR138" s="52"/>
    </row>
    <row r="139" spans="1:70" s="29" customFormat="1" ht="15" customHeight="1" x14ac:dyDescent="0.25">
      <c r="A139" s="25">
        <v>114</v>
      </c>
      <c r="B139" s="26"/>
      <c r="C139" s="190" t="s">
        <v>162</v>
      </c>
      <c r="D139" s="201">
        <v>0</v>
      </c>
      <c r="E139" s="64" t="s">
        <v>163</v>
      </c>
      <c r="F139" s="64" t="s">
        <v>151</v>
      </c>
      <c r="G139" s="25"/>
      <c r="H139" s="104">
        <v>1</v>
      </c>
      <c r="I139" s="25">
        <v>0</v>
      </c>
      <c r="J139" s="71"/>
      <c r="K139" s="25">
        <v>3</v>
      </c>
      <c r="L139" s="25">
        <v>3</v>
      </c>
      <c r="M139" s="25">
        <v>9</v>
      </c>
      <c r="N139" s="71" t="s">
        <v>2973</v>
      </c>
      <c r="O139" s="71" t="s">
        <v>872</v>
      </c>
      <c r="P139" s="71" t="s">
        <v>20</v>
      </c>
      <c r="Q139" s="25" t="s">
        <v>165</v>
      </c>
      <c r="R139" s="71" t="s">
        <v>751</v>
      </c>
      <c r="S139" s="25">
        <v>5</v>
      </c>
      <c r="T139" s="71" t="s">
        <v>861</v>
      </c>
      <c r="U139" s="25" t="s">
        <v>2</v>
      </c>
      <c r="V139" s="25">
        <v>7</v>
      </c>
      <c r="W139" s="25" t="s">
        <v>862</v>
      </c>
      <c r="X139" s="25">
        <v>2</v>
      </c>
      <c r="Y139" s="83"/>
      <c r="Z139" s="83"/>
      <c r="AA139" s="83">
        <v>1692000000</v>
      </c>
      <c r="AB139" s="83"/>
      <c r="AC139" s="83"/>
      <c r="AD139" s="25" t="s">
        <v>1958</v>
      </c>
      <c r="AE139" s="22"/>
      <c r="AF139" s="22"/>
      <c r="AG139" s="22">
        <f t="shared" si="3"/>
        <v>1435129050.9338794</v>
      </c>
      <c r="AH139" s="22"/>
      <c r="AI139" s="22"/>
      <c r="AJ139" s="35"/>
      <c r="AK139" s="35"/>
      <c r="AL139" s="35"/>
      <c r="AM139" s="35"/>
      <c r="AN139" s="35"/>
      <c r="AO139" s="24">
        <v>64.424999999999997</v>
      </c>
      <c r="AP139" s="27"/>
      <c r="AQ139" s="27">
        <v>1.95583</v>
      </c>
      <c r="AR139" s="28">
        <v>6</v>
      </c>
      <c r="AS139" s="28"/>
      <c r="AT139" s="25">
        <v>15</v>
      </c>
      <c r="AU139" s="25" t="s">
        <v>1959</v>
      </c>
      <c r="AV139" s="25" t="s">
        <v>866</v>
      </c>
      <c r="AW139" s="25">
        <v>1985</v>
      </c>
      <c r="AX139" s="25" t="s">
        <v>874</v>
      </c>
      <c r="AY139" s="25" t="s">
        <v>873</v>
      </c>
      <c r="AZ139" s="80">
        <v>0.03</v>
      </c>
      <c r="BA139" s="25" t="s">
        <v>864</v>
      </c>
      <c r="BB139" s="83" t="s">
        <v>751</v>
      </c>
      <c r="BC139" s="25" t="s">
        <v>751</v>
      </c>
      <c r="BD139" s="25" t="s">
        <v>751</v>
      </c>
      <c r="BE139" s="25" t="s">
        <v>868</v>
      </c>
      <c r="BF139" s="25">
        <v>2</v>
      </c>
      <c r="BG139" s="25" t="s">
        <v>2000</v>
      </c>
      <c r="BH139" s="25" t="s">
        <v>2000</v>
      </c>
      <c r="BI139" s="75" t="s">
        <v>2000</v>
      </c>
      <c r="BJ139" s="75" t="s">
        <v>2000</v>
      </c>
      <c r="BK139" s="75" t="s">
        <v>2000</v>
      </c>
      <c r="BL139" s="221"/>
      <c r="BM139" s="52"/>
      <c r="BN139" s="52"/>
      <c r="BO139" s="52"/>
      <c r="BP139" s="52"/>
      <c r="BQ139" s="52"/>
      <c r="BR139" s="52"/>
    </row>
    <row r="140" spans="1:70" s="29" customFormat="1" ht="15" customHeight="1" x14ac:dyDescent="0.25">
      <c r="A140" s="25">
        <v>115</v>
      </c>
      <c r="B140" s="26"/>
      <c r="C140" s="190" t="s">
        <v>162</v>
      </c>
      <c r="D140" s="200">
        <v>0</v>
      </c>
      <c r="E140" s="64" t="s">
        <v>163</v>
      </c>
      <c r="F140" s="64" t="s">
        <v>151</v>
      </c>
      <c r="G140" s="25"/>
      <c r="H140" s="104">
        <v>1</v>
      </c>
      <c r="I140" s="25">
        <v>1</v>
      </c>
      <c r="J140" s="71"/>
      <c r="K140" s="25">
        <v>3</v>
      </c>
      <c r="L140" s="25">
        <v>3</v>
      </c>
      <c r="M140" s="25">
        <v>3</v>
      </c>
      <c r="N140" s="25" t="s">
        <v>2979</v>
      </c>
      <c r="O140" s="71" t="s">
        <v>166</v>
      </c>
      <c r="P140" s="71" t="s">
        <v>20</v>
      </c>
      <c r="Q140" s="25" t="s">
        <v>165</v>
      </c>
      <c r="R140" s="71" t="s">
        <v>751</v>
      </c>
      <c r="S140" s="25">
        <v>5</v>
      </c>
      <c r="T140" s="71" t="s">
        <v>861</v>
      </c>
      <c r="U140" s="25" t="s">
        <v>2</v>
      </c>
      <c r="V140" s="25">
        <v>7</v>
      </c>
      <c r="W140" s="25" t="s">
        <v>862</v>
      </c>
      <c r="X140" s="25">
        <v>1</v>
      </c>
      <c r="Y140" s="83"/>
      <c r="Z140" s="83"/>
      <c r="AA140" s="83">
        <v>15905000000</v>
      </c>
      <c r="AB140" s="83"/>
      <c r="AC140" s="83"/>
      <c r="AD140" s="25" t="s">
        <v>1958</v>
      </c>
      <c r="AE140" s="22"/>
      <c r="AF140" s="22"/>
      <c r="AG140" s="22">
        <f t="shared" si="3"/>
        <v>13773659373.443159</v>
      </c>
      <c r="AH140" s="22"/>
      <c r="AI140" s="22"/>
      <c r="AJ140" s="35"/>
      <c r="AK140" s="35"/>
      <c r="AL140" s="35"/>
      <c r="AM140" s="35"/>
      <c r="AN140" s="35"/>
      <c r="AO140" s="24">
        <v>63.1</v>
      </c>
      <c r="AP140" s="27"/>
      <c r="AQ140" s="27">
        <v>1.95583</v>
      </c>
      <c r="AR140" s="28">
        <v>6</v>
      </c>
      <c r="AS140" s="28"/>
      <c r="AT140" s="25">
        <v>8</v>
      </c>
      <c r="AU140" s="25" t="s">
        <v>1970</v>
      </c>
      <c r="AV140" s="25" t="s">
        <v>866</v>
      </c>
      <c r="AW140" s="25">
        <v>1984</v>
      </c>
      <c r="AX140" s="25" t="s">
        <v>867</v>
      </c>
      <c r="AY140" s="25" t="s">
        <v>864</v>
      </c>
      <c r="AZ140" s="80">
        <v>0.03</v>
      </c>
      <c r="BA140" s="25" t="s">
        <v>864</v>
      </c>
      <c r="BB140" s="83" t="s">
        <v>751</v>
      </c>
      <c r="BC140" s="25" t="s">
        <v>751</v>
      </c>
      <c r="BD140" s="25" t="s">
        <v>871</v>
      </c>
      <c r="BE140" s="25" t="s">
        <v>868</v>
      </c>
      <c r="BF140" s="25">
        <v>2</v>
      </c>
      <c r="BG140" s="25" t="s">
        <v>2000</v>
      </c>
      <c r="BH140" s="25" t="s">
        <v>2000</v>
      </c>
      <c r="BI140" s="74">
        <v>0</v>
      </c>
      <c r="BJ140" s="75" t="s">
        <v>3937</v>
      </c>
      <c r="BK140" s="75" t="s">
        <v>3938</v>
      </c>
      <c r="BL140" s="221"/>
      <c r="BM140" s="52"/>
      <c r="BN140" s="52"/>
      <c r="BO140" s="52"/>
      <c r="BP140" s="52"/>
      <c r="BQ140" s="52"/>
      <c r="BR140" s="52"/>
    </row>
    <row r="141" spans="1:70" s="29" customFormat="1" ht="15" customHeight="1" x14ac:dyDescent="0.25">
      <c r="A141" s="25">
        <v>116</v>
      </c>
      <c r="B141" s="21">
        <v>65</v>
      </c>
      <c r="C141" s="190" t="s">
        <v>272</v>
      </c>
      <c r="D141" s="201">
        <v>0</v>
      </c>
      <c r="E141" s="57" t="s">
        <v>1213</v>
      </c>
      <c r="F141" s="57" t="s">
        <v>151</v>
      </c>
      <c r="G141" s="25"/>
      <c r="H141" s="104">
        <v>0</v>
      </c>
      <c r="I141" s="25" t="s">
        <v>1329</v>
      </c>
      <c r="J141" s="25"/>
      <c r="K141" s="25"/>
      <c r="L141" s="25"/>
      <c r="M141" s="25"/>
      <c r="N141" s="25"/>
      <c r="O141" s="25"/>
      <c r="P141" s="25"/>
      <c r="Q141" s="25"/>
      <c r="R141" s="25"/>
      <c r="S141" s="25"/>
      <c r="T141" s="25"/>
      <c r="U141" s="25"/>
      <c r="V141" s="25"/>
      <c r="W141" s="25"/>
      <c r="X141" s="25"/>
      <c r="Y141" s="25"/>
      <c r="Z141" s="25"/>
      <c r="AA141" s="25"/>
      <c r="AB141" s="25"/>
      <c r="AC141" s="25"/>
      <c r="AD141" s="25"/>
      <c r="AE141" s="22"/>
      <c r="AF141" s="22"/>
      <c r="AG141" s="22"/>
      <c r="AH141" s="22"/>
      <c r="AI141" s="22"/>
      <c r="AJ141" s="23"/>
      <c r="AK141" s="23"/>
      <c r="AL141" s="23"/>
      <c r="AM141" s="23"/>
      <c r="AN141" s="23"/>
      <c r="AO141" s="48"/>
      <c r="AP141" s="27"/>
      <c r="AQ141" s="28">
        <v>1</v>
      </c>
      <c r="AR141" s="28"/>
      <c r="AS141" s="28" t="s">
        <v>751</v>
      </c>
      <c r="AT141" s="25"/>
      <c r="AU141" s="25"/>
      <c r="AV141" s="25"/>
      <c r="AW141" s="25"/>
      <c r="AX141" s="25"/>
      <c r="AY141" s="25"/>
      <c r="AZ141" s="25"/>
      <c r="BA141" s="25"/>
      <c r="BB141" s="25"/>
      <c r="BC141" s="25"/>
      <c r="BD141" s="25"/>
      <c r="BE141" s="25"/>
      <c r="BF141" s="25"/>
      <c r="BG141" s="25" t="s">
        <v>2000</v>
      </c>
      <c r="BH141" s="25" t="s">
        <v>2000</v>
      </c>
      <c r="BI141" s="75" t="s">
        <v>2000</v>
      </c>
      <c r="BJ141" s="75" t="s">
        <v>2000</v>
      </c>
      <c r="BK141" s="75" t="s">
        <v>2000</v>
      </c>
      <c r="BL141" s="221"/>
      <c r="BM141" s="52"/>
      <c r="BN141" s="52"/>
      <c r="BO141" s="52"/>
      <c r="BP141" s="52"/>
      <c r="BQ141" s="52"/>
      <c r="BR141" s="52"/>
    </row>
    <row r="142" spans="1:70" s="29" customFormat="1" ht="15" customHeight="1" x14ac:dyDescent="0.25">
      <c r="A142" s="25">
        <v>117</v>
      </c>
      <c r="B142" s="21">
        <v>66</v>
      </c>
      <c r="C142" s="190" t="s">
        <v>168</v>
      </c>
      <c r="D142" s="201">
        <v>0</v>
      </c>
      <c r="E142" s="57" t="s">
        <v>1213</v>
      </c>
      <c r="F142" s="64" t="s">
        <v>151</v>
      </c>
      <c r="G142" s="25"/>
      <c r="H142" s="104">
        <v>0</v>
      </c>
      <c r="I142" s="25" t="s">
        <v>1214</v>
      </c>
      <c r="J142" s="25"/>
      <c r="K142" s="25"/>
      <c r="L142" s="25"/>
      <c r="M142" s="25"/>
      <c r="N142" s="25"/>
      <c r="O142" s="25"/>
      <c r="P142" s="25"/>
      <c r="Q142" s="25"/>
      <c r="R142" s="25"/>
      <c r="S142" s="25"/>
      <c r="T142" s="25"/>
      <c r="U142" s="25"/>
      <c r="V142" s="25"/>
      <c r="W142" s="25"/>
      <c r="X142" s="25"/>
      <c r="Y142" s="104"/>
      <c r="Z142" s="83"/>
      <c r="AA142" s="83"/>
      <c r="AB142" s="83"/>
      <c r="AC142" s="83"/>
      <c r="AD142" s="25"/>
      <c r="AE142" s="22"/>
      <c r="AF142" s="22"/>
      <c r="AG142" s="22"/>
      <c r="AH142" s="22"/>
      <c r="AI142" s="22"/>
      <c r="AJ142" s="35"/>
      <c r="AK142" s="35"/>
      <c r="AL142" s="35"/>
      <c r="AM142" s="35"/>
      <c r="AN142" s="35"/>
      <c r="AO142" s="48"/>
      <c r="AP142" s="27"/>
      <c r="AQ142" s="28">
        <v>1</v>
      </c>
      <c r="AR142" s="28"/>
      <c r="AS142" s="28" t="s">
        <v>751</v>
      </c>
      <c r="AT142" s="25"/>
      <c r="AU142" s="25"/>
      <c r="AV142" s="25"/>
      <c r="AW142" s="25"/>
      <c r="AX142" s="25"/>
      <c r="AY142" s="25"/>
      <c r="AZ142" s="25"/>
      <c r="BA142" s="25"/>
      <c r="BB142" s="25"/>
      <c r="BC142" s="25"/>
      <c r="BD142" s="25"/>
      <c r="BE142" s="25"/>
      <c r="BF142" s="25"/>
      <c r="BG142" s="25" t="s">
        <v>2000</v>
      </c>
      <c r="BH142" s="25" t="s">
        <v>2000</v>
      </c>
      <c r="BI142" s="75" t="s">
        <v>2000</v>
      </c>
      <c r="BJ142" s="75" t="s">
        <v>2000</v>
      </c>
      <c r="BK142" s="75" t="s">
        <v>2000</v>
      </c>
      <c r="BL142" s="221"/>
      <c r="BM142" s="67"/>
      <c r="BN142" s="67"/>
      <c r="BO142" s="67"/>
      <c r="BP142" s="67"/>
      <c r="BQ142" s="67"/>
      <c r="BR142" s="67"/>
    </row>
    <row r="143" spans="1:70" s="29" customFormat="1" ht="15" customHeight="1" x14ac:dyDescent="0.25">
      <c r="A143" s="25">
        <v>118</v>
      </c>
      <c r="B143" s="21">
        <v>67</v>
      </c>
      <c r="C143" s="191"/>
      <c r="D143" s="200">
        <v>1</v>
      </c>
      <c r="E143" s="87" t="s">
        <v>298</v>
      </c>
      <c r="F143" s="87" t="s">
        <v>289</v>
      </c>
      <c r="G143" s="44"/>
      <c r="H143" s="104">
        <v>1</v>
      </c>
      <c r="I143" s="25">
        <v>1</v>
      </c>
      <c r="J143" s="44" t="s">
        <v>299</v>
      </c>
      <c r="K143" s="25">
        <v>1</v>
      </c>
      <c r="L143" s="25">
        <v>2</v>
      </c>
      <c r="M143" s="44">
        <v>26</v>
      </c>
      <c r="N143" s="44">
        <v>26</v>
      </c>
      <c r="O143" s="44" t="s">
        <v>626</v>
      </c>
      <c r="P143" s="44" t="s">
        <v>19</v>
      </c>
      <c r="Q143" s="44" t="s">
        <v>300</v>
      </c>
      <c r="R143" s="44"/>
      <c r="S143" s="44">
        <v>7</v>
      </c>
      <c r="T143" s="44" t="s">
        <v>301</v>
      </c>
      <c r="U143" s="44" t="s">
        <v>2</v>
      </c>
      <c r="V143" s="44">
        <v>8</v>
      </c>
      <c r="W143" s="44" t="s">
        <v>302</v>
      </c>
      <c r="X143" s="25">
        <v>1</v>
      </c>
      <c r="Y143" s="44"/>
      <c r="Z143" s="83"/>
      <c r="AA143" s="83">
        <v>58.23</v>
      </c>
      <c r="AB143" s="83">
        <v>10</v>
      </c>
      <c r="AC143" s="83"/>
      <c r="AD143" s="44" t="s">
        <v>1246</v>
      </c>
      <c r="AE143" s="22"/>
      <c r="AF143" s="22"/>
      <c r="AG143" s="22">
        <f t="shared" ref="AG143:AG148" si="4">(AA143*(106.875/AO143))/$AQ143</f>
        <v>70.267195144900256</v>
      </c>
      <c r="AH143" s="22">
        <f>(AB143*(106.875/AO143))/$AQ143</f>
        <v>12.067181031238238</v>
      </c>
      <c r="AI143" s="22"/>
      <c r="AJ143" s="35"/>
      <c r="AK143" s="35"/>
      <c r="AL143" s="35"/>
      <c r="AM143" s="35"/>
      <c r="AN143" s="35"/>
      <c r="AO143" s="24">
        <v>88.566666666666663</v>
      </c>
      <c r="AP143" s="27"/>
      <c r="AQ143" s="27">
        <v>1</v>
      </c>
      <c r="AR143" s="27">
        <v>6</v>
      </c>
      <c r="AS143" s="27" t="s">
        <v>751</v>
      </c>
      <c r="AT143" s="25">
        <v>10</v>
      </c>
      <c r="AU143" s="44"/>
      <c r="AV143" s="44" t="s">
        <v>539</v>
      </c>
      <c r="AW143" s="44">
        <v>2002</v>
      </c>
      <c r="AX143" s="44" t="s">
        <v>306</v>
      </c>
      <c r="AY143" s="44" t="s">
        <v>305</v>
      </c>
      <c r="AZ143" s="44" t="s">
        <v>3</v>
      </c>
      <c r="BA143" s="44" t="s">
        <v>303</v>
      </c>
      <c r="BB143" s="44" t="s">
        <v>304</v>
      </c>
      <c r="BC143" s="44">
        <v>299</v>
      </c>
      <c r="BD143" s="25" t="s">
        <v>585</v>
      </c>
      <c r="BE143" s="44" t="s">
        <v>307</v>
      </c>
      <c r="BF143" s="44">
        <v>3</v>
      </c>
      <c r="BG143" s="25" t="s">
        <v>2000</v>
      </c>
      <c r="BH143" s="25" t="s">
        <v>2000</v>
      </c>
      <c r="BI143" s="175">
        <v>1</v>
      </c>
      <c r="BJ143" s="75" t="s">
        <v>3939</v>
      </c>
      <c r="BK143" s="75" t="s">
        <v>3940</v>
      </c>
      <c r="BL143" s="221"/>
      <c r="BM143" s="238"/>
      <c r="BN143" s="238"/>
      <c r="BO143" s="238"/>
      <c r="BP143" s="238"/>
      <c r="BQ143" s="238"/>
      <c r="BR143" s="238"/>
    </row>
    <row r="144" spans="1:70" s="29" customFormat="1" ht="15" customHeight="1" x14ac:dyDescent="0.25">
      <c r="A144" s="25">
        <v>119</v>
      </c>
      <c r="B144" s="26"/>
      <c r="C144" s="191"/>
      <c r="D144" s="200">
        <v>1</v>
      </c>
      <c r="E144" s="87" t="s">
        <v>298</v>
      </c>
      <c r="F144" s="87" t="s">
        <v>289</v>
      </c>
      <c r="G144" s="44"/>
      <c r="H144" s="104">
        <v>1</v>
      </c>
      <c r="I144" s="25">
        <v>1</v>
      </c>
      <c r="J144" s="44" t="s">
        <v>299</v>
      </c>
      <c r="K144" s="25">
        <v>1</v>
      </c>
      <c r="L144" s="25">
        <v>2</v>
      </c>
      <c r="M144" s="44">
        <v>26</v>
      </c>
      <c r="N144" s="44">
        <v>26</v>
      </c>
      <c r="O144" s="44" t="s">
        <v>626</v>
      </c>
      <c r="P144" s="44" t="s">
        <v>19</v>
      </c>
      <c r="Q144" s="44" t="s">
        <v>300</v>
      </c>
      <c r="R144" s="44"/>
      <c r="S144" s="44">
        <v>7</v>
      </c>
      <c r="T144" s="44" t="s">
        <v>301</v>
      </c>
      <c r="U144" s="44" t="s">
        <v>2</v>
      </c>
      <c r="V144" s="44">
        <v>8</v>
      </c>
      <c r="W144" s="44" t="s">
        <v>302</v>
      </c>
      <c r="X144" s="25">
        <v>1</v>
      </c>
      <c r="Y144" s="44"/>
      <c r="Z144" s="83"/>
      <c r="AA144" s="83">
        <v>35.64</v>
      </c>
      <c r="AB144" s="83">
        <v>5</v>
      </c>
      <c r="AC144" s="83"/>
      <c r="AD144" s="44" t="s">
        <v>1245</v>
      </c>
      <c r="AE144" s="22"/>
      <c r="AF144" s="22"/>
      <c r="AG144" s="22">
        <f t="shared" si="4"/>
        <v>43.007433195333086</v>
      </c>
      <c r="AH144" s="22">
        <f>(AB144*(106.875/AO144))/$AQ144</f>
        <v>6.0335905156191192</v>
      </c>
      <c r="AI144" s="22"/>
      <c r="AJ144" s="35"/>
      <c r="AK144" s="35"/>
      <c r="AL144" s="35"/>
      <c r="AM144" s="35"/>
      <c r="AN144" s="35"/>
      <c r="AO144" s="24">
        <v>88.566666666666663</v>
      </c>
      <c r="AP144" s="27"/>
      <c r="AQ144" s="27">
        <v>1</v>
      </c>
      <c r="AR144" s="27">
        <v>6</v>
      </c>
      <c r="AS144" s="27" t="s">
        <v>751</v>
      </c>
      <c r="AT144" s="25">
        <v>10</v>
      </c>
      <c r="AU144" s="44"/>
      <c r="AV144" s="44" t="s">
        <v>539</v>
      </c>
      <c r="AW144" s="44">
        <v>2002</v>
      </c>
      <c r="AX144" s="44" t="s">
        <v>306</v>
      </c>
      <c r="AY144" s="44" t="s">
        <v>305</v>
      </c>
      <c r="AZ144" s="44" t="s">
        <v>3</v>
      </c>
      <c r="BA144" s="44" t="s">
        <v>303</v>
      </c>
      <c r="BB144" s="44" t="s">
        <v>304</v>
      </c>
      <c r="BC144" s="44">
        <v>299</v>
      </c>
      <c r="BD144" s="25" t="s">
        <v>585</v>
      </c>
      <c r="BE144" s="44" t="s">
        <v>307</v>
      </c>
      <c r="BF144" s="44">
        <v>3</v>
      </c>
      <c r="BG144" s="25" t="s">
        <v>2000</v>
      </c>
      <c r="BH144" s="25" t="s">
        <v>2000</v>
      </c>
      <c r="BI144" s="175">
        <v>1</v>
      </c>
      <c r="BJ144" s="75" t="s">
        <v>3939</v>
      </c>
      <c r="BK144" s="75" t="s">
        <v>3940</v>
      </c>
      <c r="BL144" s="221"/>
      <c r="BM144" s="238"/>
      <c r="BN144" s="238"/>
      <c r="BO144" s="238"/>
      <c r="BP144" s="238"/>
      <c r="BQ144" s="238"/>
      <c r="BR144" s="238"/>
    </row>
    <row r="145" spans="1:70" s="29" customFormat="1" ht="15" customHeight="1" x14ac:dyDescent="0.25">
      <c r="A145" s="25">
        <v>120</v>
      </c>
      <c r="B145" s="21">
        <v>68</v>
      </c>
      <c r="C145" s="190"/>
      <c r="D145" s="201">
        <v>1</v>
      </c>
      <c r="E145" s="57" t="s">
        <v>1366</v>
      </c>
      <c r="F145" s="57" t="s">
        <v>5</v>
      </c>
      <c r="G145" s="25" t="s">
        <v>412</v>
      </c>
      <c r="H145" s="104">
        <v>1</v>
      </c>
      <c r="I145" s="25">
        <v>1</v>
      </c>
      <c r="J145" s="25"/>
      <c r="K145" s="25">
        <v>1</v>
      </c>
      <c r="L145" s="25">
        <v>1</v>
      </c>
      <c r="M145" s="25">
        <v>24</v>
      </c>
      <c r="N145" s="25">
        <v>24</v>
      </c>
      <c r="O145" s="25" t="s">
        <v>536</v>
      </c>
      <c r="P145" s="25" t="s">
        <v>19</v>
      </c>
      <c r="Q145" s="25" t="s">
        <v>19</v>
      </c>
      <c r="R145" s="25" t="s">
        <v>4116</v>
      </c>
      <c r="S145" s="25">
        <v>7</v>
      </c>
      <c r="T145" s="25" t="s">
        <v>1367</v>
      </c>
      <c r="U145" s="25" t="s">
        <v>10</v>
      </c>
      <c r="V145" s="25">
        <v>8</v>
      </c>
      <c r="W145" s="25" t="s">
        <v>3</v>
      </c>
      <c r="X145" s="25">
        <v>1</v>
      </c>
      <c r="Y145" s="25"/>
      <c r="Z145" s="25"/>
      <c r="AA145" s="25">
        <v>252.11</v>
      </c>
      <c r="AB145" s="25"/>
      <c r="AC145" s="25"/>
      <c r="AD145" s="25" t="s">
        <v>3593</v>
      </c>
      <c r="AE145" s="22"/>
      <c r="AF145" s="22"/>
      <c r="AG145" s="22">
        <f t="shared" si="4"/>
        <v>269.46501791815984</v>
      </c>
      <c r="AH145" s="22"/>
      <c r="AI145" s="22"/>
      <c r="AJ145" s="35"/>
      <c r="AK145" s="35"/>
      <c r="AL145" s="35">
        <f>AG145/$AS145</f>
        <v>269.46501791815984</v>
      </c>
      <c r="AM145" s="35"/>
      <c r="AN145" s="35"/>
      <c r="AO145" s="24">
        <v>99.991666666666674</v>
      </c>
      <c r="AP145" s="27"/>
      <c r="AQ145" s="28">
        <v>1</v>
      </c>
      <c r="AR145" s="28">
        <v>1</v>
      </c>
      <c r="AS145" s="28">
        <v>1</v>
      </c>
      <c r="AT145" s="25">
        <v>15</v>
      </c>
      <c r="AU145" s="25" t="s">
        <v>1368</v>
      </c>
      <c r="AV145" s="25"/>
      <c r="AW145" s="25">
        <v>2010</v>
      </c>
      <c r="AX145" s="25" t="s">
        <v>2</v>
      </c>
      <c r="AY145" s="25"/>
      <c r="AZ145" s="25" t="s">
        <v>2</v>
      </c>
      <c r="BA145" s="25"/>
      <c r="BB145" s="25"/>
      <c r="BC145" s="25"/>
      <c r="BD145" s="25"/>
      <c r="BE145" s="25" t="s">
        <v>1369</v>
      </c>
      <c r="BF145" s="44">
        <v>2</v>
      </c>
      <c r="BG145" s="25" t="s">
        <v>2000</v>
      </c>
      <c r="BH145" s="25" t="s">
        <v>2000</v>
      </c>
      <c r="BI145" s="174">
        <v>1</v>
      </c>
      <c r="BJ145" s="75" t="s">
        <v>3942</v>
      </c>
      <c r="BK145" s="75" t="s">
        <v>3943</v>
      </c>
      <c r="BL145" s="221"/>
      <c r="BM145" s="221"/>
      <c r="BN145" s="221"/>
      <c r="BO145" s="221"/>
      <c r="BP145" s="221"/>
      <c r="BQ145" s="221"/>
      <c r="BR145" s="221"/>
    </row>
    <row r="146" spans="1:70" s="29" customFormat="1" ht="15" customHeight="1" x14ac:dyDescent="0.25">
      <c r="A146" s="25">
        <v>121</v>
      </c>
      <c r="B146" s="26"/>
      <c r="C146" s="190"/>
      <c r="D146" s="201">
        <v>1</v>
      </c>
      <c r="E146" s="57" t="s">
        <v>1366</v>
      </c>
      <c r="F146" s="57" t="s">
        <v>5</v>
      </c>
      <c r="G146" s="25" t="s">
        <v>412</v>
      </c>
      <c r="H146" s="104">
        <v>1</v>
      </c>
      <c r="I146" s="25">
        <v>1</v>
      </c>
      <c r="J146" s="25"/>
      <c r="K146" s="25">
        <v>1</v>
      </c>
      <c r="L146" s="25">
        <v>1</v>
      </c>
      <c r="M146" s="25">
        <v>24</v>
      </c>
      <c r="N146" s="25">
        <v>24</v>
      </c>
      <c r="O146" s="25" t="s">
        <v>536</v>
      </c>
      <c r="P146" s="25" t="s">
        <v>19</v>
      </c>
      <c r="Q146" s="25" t="s">
        <v>19</v>
      </c>
      <c r="R146" s="25"/>
      <c r="S146" s="25" t="s">
        <v>3862</v>
      </c>
      <c r="T146" s="25" t="s">
        <v>1370</v>
      </c>
      <c r="U146" s="25" t="s">
        <v>10</v>
      </c>
      <c r="V146" s="25">
        <v>8</v>
      </c>
      <c r="W146" s="25" t="s">
        <v>3</v>
      </c>
      <c r="X146" s="25">
        <v>1</v>
      </c>
      <c r="Y146" s="25"/>
      <c r="Z146" s="25"/>
      <c r="AA146" s="25">
        <v>28.4</v>
      </c>
      <c r="AB146" s="25"/>
      <c r="AC146" s="25"/>
      <c r="AD146" s="25" t="s">
        <v>3594</v>
      </c>
      <c r="AE146" s="22"/>
      <c r="AF146" s="22"/>
      <c r="AG146" s="22">
        <f t="shared" si="4"/>
        <v>30.355029585798814</v>
      </c>
      <c r="AH146" s="22"/>
      <c r="AI146" s="22"/>
      <c r="AJ146" s="23"/>
      <c r="AK146" s="23"/>
      <c r="AL146" s="23"/>
      <c r="AM146" s="23"/>
      <c r="AN146" s="23"/>
      <c r="AO146" s="24">
        <v>99.991666666666674</v>
      </c>
      <c r="AP146" s="27"/>
      <c r="AQ146" s="28">
        <v>1</v>
      </c>
      <c r="AR146" s="28">
        <v>6</v>
      </c>
      <c r="AS146" s="28" t="s">
        <v>751</v>
      </c>
      <c r="AT146" s="25">
        <v>15</v>
      </c>
      <c r="AU146" s="25" t="s">
        <v>1371</v>
      </c>
      <c r="AV146" s="25"/>
      <c r="AW146" s="25">
        <v>2010</v>
      </c>
      <c r="AX146" s="25" t="s">
        <v>2</v>
      </c>
      <c r="AY146" s="25"/>
      <c r="AZ146" s="25" t="s">
        <v>2</v>
      </c>
      <c r="BA146" s="25"/>
      <c r="BB146" s="25"/>
      <c r="BC146" s="25"/>
      <c r="BD146" s="25"/>
      <c r="BE146" s="25" t="s">
        <v>1369</v>
      </c>
      <c r="BF146" s="44">
        <v>2</v>
      </c>
      <c r="BG146" s="62">
        <v>2</v>
      </c>
      <c r="BH146" s="25" t="s">
        <v>2000</v>
      </c>
      <c r="BI146" s="174">
        <v>1</v>
      </c>
      <c r="BJ146" s="75" t="s">
        <v>3944</v>
      </c>
      <c r="BK146" s="75" t="s">
        <v>3945</v>
      </c>
      <c r="BL146" s="221"/>
      <c r="BM146" s="15"/>
      <c r="BN146" s="15"/>
      <c r="BO146" s="15"/>
      <c r="BP146" s="15"/>
      <c r="BQ146" s="15"/>
      <c r="BR146" s="15"/>
    </row>
    <row r="147" spans="1:70" s="29" customFormat="1" ht="15" customHeight="1" x14ac:dyDescent="0.25">
      <c r="A147" s="25">
        <v>122</v>
      </c>
      <c r="B147" s="26"/>
      <c r="C147" s="190"/>
      <c r="D147" s="201">
        <v>1</v>
      </c>
      <c r="E147" s="57" t="s">
        <v>1366</v>
      </c>
      <c r="F147" s="57" t="s">
        <v>5</v>
      </c>
      <c r="G147" s="25" t="s">
        <v>412</v>
      </c>
      <c r="H147" s="104">
        <v>1</v>
      </c>
      <c r="I147" s="25">
        <v>1</v>
      </c>
      <c r="J147" s="25"/>
      <c r="K147" s="25">
        <v>1</v>
      </c>
      <c r="L147" s="25">
        <v>1</v>
      </c>
      <c r="M147" s="25">
        <v>17</v>
      </c>
      <c r="N147" s="25" t="s">
        <v>2966</v>
      </c>
      <c r="O147" s="25" t="s">
        <v>1373</v>
      </c>
      <c r="P147" s="25" t="s">
        <v>19</v>
      </c>
      <c r="Q147" s="25" t="s">
        <v>19</v>
      </c>
      <c r="R147" s="25"/>
      <c r="S147" s="25">
        <v>7</v>
      </c>
      <c r="T147" s="25" t="s">
        <v>1372</v>
      </c>
      <c r="U147" s="25" t="s">
        <v>10</v>
      </c>
      <c r="V147" s="25">
        <v>8</v>
      </c>
      <c r="W147" s="25" t="s">
        <v>3</v>
      </c>
      <c r="X147" s="25">
        <v>1</v>
      </c>
      <c r="Y147" s="25"/>
      <c r="Z147" s="25"/>
      <c r="AA147" s="25">
        <v>3.14</v>
      </c>
      <c r="AB147" s="25"/>
      <c r="AC147" s="25"/>
      <c r="AD147" s="25" t="s">
        <v>3595</v>
      </c>
      <c r="AE147" s="22"/>
      <c r="AF147" s="22"/>
      <c r="AG147" s="22">
        <f t="shared" si="4"/>
        <v>3.3561546795566297</v>
      </c>
      <c r="AH147" s="22"/>
      <c r="AI147" s="22"/>
      <c r="AJ147" s="23"/>
      <c r="AK147" s="23"/>
      <c r="AL147" s="23"/>
      <c r="AM147" s="23"/>
      <c r="AN147" s="23"/>
      <c r="AO147" s="24">
        <v>99.991666666666674</v>
      </c>
      <c r="AP147" s="27"/>
      <c r="AQ147" s="28">
        <v>1</v>
      </c>
      <c r="AR147" s="28">
        <v>6</v>
      </c>
      <c r="AS147" s="28" t="s">
        <v>751</v>
      </c>
      <c r="AT147" s="25">
        <v>15</v>
      </c>
      <c r="AU147" s="25" t="s">
        <v>1371</v>
      </c>
      <c r="AV147" s="25"/>
      <c r="AW147" s="25">
        <v>2010</v>
      </c>
      <c r="AX147" s="25" t="s">
        <v>2</v>
      </c>
      <c r="AY147" s="25"/>
      <c r="AZ147" s="25" t="s">
        <v>2</v>
      </c>
      <c r="BA147" s="25"/>
      <c r="BB147" s="25"/>
      <c r="BC147" s="25"/>
      <c r="BD147" s="25"/>
      <c r="BE147" s="25" t="s">
        <v>1369</v>
      </c>
      <c r="BF147" s="44">
        <v>2</v>
      </c>
      <c r="BG147" s="25" t="s">
        <v>2000</v>
      </c>
      <c r="BH147" s="25" t="s">
        <v>2000</v>
      </c>
      <c r="BI147" s="174">
        <v>1</v>
      </c>
      <c r="BJ147" s="75" t="s">
        <v>3946</v>
      </c>
      <c r="BK147" s="75" t="s">
        <v>3943</v>
      </c>
      <c r="BL147" s="221"/>
      <c r="BM147" s="15"/>
      <c r="BN147" s="15"/>
      <c r="BO147" s="15"/>
      <c r="BP147" s="15"/>
      <c r="BQ147" s="15"/>
      <c r="BR147" s="15"/>
    </row>
    <row r="148" spans="1:70" s="29" customFormat="1" ht="15" customHeight="1" x14ac:dyDescent="0.25">
      <c r="A148" s="25">
        <v>123</v>
      </c>
      <c r="B148" s="26"/>
      <c r="C148" s="190"/>
      <c r="D148" s="201">
        <v>1</v>
      </c>
      <c r="E148" s="57" t="s">
        <v>1366</v>
      </c>
      <c r="F148" s="57" t="s">
        <v>289</v>
      </c>
      <c r="G148" s="25" t="s">
        <v>412</v>
      </c>
      <c r="H148" s="104">
        <v>1</v>
      </c>
      <c r="I148" s="25">
        <v>1</v>
      </c>
      <c r="J148" s="25"/>
      <c r="K148" s="25">
        <v>1</v>
      </c>
      <c r="L148" s="25">
        <v>1</v>
      </c>
      <c r="M148" s="25">
        <v>24</v>
      </c>
      <c r="N148" s="25">
        <v>24</v>
      </c>
      <c r="O148" s="25" t="s">
        <v>536</v>
      </c>
      <c r="P148" s="25" t="s">
        <v>19</v>
      </c>
      <c r="Q148" s="25" t="s">
        <v>19</v>
      </c>
      <c r="R148" s="25"/>
      <c r="S148" s="25">
        <v>7</v>
      </c>
      <c r="T148" s="25" t="s">
        <v>1372</v>
      </c>
      <c r="U148" s="25" t="s">
        <v>10</v>
      </c>
      <c r="V148" s="25">
        <v>8</v>
      </c>
      <c r="W148" s="25" t="s">
        <v>3</v>
      </c>
      <c r="X148" s="25">
        <v>1</v>
      </c>
      <c r="Y148" s="25"/>
      <c r="Z148" s="25"/>
      <c r="AA148" s="25">
        <v>22.91</v>
      </c>
      <c r="AB148" s="25"/>
      <c r="AC148" s="25"/>
      <c r="AD148" s="25" t="s">
        <v>3596</v>
      </c>
      <c r="AE148" s="22"/>
      <c r="AF148" s="22"/>
      <c r="AG148" s="22">
        <f t="shared" si="4"/>
        <v>24.487103091924325</v>
      </c>
      <c r="AH148" s="22"/>
      <c r="AI148" s="22"/>
      <c r="AJ148" s="35"/>
      <c r="AK148" s="35"/>
      <c r="AL148" s="35">
        <f>AG148/$AS148</f>
        <v>24.487103091924325</v>
      </c>
      <c r="AM148" s="35"/>
      <c r="AN148" s="35"/>
      <c r="AO148" s="24">
        <v>99.991666666666674</v>
      </c>
      <c r="AP148" s="27"/>
      <c r="AQ148" s="28">
        <v>1</v>
      </c>
      <c r="AR148" s="28">
        <v>1</v>
      </c>
      <c r="AS148" s="28">
        <v>1</v>
      </c>
      <c r="AT148" s="25">
        <v>15</v>
      </c>
      <c r="AU148" s="25" t="s">
        <v>1371</v>
      </c>
      <c r="AV148" s="25"/>
      <c r="AW148" s="25">
        <v>2010</v>
      </c>
      <c r="AX148" s="25" t="s">
        <v>2</v>
      </c>
      <c r="AY148" s="25"/>
      <c r="AZ148" s="25" t="s">
        <v>2</v>
      </c>
      <c r="BA148" s="25"/>
      <c r="BB148" s="25"/>
      <c r="BC148" s="25"/>
      <c r="BD148" s="25"/>
      <c r="BE148" s="25" t="s">
        <v>1369</v>
      </c>
      <c r="BF148" s="44">
        <v>2</v>
      </c>
      <c r="BG148" s="25" t="s">
        <v>2000</v>
      </c>
      <c r="BH148" s="25" t="s">
        <v>2000</v>
      </c>
      <c r="BI148" s="174">
        <v>1</v>
      </c>
      <c r="BJ148" s="75" t="s">
        <v>3942</v>
      </c>
      <c r="BK148" s="75" t="s">
        <v>3943</v>
      </c>
      <c r="BL148" s="221"/>
      <c r="BM148" s="15"/>
      <c r="BN148" s="15"/>
      <c r="BO148" s="15"/>
      <c r="BP148" s="15"/>
      <c r="BQ148" s="15"/>
      <c r="BR148" s="15"/>
    </row>
    <row r="149" spans="1:70" s="29" customFormat="1" ht="15" customHeight="1" x14ac:dyDescent="0.25">
      <c r="A149" s="25">
        <v>124</v>
      </c>
      <c r="B149" s="21">
        <v>69</v>
      </c>
      <c r="C149" s="190" t="s">
        <v>428</v>
      </c>
      <c r="D149" s="201">
        <v>0</v>
      </c>
      <c r="E149" s="57" t="s">
        <v>429</v>
      </c>
      <c r="F149" s="57" t="s">
        <v>5</v>
      </c>
      <c r="G149" s="25" t="s">
        <v>412</v>
      </c>
      <c r="H149" s="104">
        <v>0</v>
      </c>
      <c r="I149" s="25" t="s">
        <v>3879</v>
      </c>
      <c r="J149" s="25"/>
      <c r="K149" s="25">
        <v>4</v>
      </c>
      <c r="L149" s="25">
        <v>3</v>
      </c>
      <c r="M149" s="25">
        <v>11</v>
      </c>
      <c r="N149" s="44" t="s">
        <v>2958</v>
      </c>
      <c r="O149" s="25" t="s">
        <v>1739</v>
      </c>
      <c r="P149" s="25" t="s">
        <v>19</v>
      </c>
      <c r="Q149" s="25" t="s">
        <v>1323</v>
      </c>
      <c r="R149" s="25"/>
      <c r="S149" s="25">
        <v>7</v>
      </c>
      <c r="T149" s="25" t="s">
        <v>1315</v>
      </c>
      <c r="U149" s="25" t="s">
        <v>2</v>
      </c>
      <c r="V149" s="25">
        <v>7</v>
      </c>
      <c r="W149" s="25" t="s">
        <v>1760</v>
      </c>
      <c r="X149" s="25"/>
      <c r="Y149" s="25"/>
      <c r="Z149" s="25"/>
      <c r="AA149" s="25"/>
      <c r="AB149" s="25"/>
      <c r="AC149" s="25"/>
      <c r="AD149" s="25" t="s">
        <v>1324</v>
      </c>
      <c r="AE149" s="22"/>
      <c r="AF149" s="22"/>
      <c r="AG149" s="22"/>
      <c r="AH149" s="22"/>
      <c r="AI149" s="22"/>
      <c r="AJ149" s="23"/>
      <c r="AK149" s="23"/>
      <c r="AL149" s="23"/>
      <c r="AM149" s="23"/>
      <c r="AN149" s="23"/>
      <c r="AO149" s="24">
        <v>76.983333333333334</v>
      </c>
      <c r="AP149" s="27"/>
      <c r="AQ149" s="28">
        <v>1</v>
      </c>
      <c r="AR149" s="28"/>
      <c r="AS149" s="28" t="s">
        <v>751</v>
      </c>
      <c r="AT149" s="25"/>
      <c r="AU149" s="25"/>
      <c r="AV149" s="25"/>
      <c r="AW149" s="25">
        <v>1993</v>
      </c>
      <c r="AX149" s="25">
        <v>30</v>
      </c>
      <c r="AY149" s="25"/>
      <c r="AZ149" s="25" t="s">
        <v>1327</v>
      </c>
      <c r="BA149" s="25" t="s">
        <v>1325</v>
      </c>
      <c r="BB149" s="25" t="s">
        <v>1326</v>
      </c>
      <c r="BC149" s="25"/>
      <c r="BD149" s="25"/>
      <c r="BE149" s="25" t="s">
        <v>1328</v>
      </c>
      <c r="BF149" s="44">
        <v>3</v>
      </c>
      <c r="BG149" s="25" t="s">
        <v>2000</v>
      </c>
      <c r="BH149" s="25" t="s">
        <v>2000</v>
      </c>
      <c r="BI149" s="75" t="s">
        <v>2000</v>
      </c>
      <c r="BJ149" s="75" t="s">
        <v>2000</v>
      </c>
      <c r="BK149" s="75" t="s">
        <v>2000</v>
      </c>
      <c r="BL149" s="221"/>
      <c r="BM149" s="15"/>
      <c r="BN149" s="15"/>
      <c r="BO149" s="15"/>
      <c r="BP149" s="15"/>
      <c r="BQ149" s="15"/>
      <c r="BR149" s="15"/>
    </row>
    <row r="150" spans="1:70" s="29" customFormat="1" ht="15" customHeight="1" x14ac:dyDescent="0.25">
      <c r="A150" s="25">
        <v>125</v>
      </c>
      <c r="B150" s="21">
        <v>70</v>
      </c>
      <c r="C150" s="190" t="s">
        <v>339</v>
      </c>
      <c r="D150" s="200">
        <v>0</v>
      </c>
      <c r="E150" s="57" t="s">
        <v>348</v>
      </c>
      <c r="F150" s="57" t="s">
        <v>289</v>
      </c>
      <c r="G150" s="25" t="s">
        <v>790</v>
      </c>
      <c r="H150" s="104">
        <v>1</v>
      </c>
      <c r="I150" s="25">
        <v>1</v>
      </c>
      <c r="J150" s="25"/>
      <c r="K150" s="25">
        <v>4</v>
      </c>
      <c r="L150" s="25">
        <v>1</v>
      </c>
      <c r="M150" s="25">
        <v>26</v>
      </c>
      <c r="N150" s="25" t="s">
        <v>2960</v>
      </c>
      <c r="O150" s="25" t="s">
        <v>791</v>
      </c>
      <c r="P150" s="25" t="s">
        <v>19</v>
      </c>
      <c r="Q150" s="25" t="s">
        <v>792</v>
      </c>
      <c r="R150" s="25"/>
      <c r="S150" s="25">
        <v>3</v>
      </c>
      <c r="T150" s="25" t="s">
        <v>793</v>
      </c>
      <c r="U150" s="25" t="s">
        <v>10</v>
      </c>
      <c r="V150" s="44">
        <v>8</v>
      </c>
      <c r="W150" s="25"/>
      <c r="X150" s="25">
        <v>2</v>
      </c>
      <c r="Y150" s="25"/>
      <c r="Z150" s="83"/>
      <c r="AA150" s="83">
        <v>369000000</v>
      </c>
      <c r="AB150" s="83"/>
      <c r="AC150" s="83"/>
      <c r="AD150" s="25" t="s">
        <v>794</v>
      </c>
      <c r="AE150" s="22"/>
      <c r="AF150" s="22"/>
      <c r="AG150" s="22">
        <f>(AA150*(106.875/AO150))/$AQ150</f>
        <v>394401616.80140007</v>
      </c>
      <c r="AH150" s="22"/>
      <c r="AI150" s="22"/>
      <c r="AJ150" s="35"/>
      <c r="AK150" s="35"/>
      <c r="AL150" s="35"/>
      <c r="AM150" s="35"/>
      <c r="AN150" s="35"/>
      <c r="AO150" s="24">
        <v>99.991666666666674</v>
      </c>
      <c r="AP150" s="27"/>
      <c r="AQ150" s="27">
        <v>1</v>
      </c>
      <c r="AR150" s="28">
        <v>6</v>
      </c>
      <c r="AS150" s="28"/>
      <c r="AT150" s="25">
        <v>1</v>
      </c>
      <c r="AU150" s="25"/>
      <c r="AV150" s="25" t="s">
        <v>3081</v>
      </c>
      <c r="AW150" s="25">
        <v>2010</v>
      </c>
      <c r="AX150" s="25" t="s">
        <v>2</v>
      </c>
      <c r="AY150" s="25"/>
      <c r="AZ150" s="25"/>
      <c r="BA150" s="25"/>
      <c r="BB150" s="25"/>
      <c r="BC150" s="25">
        <v>807187</v>
      </c>
      <c r="BD150" s="25" t="s">
        <v>297</v>
      </c>
      <c r="BE150" s="25" t="s">
        <v>795</v>
      </c>
      <c r="BF150" s="25">
        <v>3</v>
      </c>
      <c r="BG150" s="62">
        <v>3</v>
      </c>
      <c r="BH150" s="25" t="s">
        <v>2000</v>
      </c>
      <c r="BI150" s="74">
        <v>0</v>
      </c>
      <c r="BJ150" s="75" t="s">
        <v>3947</v>
      </c>
      <c r="BK150" s="75" t="s">
        <v>3948</v>
      </c>
      <c r="BL150" s="221"/>
      <c r="BM150" s="238"/>
      <c r="BN150" s="238"/>
      <c r="BO150" s="238"/>
      <c r="BP150" s="238"/>
      <c r="BQ150" s="238"/>
      <c r="BR150" s="238"/>
    </row>
    <row r="151" spans="1:70" s="29" customFormat="1" ht="15" customHeight="1" x14ac:dyDescent="0.25">
      <c r="A151" s="25">
        <v>126</v>
      </c>
      <c r="B151" s="21">
        <v>71</v>
      </c>
      <c r="C151" s="190" t="s">
        <v>428</v>
      </c>
      <c r="D151" s="201">
        <v>0</v>
      </c>
      <c r="E151" s="57" t="s">
        <v>439</v>
      </c>
      <c r="F151" s="57" t="s">
        <v>5</v>
      </c>
      <c r="G151" s="25" t="s">
        <v>412</v>
      </c>
      <c r="H151" s="104">
        <v>0</v>
      </c>
      <c r="I151" s="25" t="s">
        <v>1329</v>
      </c>
      <c r="J151" s="25"/>
      <c r="K151" s="25"/>
      <c r="L151" s="25"/>
      <c r="M151" s="25"/>
      <c r="N151" s="25"/>
      <c r="O151" s="25"/>
      <c r="P151" s="25"/>
      <c r="Q151" s="25"/>
      <c r="R151" s="25"/>
      <c r="S151" s="25"/>
      <c r="T151" s="25"/>
      <c r="U151" s="25"/>
      <c r="V151" s="25"/>
      <c r="W151" s="25"/>
      <c r="X151" s="25"/>
      <c r="Y151" s="25"/>
      <c r="Z151" s="25"/>
      <c r="AA151" s="25"/>
      <c r="AB151" s="25"/>
      <c r="AC151" s="25"/>
      <c r="AD151" s="25"/>
      <c r="AE151" s="22"/>
      <c r="AF151" s="22"/>
      <c r="AG151" s="22"/>
      <c r="AH151" s="22"/>
      <c r="AI151" s="22"/>
      <c r="AJ151" s="23"/>
      <c r="AK151" s="23"/>
      <c r="AL151" s="23"/>
      <c r="AM151" s="23"/>
      <c r="AN151" s="23"/>
      <c r="AO151" s="48"/>
      <c r="AP151" s="27"/>
      <c r="AQ151" s="28">
        <v>1</v>
      </c>
      <c r="AR151" s="28"/>
      <c r="AS151" s="28" t="s">
        <v>751</v>
      </c>
      <c r="AT151" s="25"/>
      <c r="AU151" s="25"/>
      <c r="AV151" s="25"/>
      <c r="AW151" s="25"/>
      <c r="AX151" s="25"/>
      <c r="AY151" s="25"/>
      <c r="AZ151" s="25"/>
      <c r="BA151" s="25"/>
      <c r="BB151" s="25"/>
      <c r="BC151" s="25"/>
      <c r="BD151" s="25"/>
      <c r="BE151" s="25"/>
      <c r="BF151" s="25"/>
      <c r="BG151" s="25" t="s">
        <v>2000</v>
      </c>
      <c r="BH151" s="25" t="s">
        <v>2000</v>
      </c>
      <c r="BI151" s="75" t="s">
        <v>2000</v>
      </c>
      <c r="BJ151" s="75" t="s">
        <v>2000</v>
      </c>
      <c r="BK151" s="75" t="s">
        <v>2000</v>
      </c>
      <c r="BL151" s="221"/>
      <c r="BM151" s="15"/>
      <c r="BN151" s="15"/>
      <c r="BO151" s="15"/>
      <c r="BP151" s="15"/>
      <c r="BQ151" s="15"/>
      <c r="BR151" s="15"/>
    </row>
    <row r="152" spans="1:70" s="29" customFormat="1" ht="15" customHeight="1" x14ac:dyDescent="0.25">
      <c r="A152" s="25">
        <v>127</v>
      </c>
      <c r="B152" s="21">
        <v>72</v>
      </c>
      <c r="C152" s="190"/>
      <c r="D152" s="200">
        <v>0</v>
      </c>
      <c r="E152" s="57" t="s">
        <v>1173</v>
      </c>
      <c r="F152" s="57" t="s">
        <v>5</v>
      </c>
      <c r="G152" s="25"/>
      <c r="H152" s="104">
        <v>1</v>
      </c>
      <c r="I152" s="25">
        <v>1</v>
      </c>
      <c r="J152" s="25" t="s">
        <v>102</v>
      </c>
      <c r="K152" s="25">
        <v>1</v>
      </c>
      <c r="L152" s="25">
        <v>2</v>
      </c>
      <c r="M152" s="25">
        <v>11</v>
      </c>
      <c r="N152" s="25" t="s">
        <v>2958</v>
      </c>
      <c r="O152" s="25" t="s">
        <v>103</v>
      </c>
      <c r="P152" s="25" t="s">
        <v>101</v>
      </c>
      <c r="Q152" s="25" t="s">
        <v>104</v>
      </c>
      <c r="R152" s="25"/>
      <c r="S152" s="25">
        <v>3</v>
      </c>
      <c r="T152" s="25" t="s">
        <v>105</v>
      </c>
      <c r="U152" s="25" t="s">
        <v>106</v>
      </c>
      <c r="V152" s="25">
        <v>4</v>
      </c>
      <c r="W152" s="25" t="s">
        <v>107</v>
      </c>
      <c r="X152" s="25">
        <v>1</v>
      </c>
      <c r="Y152" s="25"/>
      <c r="Z152" s="25">
        <v>470</v>
      </c>
      <c r="AA152" s="25"/>
      <c r="AB152" s="25"/>
      <c r="AC152" s="25">
        <v>1100</v>
      </c>
      <c r="AD152" s="25" t="s">
        <v>108</v>
      </c>
      <c r="AE152" s="22"/>
      <c r="AF152" s="22">
        <f>((Z152*(106.875/$AO152))/$AQ152)*(0.830367/$AP152)</f>
        <v>51.081239879680545</v>
      </c>
      <c r="AG152" s="22"/>
      <c r="AH152" s="22"/>
      <c r="AI152" s="22">
        <f>((AC152*(106.875/$AO152))/$AQ152)*(0.830367/$AP152)</f>
        <v>119.55183801627362</v>
      </c>
      <c r="AJ152" s="35"/>
      <c r="AK152" s="35">
        <f>(AF152/$AS152)</f>
        <v>51.081239879680545</v>
      </c>
      <c r="AL152" s="35"/>
      <c r="AM152" s="35"/>
      <c r="AN152" s="35">
        <f>(AI152/$AS152)</f>
        <v>119.55183801627362</v>
      </c>
      <c r="AO152" s="24">
        <v>81.649999999999991</v>
      </c>
      <c r="AP152" s="27">
        <v>10.000609000000001</v>
      </c>
      <c r="AQ152" s="28">
        <v>1</v>
      </c>
      <c r="AR152" s="27">
        <v>2</v>
      </c>
      <c r="AS152" s="28">
        <v>1</v>
      </c>
      <c r="AT152" s="25">
        <v>17</v>
      </c>
      <c r="AU152" s="25" t="s">
        <v>3046</v>
      </c>
      <c r="AV152" s="25" t="s">
        <v>112</v>
      </c>
      <c r="AW152" s="25">
        <v>1996</v>
      </c>
      <c r="AX152" s="25" t="s">
        <v>3</v>
      </c>
      <c r="AY152" s="25" t="s">
        <v>111</v>
      </c>
      <c r="AZ152" s="25" t="s">
        <v>3</v>
      </c>
      <c r="BA152" s="25" t="s">
        <v>109</v>
      </c>
      <c r="BB152" s="25" t="s">
        <v>110</v>
      </c>
      <c r="BC152" s="25" t="s">
        <v>113</v>
      </c>
      <c r="BD152" s="25" t="s">
        <v>114</v>
      </c>
      <c r="BE152" s="25" t="s">
        <v>115</v>
      </c>
      <c r="BF152" s="25"/>
      <c r="BG152" s="62">
        <v>3</v>
      </c>
      <c r="BH152" s="25" t="s">
        <v>2000</v>
      </c>
      <c r="BI152" s="74">
        <v>0</v>
      </c>
      <c r="BJ152" s="75" t="s">
        <v>3949</v>
      </c>
      <c r="BK152" s="75" t="s">
        <v>3924</v>
      </c>
      <c r="BL152" s="221"/>
      <c r="BM152" s="221"/>
      <c r="BN152" s="221"/>
      <c r="BO152" s="221"/>
      <c r="BP152" s="221"/>
      <c r="BQ152" s="221"/>
      <c r="BR152" s="221"/>
    </row>
    <row r="153" spans="1:70" s="29" customFormat="1" ht="15" customHeight="1" x14ac:dyDescent="0.25">
      <c r="A153" s="25">
        <v>131</v>
      </c>
      <c r="B153" s="21">
        <v>73</v>
      </c>
      <c r="C153" s="190" t="s">
        <v>159</v>
      </c>
      <c r="D153" s="201">
        <v>2</v>
      </c>
      <c r="E153" s="64" t="s">
        <v>1243</v>
      </c>
      <c r="F153" s="64" t="s">
        <v>151</v>
      </c>
      <c r="G153" s="99" t="s">
        <v>847</v>
      </c>
      <c r="H153" s="104">
        <v>1</v>
      </c>
      <c r="I153" s="25">
        <v>1</v>
      </c>
      <c r="J153" s="71"/>
      <c r="K153" s="25">
        <v>1</v>
      </c>
      <c r="L153" s="25">
        <v>1</v>
      </c>
      <c r="M153" s="25">
        <v>11</v>
      </c>
      <c r="N153" s="25" t="s">
        <v>2980</v>
      </c>
      <c r="O153" s="71" t="s">
        <v>160</v>
      </c>
      <c r="P153" s="71" t="s">
        <v>20</v>
      </c>
      <c r="Q153" s="25" t="s">
        <v>848</v>
      </c>
      <c r="R153" s="25" t="s">
        <v>4124</v>
      </c>
      <c r="S153" s="25">
        <v>3</v>
      </c>
      <c r="T153" s="25" t="s">
        <v>849</v>
      </c>
      <c r="U153" s="25" t="s">
        <v>2</v>
      </c>
      <c r="V153" s="25">
        <v>4</v>
      </c>
      <c r="W153" s="25" t="s">
        <v>850</v>
      </c>
      <c r="X153" s="25">
        <v>2</v>
      </c>
      <c r="Y153" s="103"/>
      <c r="Z153" s="25"/>
      <c r="AA153" s="25">
        <v>1529000000</v>
      </c>
      <c r="AB153" s="25"/>
      <c r="AC153" s="25"/>
      <c r="AD153" s="25" t="s">
        <v>1971</v>
      </c>
      <c r="AE153" s="22"/>
      <c r="AF153" s="22"/>
      <c r="AG153" s="22">
        <f t="shared" ref="AG153:AG192" si="5">(AA153*(106.875/AO153))/$AQ153</f>
        <v>1634254937.9114926</v>
      </c>
      <c r="AH153" s="22"/>
      <c r="AI153" s="22"/>
      <c r="AJ153" s="35"/>
      <c r="AK153" s="35"/>
      <c r="AL153" s="35">
        <f>AG153/AS153</f>
        <v>78763.069926815399</v>
      </c>
      <c r="AM153" s="35"/>
      <c r="AN153" s="35"/>
      <c r="AO153" s="24">
        <v>99.991666666666674</v>
      </c>
      <c r="AP153" s="27"/>
      <c r="AQ153" s="28">
        <v>1</v>
      </c>
      <c r="AR153" s="27">
        <v>2</v>
      </c>
      <c r="AS153" s="28">
        <v>20749</v>
      </c>
      <c r="AT153" s="25">
        <v>3</v>
      </c>
      <c r="AU153" s="25" t="s">
        <v>4159</v>
      </c>
      <c r="AV153" s="25" t="s">
        <v>853</v>
      </c>
      <c r="AW153" s="25">
        <v>2010</v>
      </c>
      <c r="AX153" s="25" t="s">
        <v>773</v>
      </c>
      <c r="AY153" s="25" t="s">
        <v>1975</v>
      </c>
      <c r="AZ153" s="25" t="s">
        <v>751</v>
      </c>
      <c r="BA153" s="25" t="s">
        <v>851</v>
      </c>
      <c r="BB153" s="25" t="s">
        <v>852</v>
      </c>
      <c r="BC153" s="25" t="s">
        <v>751</v>
      </c>
      <c r="BD153" s="25" t="s">
        <v>751</v>
      </c>
      <c r="BE153" s="25"/>
      <c r="BF153" s="25">
        <v>3</v>
      </c>
      <c r="BG153" s="62">
        <v>3</v>
      </c>
      <c r="BH153" s="25" t="s">
        <v>2000</v>
      </c>
      <c r="BI153" s="75" t="s">
        <v>3950</v>
      </c>
      <c r="BJ153" s="75" t="s">
        <v>3951</v>
      </c>
      <c r="BK153" s="75" t="s">
        <v>3923</v>
      </c>
      <c r="BL153" s="221"/>
      <c r="BM153" s="15"/>
      <c r="BN153" s="15"/>
      <c r="BO153" s="15"/>
      <c r="BP153" s="15"/>
      <c r="BQ153" s="15"/>
      <c r="BR153" s="15"/>
    </row>
    <row r="154" spans="1:70" s="29" customFormat="1" ht="15" customHeight="1" x14ac:dyDescent="0.25">
      <c r="A154" s="25">
        <v>151</v>
      </c>
      <c r="B154" s="21">
        <v>74</v>
      </c>
      <c r="C154" s="190" t="s">
        <v>159</v>
      </c>
      <c r="D154" s="201">
        <v>2</v>
      </c>
      <c r="E154" s="64" t="s">
        <v>1243</v>
      </c>
      <c r="F154" s="64" t="s">
        <v>151</v>
      </c>
      <c r="G154" s="99" t="s">
        <v>847</v>
      </c>
      <c r="H154" s="104">
        <v>1</v>
      </c>
      <c r="I154" s="25">
        <v>1</v>
      </c>
      <c r="J154" s="71"/>
      <c r="K154" s="25">
        <v>1</v>
      </c>
      <c r="L154" s="25">
        <v>1</v>
      </c>
      <c r="M154" s="25">
        <v>11</v>
      </c>
      <c r="N154" s="25" t="s">
        <v>2980</v>
      </c>
      <c r="O154" s="71" t="s">
        <v>160</v>
      </c>
      <c r="P154" s="71" t="s">
        <v>20</v>
      </c>
      <c r="Q154" s="25" t="s">
        <v>848</v>
      </c>
      <c r="R154" s="25" t="s">
        <v>4124</v>
      </c>
      <c r="S154" s="25">
        <v>3</v>
      </c>
      <c r="T154" s="25" t="s">
        <v>849</v>
      </c>
      <c r="U154" s="25" t="s">
        <v>2</v>
      </c>
      <c r="V154" s="25">
        <v>4</v>
      </c>
      <c r="W154" s="25" t="s">
        <v>850</v>
      </c>
      <c r="X154" s="25">
        <v>2</v>
      </c>
      <c r="Y154" s="103"/>
      <c r="Z154" s="25"/>
      <c r="AA154" s="25">
        <v>1484000000</v>
      </c>
      <c r="AB154" s="25"/>
      <c r="AC154" s="25"/>
      <c r="AD154" s="25" t="s">
        <v>1971</v>
      </c>
      <c r="AE154" s="22"/>
      <c r="AF154" s="22"/>
      <c r="AG154" s="22">
        <f t="shared" si="5"/>
        <v>1586157179.7649803</v>
      </c>
      <c r="AH154" s="22"/>
      <c r="AI154" s="22"/>
      <c r="AJ154" s="35"/>
      <c r="AK154" s="35"/>
      <c r="AL154" s="35">
        <f>AG154/AS154</f>
        <v>76444.993964286492</v>
      </c>
      <c r="AM154" s="35"/>
      <c r="AN154" s="35"/>
      <c r="AO154" s="24">
        <v>99.991666666666674</v>
      </c>
      <c r="AP154" s="27"/>
      <c r="AQ154" s="28">
        <v>1</v>
      </c>
      <c r="AR154" s="27">
        <v>2</v>
      </c>
      <c r="AS154" s="28">
        <v>20749</v>
      </c>
      <c r="AT154" s="25">
        <v>3</v>
      </c>
      <c r="AU154" s="25" t="s">
        <v>4159</v>
      </c>
      <c r="AV154" s="25" t="s">
        <v>853</v>
      </c>
      <c r="AW154" s="25">
        <v>2010</v>
      </c>
      <c r="AX154" s="25" t="s">
        <v>773</v>
      </c>
      <c r="AY154" s="25" t="s">
        <v>1979</v>
      </c>
      <c r="AZ154" s="25" t="s">
        <v>751</v>
      </c>
      <c r="BA154" s="25" t="s">
        <v>851</v>
      </c>
      <c r="BB154" s="25" t="s">
        <v>854</v>
      </c>
      <c r="BC154" s="25" t="s">
        <v>751</v>
      </c>
      <c r="BD154" s="25" t="s">
        <v>751</v>
      </c>
      <c r="BE154" s="25"/>
      <c r="BF154" s="25">
        <v>3</v>
      </c>
      <c r="BG154" s="62">
        <v>3</v>
      </c>
      <c r="BH154" s="25" t="s">
        <v>2000</v>
      </c>
      <c r="BI154" s="75" t="s">
        <v>3950</v>
      </c>
      <c r="BJ154" s="75" t="s">
        <v>3951</v>
      </c>
      <c r="BK154" s="75" t="s">
        <v>3923</v>
      </c>
      <c r="BL154" s="221"/>
      <c r="BM154" s="15"/>
      <c r="BN154" s="15"/>
      <c r="BO154" s="15"/>
      <c r="BP154" s="15"/>
      <c r="BQ154" s="15"/>
      <c r="BR154" s="15"/>
    </row>
    <row r="155" spans="1:70" s="29" customFormat="1" ht="15" customHeight="1" x14ac:dyDescent="0.25">
      <c r="A155" s="25">
        <v>128</v>
      </c>
      <c r="B155" s="26"/>
      <c r="C155" s="190" t="s">
        <v>159</v>
      </c>
      <c r="D155" s="201">
        <v>2</v>
      </c>
      <c r="E155" s="64" t="s">
        <v>1243</v>
      </c>
      <c r="F155" s="64" t="s">
        <v>151</v>
      </c>
      <c r="G155" s="99" t="s">
        <v>847</v>
      </c>
      <c r="H155" s="104">
        <v>1</v>
      </c>
      <c r="I155" s="25">
        <v>1</v>
      </c>
      <c r="J155" s="71"/>
      <c r="K155" s="25">
        <v>1</v>
      </c>
      <c r="L155" s="25">
        <v>1</v>
      </c>
      <c r="M155" s="25">
        <v>11</v>
      </c>
      <c r="N155" s="25" t="s">
        <v>2980</v>
      </c>
      <c r="O155" s="71" t="s">
        <v>160</v>
      </c>
      <c r="P155" s="71" t="s">
        <v>20</v>
      </c>
      <c r="Q155" s="25" t="s">
        <v>848</v>
      </c>
      <c r="R155" s="25" t="s">
        <v>4124</v>
      </c>
      <c r="S155" s="25">
        <v>3</v>
      </c>
      <c r="T155" s="25" t="s">
        <v>849</v>
      </c>
      <c r="U155" s="25" t="s">
        <v>2</v>
      </c>
      <c r="V155" s="25">
        <v>4</v>
      </c>
      <c r="W155" s="25" t="s">
        <v>850</v>
      </c>
      <c r="X155" s="25">
        <v>2</v>
      </c>
      <c r="Y155" s="103"/>
      <c r="Z155" s="25"/>
      <c r="AA155" s="25">
        <v>9000000</v>
      </c>
      <c r="AB155" s="25"/>
      <c r="AC155" s="25"/>
      <c r="AD155" s="25" t="s">
        <v>1971</v>
      </c>
      <c r="AE155" s="22"/>
      <c r="AF155" s="22"/>
      <c r="AG155" s="22">
        <f t="shared" si="5"/>
        <v>9619551.6293024402</v>
      </c>
      <c r="AH155" s="22"/>
      <c r="AI155" s="22"/>
      <c r="AJ155" s="35"/>
      <c r="AK155" s="35"/>
      <c r="AL155" s="35">
        <f>AG155/AS155</f>
        <v>463.61519250578056</v>
      </c>
      <c r="AM155" s="35"/>
      <c r="AN155" s="35"/>
      <c r="AO155" s="24">
        <v>99.991666666666674</v>
      </c>
      <c r="AP155" s="27"/>
      <c r="AQ155" s="28">
        <v>1</v>
      </c>
      <c r="AR155" s="27">
        <v>2</v>
      </c>
      <c r="AS155" s="28">
        <v>20749</v>
      </c>
      <c r="AT155" s="25">
        <v>3</v>
      </c>
      <c r="AU155" s="25" t="s">
        <v>4159</v>
      </c>
      <c r="AV155" s="25" t="s">
        <v>853</v>
      </c>
      <c r="AW155" s="25">
        <v>2010</v>
      </c>
      <c r="AX155" s="25" t="s">
        <v>773</v>
      </c>
      <c r="AY155" s="25" t="s">
        <v>1972</v>
      </c>
      <c r="AZ155" s="25" t="s">
        <v>751</v>
      </c>
      <c r="BA155" s="25" t="s">
        <v>851</v>
      </c>
      <c r="BB155" s="25" t="s">
        <v>852</v>
      </c>
      <c r="BC155" s="25" t="s">
        <v>751</v>
      </c>
      <c r="BD155" s="25" t="s">
        <v>751</v>
      </c>
      <c r="BE155" s="25"/>
      <c r="BF155" s="25">
        <v>3</v>
      </c>
      <c r="BG155" s="62">
        <v>3</v>
      </c>
      <c r="BH155" s="25" t="s">
        <v>2000</v>
      </c>
      <c r="BI155" s="75" t="s">
        <v>3950</v>
      </c>
      <c r="BJ155" s="75" t="s">
        <v>3951</v>
      </c>
      <c r="BK155" s="75" t="s">
        <v>3923</v>
      </c>
      <c r="BL155" s="221"/>
      <c r="BM155" s="15"/>
      <c r="BN155" s="15"/>
      <c r="BO155" s="15"/>
      <c r="BP155" s="15"/>
      <c r="BQ155" s="15"/>
      <c r="BR155" s="15"/>
    </row>
    <row r="156" spans="1:70" s="29" customFormat="1" ht="15" customHeight="1" x14ac:dyDescent="0.25">
      <c r="A156" s="25">
        <v>129</v>
      </c>
      <c r="B156" s="26"/>
      <c r="C156" s="190" t="s">
        <v>159</v>
      </c>
      <c r="D156" s="201">
        <v>2</v>
      </c>
      <c r="E156" s="64" t="s">
        <v>1243</v>
      </c>
      <c r="F156" s="64" t="s">
        <v>151</v>
      </c>
      <c r="G156" s="99" t="s">
        <v>847</v>
      </c>
      <c r="H156" s="104">
        <v>1</v>
      </c>
      <c r="I156" s="25">
        <v>1</v>
      </c>
      <c r="J156" s="71"/>
      <c r="K156" s="25">
        <v>1</v>
      </c>
      <c r="L156" s="25">
        <v>1</v>
      </c>
      <c r="M156" s="25">
        <v>11</v>
      </c>
      <c r="N156" s="25" t="s">
        <v>2980</v>
      </c>
      <c r="O156" s="71" t="s">
        <v>160</v>
      </c>
      <c r="P156" s="71" t="s">
        <v>20</v>
      </c>
      <c r="Q156" s="25" t="s">
        <v>848</v>
      </c>
      <c r="R156" s="25" t="s">
        <v>4124</v>
      </c>
      <c r="S156" s="25">
        <v>3</v>
      </c>
      <c r="T156" s="25" t="s">
        <v>849</v>
      </c>
      <c r="U156" s="25" t="s">
        <v>2</v>
      </c>
      <c r="V156" s="25">
        <v>4</v>
      </c>
      <c r="W156" s="25" t="s">
        <v>850</v>
      </c>
      <c r="X156" s="25">
        <v>2</v>
      </c>
      <c r="Y156" s="103"/>
      <c r="Z156" s="25"/>
      <c r="AA156" s="25">
        <v>221000000</v>
      </c>
      <c r="AB156" s="25"/>
      <c r="AC156" s="25"/>
      <c r="AD156" s="25" t="s">
        <v>1971</v>
      </c>
      <c r="AE156" s="22"/>
      <c r="AF156" s="22"/>
      <c r="AG156" s="22">
        <f t="shared" si="5"/>
        <v>236213434.45287105</v>
      </c>
      <c r="AH156" s="22"/>
      <c r="AI156" s="22"/>
      <c r="AJ156" s="35"/>
      <c r="AK156" s="35"/>
      <c r="AL156" s="35">
        <f>AG156/AS156</f>
        <v>11384.328615975279</v>
      </c>
      <c r="AM156" s="35"/>
      <c r="AN156" s="35"/>
      <c r="AO156" s="24">
        <v>99.991666666666674</v>
      </c>
      <c r="AP156" s="27"/>
      <c r="AQ156" s="28">
        <v>1</v>
      </c>
      <c r="AR156" s="27">
        <v>2</v>
      </c>
      <c r="AS156" s="28">
        <v>20749</v>
      </c>
      <c r="AT156" s="25">
        <v>3</v>
      </c>
      <c r="AU156" s="25" t="s">
        <v>4159</v>
      </c>
      <c r="AV156" s="25" t="s">
        <v>853</v>
      </c>
      <c r="AW156" s="25">
        <v>2010</v>
      </c>
      <c r="AX156" s="25" t="s">
        <v>773</v>
      </c>
      <c r="AY156" s="25" t="s">
        <v>1973</v>
      </c>
      <c r="AZ156" s="25" t="s">
        <v>751</v>
      </c>
      <c r="BA156" s="25" t="s">
        <v>851</v>
      </c>
      <c r="BB156" s="25" t="s">
        <v>852</v>
      </c>
      <c r="BC156" s="25" t="s">
        <v>751</v>
      </c>
      <c r="BD156" s="25" t="s">
        <v>751</v>
      </c>
      <c r="BE156" s="25"/>
      <c r="BF156" s="25">
        <v>3</v>
      </c>
      <c r="BG156" s="62">
        <v>3</v>
      </c>
      <c r="BH156" s="25" t="s">
        <v>2000</v>
      </c>
      <c r="BI156" s="75" t="s">
        <v>3950</v>
      </c>
      <c r="BJ156" s="75" t="s">
        <v>3951</v>
      </c>
      <c r="BK156" s="75" t="s">
        <v>3923</v>
      </c>
      <c r="BL156" s="221"/>
      <c r="BM156" s="15"/>
      <c r="BN156" s="15"/>
      <c r="BO156" s="15"/>
      <c r="BP156" s="15"/>
      <c r="BQ156" s="15"/>
      <c r="BR156" s="15"/>
    </row>
    <row r="157" spans="1:70" s="29" customFormat="1" ht="15" customHeight="1" x14ac:dyDescent="0.25">
      <c r="A157" s="25">
        <v>130</v>
      </c>
      <c r="B157" s="26"/>
      <c r="C157" s="190" t="s">
        <v>159</v>
      </c>
      <c r="D157" s="201">
        <v>2</v>
      </c>
      <c r="E157" s="64" t="s">
        <v>1243</v>
      </c>
      <c r="F157" s="64" t="s">
        <v>151</v>
      </c>
      <c r="G157" s="99" t="s">
        <v>847</v>
      </c>
      <c r="H157" s="104">
        <v>1</v>
      </c>
      <c r="I157" s="25">
        <v>1</v>
      </c>
      <c r="J157" s="71"/>
      <c r="K157" s="25">
        <v>1</v>
      </c>
      <c r="L157" s="25">
        <v>1</v>
      </c>
      <c r="M157" s="25">
        <v>11</v>
      </c>
      <c r="N157" s="25" t="s">
        <v>2980</v>
      </c>
      <c r="O157" s="71" t="s">
        <v>160</v>
      </c>
      <c r="P157" s="71" t="s">
        <v>20</v>
      </c>
      <c r="Q157" s="25" t="s">
        <v>848</v>
      </c>
      <c r="R157" s="25" t="s">
        <v>4124</v>
      </c>
      <c r="S157" s="25">
        <v>3</v>
      </c>
      <c r="T157" s="25" t="s">
        <v>849</v>
      </c>
      <c r="U157" s="25" t="s">
        <v>2</v>
      </c>
      <c r="V157" s="25">
        <v>4</v>
      </c>
      <c r="W157" s="25" t="s">
        <v>850</v>
      </c>
      <c r="X157" s="25">
        <v>2</v>
      </c>
      <c r="Y157" s="103"/>
      <c r="Z157" s="25"/>
      <c r="AA157" s="25">
        <v>688000000</v>
      </c>
      <c r="AB157" s="25"/>
      <c r="AC157" s="25"/>
      <c r="AD157" s="25" t="s">
        <v>1971</v>
      </c>
      <c r="AE157" s="22"/>
      <c r="AF157" s="22"/>
      <c r="AG157" s="22">
        <f t="shared" si="5"/>
        <v>735361280.10667551</v>
      </c>
      <c r="AH157" s="22"/>
      <c r="AI157" s="22"/>
      <c r="AJ157" s="35"/>
      <c r="AK157" s="35"/>
      <c r="AL157" s="35">
        <f>AG157/AS157</f>
        <v>35440.805827108561</v>
      </c>
      <c r="AM157" s="35"/>
      <c r="AN157" s="35"/>
      <c r="AO157" s="24">
        <v>99.991666666666674</v>
      </c>
      <c r="AP157" s="27"/>
      <c r="AQ157" s="28">
        <v>1</v>
      </c>
      <c r="AR157" s="27">
        <v>2</v>
      </c>
      <c r="AS157" s="28">
        <v>20749</v>
      </c>
      <c r="AT157" s="25">
        <v>3</v>
      </c>
      <c r="AU157" s="25" t="s">
        <v>4159</v>
      </c>
      <c r="AV157" s="25" t="s">
        <v>853</v>
      </c>
      <c r="AW157" s="25">
        <v>2010</v>
      </c>
      <c r="AX157" s="25" t="s">
        <v>773</v>
      </c>
      <c r="AY157" s="25" t="s">
        <v>1974</v>
      </c>
      <c r="AZ157" s="25" t="s">
        <v>751</v>
      </c>
      <c r="BA157" s="25" t="s">
        <v>851</v>
      </c>
      <c r="BB157" s="25" t="s">
        <v>852</v>
      </c>
      <c r="BC157" s="25" t="s">
        <v>751</v>
      </c>
      <c r="BD157" s="25" t="s">
        <v>751</v>
      </c>
      <c r="BE157" s="25"/>
      <c r="BF157" s="25">
        <v>3</v>
      </c>
      <c r="BG157" s="62">
        <v>3</v>
      </c>
      <c r="BH157" s="25" t="s">
        <v>2000</v>
      </c>
      <c r="BI157" s="75" t="s">
        <v>3950</v>
      </c>
      <c r="BJ157" s="75" t="s">
        <v>3951</v>
      </c>
      <c r="BK157" s="75" t="s">
        <v>3923</v>
      </c>
      <c r="BL157" s="221"/>
      <c r="BM157" s="15"/>
      <c r="BN157" s="15"/>
      <c r="BO157" s="15"/>
      <c r="BP157" s="15"/>
      <c r="BQ157" s="15"/>
      <c r="BR157" s="15"/>
    </row>
    <row r="158" spans="1:70" s="29" customFormat="1" ht="15" customHeight="1" x14ac:dyDescent="0.25">
      <c r="A158" s="25">
        <v>132</v>
      </c>
      <c r="B158" s="182"/>
      <c r="C158" s="86" t="s">
        <v>159</v>
      </c>
      <c r="D158" s="201">
        <v>0</v>
      </c>
      <c r="E158" s="64" t="s">
        <v>1243</v>
      </c>
      <c r="F158" s="64" t="s">
        <v>151</v>
      </c>
      <c r="G158" s="99" t="s">
        <v>847</v>
      </c>
      <c r="H158" s="104">
        <v>1</v>
      </c>
      <c r="I158" s="25">
        <v>1</v>
      </c>
      <c r="J158" s="71"/>
      <c r="K158" s="25">
        <v>1</v>
      </c>
      <c r="L158" s="25">
        <v>1</v>
      </c>
      <c r="M158" s="25">
        <v>11</v>
      </c>
      <c r="N158" s="25" t="s">
        <v>2980</v>
      </c>
      <c r="O158" s="71" t="s">
        <v>160</v>
      </c>
      <c r="P158" s="71" t="s">
        <v>20</v>
      </c>
      <c r="Q158" s="25" t="s">
        <v>848</v>
      </c>
      <c r="R158" s="25" t="s">
        <v>4121</v>
      </c>
      <c r="S158" s="25">
        <v>3</v>
      </c>
      <c r="T158" s="25" t="s">
        <v>849</v>
      </c>
      <c r="U158" s="25" t="s">
        <v>2</v>
      </c>
      <c r="V158" s="25">
        <v>4</v>
      </c>
      <c r="W158" s="25" t="s">
        <v>850</v>
      </c>
      <c r="X158" s="25">
        <v>2</v>
      </c>
      <c r="Y158" s="103"/>
      <c r="Z158" s="25"/>
      <c r="AA158" s="25">
        <v>736</v>
      </c>
      <c r="AB158" s="25"/>
      <c r="AC158" s="25"/>
      <c r="AD158" s="104" t="s">
        <v>4162</v>
      </c>
      <c r="AE158" s="181"/>
      <c r="AF158" s="181"/>
      <c r="AG158" s="181">
        <f t="shared" si="5"/>
        <v>786.66555546295513</v>
      </c>
      <c r="AH158" s="181"/>
      <c r="AI158" s="181"/>
      <c r="AJ158" s="186"/>
      <c r="AK158" s="186"/>
      <c r="AL158" s="186">
        <f t="shared" ref="AL158:AL173" si="6">AG158/$AS158</f>
        <v>786.66555546295513</v>
      </c>
      <c r="AM158" s="186"/>
      <c r="AN158" s="186"/>
      <c r="AO158" s="183">
        <v>99.991666666666674</v>
      </c>
      <c r="AP158" s="44"/>
      <c r="AQ158" s="25">
        <v>1</v>
      </c>
      <c r="AR158" s="44">
        <v>2</v>
      </c>
      <c r="AS158" s="104">
        <v>1</v>
      </c>
      <c r="AT158" s="25">
        <v>3</v>
      </c>
      <c r="AU158" s="25" t="s">
        <v>860</v>
      </c>
      <c r="AV158" s="25" t="s">
        <v>853</v>
      </c>
      <c r="AW158" s="25">
        <v>2010</v>
      </c>
      <c r="AX158" s="25" t="s">
        <v>773</v>
      </c>
      <c r="AY158" s="25" t="s">
        <v>1988</v>
      </c>
      <c r="AZ158" s="25" t="s">
        <v>751</v>
      </c>
      <c r="BA158" s="25" t="s">
        <v>851</v>
      </c>
      <c r="BB158" s="25" t="s">
        <v>4176</v>
      </c>
      <c r="BC158" s="25" t="s">
        <v>751</v>
      </c>
      <c r="BD158" s="25" t="s">
        <v>751</v>
      </c>
      <c r="BE158" s="25"/>
      <c r="BF158" s="25">
        <v>3</v>
      </c>
      <c r="BG158" s="62">
        <v>3</v>
      </c>
      <c r="BH158" s="25" t="s">
        <v>2000</v>
      </c>
      <c r="BI158" s="75">
        <v>0</v>
      </c>
      <c r="BJ158" s="75" t="s">
        <v>3951</v>
      </c>
      <c r="BK158" s="75" t="s">
        <v>3923</v>
      </c>
      <c r="BL158" s="221"/>
      <c r="BM158" s="15"/>
      <c r="BN158" s="15"/>
      <c r="BO158" s="15"/>
      <c r="BP158" s="15"/>
      <c r="BQ158" s="15"/>
      <c r="BR158" s="15"/>
    </row>
    <row r="159" spans="1:70" s="29" customFormat="1" ht="15" customHeight="1" x14ac:dyDescent="0.25">
      <c r="A159" s="25">
        <v>133</v>
      </c>
      <c r="B159" s="182"/>
      <c r="C159" s="86" t="s">
        <v>159</v>
      </c>
      <c r="D159" s="201">
        <v>0</v>
      </c>
      <c r="E159" s="64" t="s">
        <v>1243</v>
      </c>
      <c r="F159" s="64" t="s">
        <v>151</v>
      </c>
      <c r="G159" s="99" t="s">
        <v>847</v>
      </c>
      <c r="H159" s="104">
        <v>1</v>
      </c>
      <c r="I159" s="25">
        <v>1</v>
      </c>
      <c r="J159" s="71"/>
      <c r="K159" s="25">
        <v>1</v>
      </c>
      <c r="L159" s="25">
        <v>1</v>
      </c>
      <c r="M159" s="25">
        <v>11</v>
      </c>
      <c r="N159" s="25" t="s">
        <v>2980</v>
      </c>
      <c r="O159" s="71" t="s">
        <v>160</v>
      </c>
      <c r="P159" s="71" t="s">
        <v>20</v>
      </c>
      <c r="Q159" s="25" t="s">
        <v>848</v>
      </c>
      <c r="R159" s="25" t="s">
        <v>4121</v>
      </c>
      <c r="S159" s="25">
        <v>3</v>
      </c>
      <c r="T159" s="25" t="s">
        <v>849</v>
      </c>
      <c r="U159" s="25" t="s">
        <v>2</v>
      </c>
      <c r="V159" s="25">
        <v>4</v>
      </c>
      <c r="W159" s="25" t="s">
        <v>850</v>
      </c>
      <c r="X159" s="25">
        <v>2</v>
      </c>
      <c r="Y159" s="103"/>
      <c r="Z159" s="25"/>
      <c r="AA159" s="25">
        <v>835</v>
      </c>
      <c r="AB159" s="25"/>
      <c r="AC159" s="25"/>
      <c r="AD159" s="104" t="s">
        <v>4166</v>
      </c>
      <c r="AE159" s="181"/>
      <c r="AF159" s="181"/>
      <c r="AG159" s="181">
        <f t="shared" si="5"/>
        <v>892.480623385282</v>
      </c>
      <c r="AH159" s="181"/>
      <c r="AI159" s="181"/>
      <c r="AJ159" s="186"/>
      <c r="AK159" s="186"/>
      <c r="AL159" s="186">
        <f t="shared" si="6"/>
        <v>892.480623385282</v>
      </c>
      <c r="AM159" s="186"/>
      <c r="AN159" s="186"/>
      <c r="AO159" s="183">
        <v>99.991666666666674</v>
      </c>
      <c r="AP159" s="44"/>
      <c r="AQ159" s="25">
        <v>1</v>
      </c>
      <c r="AR159" s="44">
        <v>2</v>
      </c>
      <c r="AS159" s="104">
        <v>1</v>
      </c>
      <c r="AT159" s="25">
        <v>3</v>
      </c>
      <c r="AU159" s="25" t="s">
        <v>860</v>
      </c>
      <c r="AV159" s="25" t="s">
        <v>853</v>
      </c>
      <c r="AW159" s="25">
        <v>2010</v>
      </c>
      <c r="AX159" s="25" t="s">
        <v>773</v>
      </c>
      <c r="AY159" s="25" t="s">
        <v>4168</v>
      </c>
      <c r="AZ159" s="25" t="s">
        <v>751</v>
      </c>
      <c r="BA159" s="25" t="s">
        <v>851</v>
      </c>
      <c r="BB159" s="25" t="s">
        <v>4177</v>
      </c>
      <c r="BC159" s="25" t="s">
        <v>751</v>
      </c>
      <c r="BD159" s="25" t="s">
        <v>751</v>
      </c>
      <c r="BE159" s="25"/>
      <c r="BF159" s="25">
        <v>3</v>
      </c>
      <c r="BG159" s="62">
        <v>3</v>
      </c>
      <c r="BH159" s="25" t="s">
        <v>2000</v>
      </c>
      <c r="BI159" s="75">
        <v>0</v>
      </c>
      <c r="BJ159" s="75" t="s">
        <v>3951</v>
      </c>
      <c r="BK159" s="75" t="s">
        <v>3923</v>
      </c>
      <c r="BL159" s="221"/>
      <c r="BM159" s="15"/>
      <c r="BN159" s="15"/>
      <c r="BO159" s="15"/>
      <c r="BP159" s="15"/>
      <c r="BQ159" s="15"/>
      <c r="BR159" s="15"/>
    </row>
    <row r="160" spans="1:70" s="29" customFormat="1" ht="15" customHeight="1" x14ac:dyDescent="0.25">
      <c r="A160" s="25">
        <v>134</v>
      </c>
      <c r="B160" s="182"/>
      <c r="C160" s="86" t="s">
        <v>159</v>
      </c>
      <c r="D160" s="201">
        <v>2</v>
      </c>
      <c r="E160" s="64" t="s">
        <v>1243</v>
      </c>
      <c r="F160" s="64" t="s">
        <v>151</v>
      </c>
      <c r="G160" s="99" t="s">
        <v>847</v>
      </c>
      <c r="H160" s="104">
        <v>1</v>
      </c>
      <c r="I160" s="25">
        <v>1</v>
      </c>
      <c r="J160" s="71"/>
      <c r="K160" s="25">
        <v>1</v>
      </c>
      <c r="L160" s="25">
        <v>1</v>
      </c>
      <c r="M160" s="25">
        <v>11</v>
      </c>
      <c r="N160" s="25" t="s">
        <v>2980</v>
      </c>
      <c r="O160" s="71" t="s">
        <v>160</v>
      </c>
      <c r="P160" s="71" t="s">
        <v>20</v>
      </c>
      <c r="Q160" s="25" t="s">
        <v>848</v>
      </c>
      <c r="R160" s="25" t="s">
        <v>4121</v>
      </c>
      <c r="S160" s="25">
        <v>3</v>
      </c>
      <c r="T160" s="25" t="s">
        <v>849</v>
      </c>
      <c r="U160" s="25" t="s">
        <v>2</v>
      </c>
      <c r="V160" s="25">
        <v>4</v>
      </c>
      <c r="W160" s="25" t="s">
        <v>850</v>
      </c>
      <c r="X160" s="25">
        <v>2</v>
      </c>
      <c r="Y160" s="103"/>
      <c r="Z160" s="25"/>
      <c r="AA160" s="25">
        <v>1716</v>
      </c>
      <c r="AB160" s="25"/>
      <c r="AC160" s="25"/>
      <c r="AD160" s="104" t="s">
        <v>2119</v>
      </c>
      <c r="AE160" s="181"/>
      <c r="AF160" s="181"/>
      <c r="AG160" s="181">
        <f t="shared" si="5"/>
        <v>1834.1278439869986</v>
      </c>
      <c r="AH160" s="181"/>
      <c r="AI160" s="181"/>
      <c r="AJ160" s="186"/>
      <c r="AK160" s="186"/>
      <c r="AL160" s="186">
        <f t="shared" si="6"/>
        <v>1834.1278439869986</v>
      </c>
      <c r="AM160" s="186"/>
      <c r="AN160" s="186"/>
      <c r="AO160" s="183">
        <v>99.991666666666674</v>
      </c>
      <c r="AP160" s="44"/>
      <c r="AQ160" s="25">
        <v>1</v>
      </c>
      <c r="AR160" s="44">
        <v>2</v>
      </c>
      <c r="AS160" s="104">
        <v>1</v>
      </c>
      <c r="AT160" s="25">
        <v>3</v>
      </c>
      <c r="AU160" s="25" t="s">
        <v>860</v>
      </c>
      <c r="AV160" s="25" t="s">
        <v>853</v>
      </c>
      <c r="AW160" s="25">
        <v>2010</v>
      </c>
      <c r="AX160" s="25" t="s">
        <v>773</v>
      </c>
      <c r="AY160" s="25" t="s">
        <v>1980</v>
      </c>
      <c r="AZ160" s="25" t="s">
        <v>751</v>
      </c>
      <c r="BA160" s="25" t="s">
        <v>851</v>
      </c>
      <c r="BB160" s="25" t="s">
        <v>859</v>
      </c>
      <c r="BC160" s="25" t="s">
        <v>751</v>
      </c>
      <c r="BD160" s="25" t="s">
        <v>751</v>
      </c>
      <c r="BE160" s="25"/>
      <c r="BF160" s="25">
        <v>3</v>
      </c>
      <c r="BG160" s="62">
        <v>3</v>
      </c>
      <c r="BH160" s="25" t="s">
        <v>2000</v>
      </c>
      <c r="BI160" s="75" t="s">
        <v>3950</v>
      </c>
      <c r="BJ160" s="75" t="s">
        <v>3951</v>
      </c>
      <c r="BK160" s="75" t="s">
        <v>3923</v>
      </c>
      <c r="BL160" s="221"/>
      <c r="BM160" s="15"/>
      <c r="BN160" s="15"/>
      <c r="BO160" s="15"/>
      <c r="BP160" s="15"/>
      <c r="BQ160" s="15"/>
      <c r="BR160" s="15"/>
    </row>
    <row r="161" spans="1:70" s="29" customFormat="1" ht="15" customHeight="1" x14ac:dyDescent="0.25">
      <c r="A161" s="25">
        <v>135</v>
      </c>
      <c r="B161" s="182"/>
      <c r="C161" s="86" t="s">
        <v>159</v>
      </c>
      <c r="D161" s="201">
        <v>2</v>
      </c>
      <c r="E161" s="64" t="s">
        <v>1243</v>
      </c>
      <c r="F161" s="64" t="s">
        <v>151</v>
      </c>
      <c r="G161" s="99" t="s">
        <v>847</v>
      </c>
      <c r="H161" s="104">
        <v>1</v>
      </c>
      <c r="I161" s="25">
        <v>1</v>
      </c>
      <c r="J161" s="71"/>
      <c r="K161" s="25">
        <v>1</v>
      </c>
      <c r="L161" s="25">
        <v>1</v>
      </c>
      <c r="M161" s="25">
        <v>11</v>
      </c>
      <c r="N161" s="25" t="s">
        <v>2980</v>
      </c>
      <c r="O161" s="71" t="s">
        <v>160</v>
      </c>
      <c r="P161" s="71" t="s">
        <v>20</v>
      </c>
      <c r="Q161" s="25" t="s">
        <v>848</v>
      </c>
      <c r="R161" s="25" t="s">
        <v>4121</v>
      </c>
      <c r="S161" s="25">
        <v>3</v>
      </c>
      <c r="T161" s="25" t="s">
        <v>849</v>
      </c>
      <c r="U161" s="25" t="s">
        <v>2</v>
      </c>
      <c r="V161" s="25">
        <v>4</v>
      </c>
      <c r="W161" s="25" t="s">
        <v>850</v>
      </c>
      <c r="X161" s="25">
        <v>2</v>
      </c>
      <c r="Y161" s="103"/>
      <c r="Z161" s="25"/>
      <c r="AA161" s="25">
        <v>1531</v>
      </c>
      <c r="AB161" s="25"/>
      <c r="AC161" s="25"/>
      <c r="AD161" s="104" t="s">
        <v>2119</v>
      </c>
      <c r="AE161" s="181"/>
      <c r="AF161" s="181"/>
      <c r="AG161" s="181">
        <f t="shared" si="5"/>
        <v>1636.3926160513374</v>
      </c>
      <c r="AH161" s="181"/>
      <c r="AI161" s="181"/>
      <c r="AJ161" s="186"/>
      <c r="AK161" s="186"/>
      <c r="AL161" s="186">
        <f t="shared" si="6"/>
        <v>1636.3926160513374</v>
      </c>
      <c r="AM161" s="186"/>
      <c r="AN161" s="186"/>
      <c r="AO161" s="183">
        <v>99.991666666666674</v>
      </c>
      <c r="AP161" s="44"/>
      <c r="AQ161" s="25">
        <v>1</v>
      </c>
      <c r="AR161" s="44">
        <v>2</v>
      </c>
      <c r="AS161" s="104">
        <v>1</v>
      </c>
      <c r="AT161" s="25">
        <v>3</v>
      </c>
      <c r="AU161" s="25" t="s">
        <v>860</v>
      </c>
      <c r="AV161" s="25" t="s">
        <v>853</v>
      </c>
      <c r="AW161" s="25">
        <v>2010</v>
      </c>
      <c r="AX161" s="25" t="s">
        <v>773</v>
      </c>
      <c r="AY161" s="25" t="s">
        <v>1984</v>
      </c>
      <c r="AZ161" s="25" t="s">
        <v>751</v>
      </c>
      <c r="BA161" s="25" t="s">
        <v>851</v>
      </c>
      <c r="BB161" s="25" t="s">
        <v>854</v>
      </c>
      <c r="BC161" s="25" t="s">
        <v>751</v>
      </c>
      <c r="BD161" s="25" t="s">
        <v>751</v>
      </c>
      <c r="BE161" s="25"/>
      <c r="BF161" s="25">
        <v>3</v>
      </c>
      <c r="BG161" s="62">
        <v>3</v>
      </c>
      <c r="BH161" s="25" t="s">
        <v>2000</v>
      </c>
      <c r="BI161" s="75" t="s">
        <v>3950</v>
      </c>
      <c r="BJ161" s="75" t="s">
        <v>3951</v>
      </c>
      <c r="BK161" s="75" t="s">
        <v>3923</v>
      </c>
      <c r="BL161" s="221"/>
      <c r="BM161" s="15"/>
      <c r="BN161" s="15"/>
      <c r="BO161" s="15"/>
      <c r="BP161" s="15"/>
      <c r="BQ161" s="15"/>
      <c r="BR161" s="15"/>
    </row>
    <row r="162" spans="1:70" s="29" customFormat="1" ht="15" customHeight="1" x14ac:dyDescent="0.25">
      <c r="A162" s="25">
        <v>136</v>
      </c>
      <c r="B162" s="182"/>
      <c r="C162" s="86" t="s">
        <v>159</v>
      </c>
      <c r="D162" s="201">
        <v>0</v>
      </c>
      <c r="E162" s="64" t="s">
        <v>1243</v>
      </c>
      <c r="F162" s="64" t="s">
        <v>151</v>
      </c>
      <c r="G162" s="99" t="s">
        <v>847</v>
      </c>
      <c r="H162" s="104">
        <v>1</v>
      </c>
      <c r="I162" s="25">
        <v>1</v>
      </c>
      <c r="J162" s="71"/>
      <c r="K162" s="25">
        <v>1</v>
      </c>
      <c r="L162" s="25">
        <v>1</v>
      </c>
      <c r="M162" s="25">
        <v>11</v>
      </c>
      <c r="N162" s="25" t="s">
        <v>2980</v>
      </c>
      <c r="O162" s="71" t="s">
        <v>160</v>
      </c>
      <c r="P162" s="71" t="s">
        <v>20</v>
      </c>
      <c r="Q162" s="25" t="s">
        <v>848</v>
      </c>
      <c r="R162" s="25" t="s">
        <v>4121</v>
      </c>
      <c r="S162" s="25">
        <v>3</v>
      </c>
      <c r="T162" s="25" t="s">
        <v>849</v>
      </c>
      <c r="U162" s="25" t="s">
        <v>2</v>
      </c>
      <c r="V162" s="25">
        <v>4</v>
      </c>
      <c r="W162" s="25" t="s">
        <v>850</v>
      </c>
      <c r="X162" s="25">
        <v>2</v>
      </c>
      <c r="Y162" s="103"/>
      <c r="Z162" s="25"/>
      <c r="AA162" s="25">
        <v>4862</v>
      </c>
      <c r="AB162" s="25"/>
      <c r="AC162" s="25"/>
      <c r="AD162" s="104" t="s">
        <v>4163</v>
      </c>
      <c r="AE162" s="181"/>
      <c r="AF162" s="181"/>
      <c r="AG162" s="181">
        <f t="shared" si="5"/>
        <v>5196.6955579631631</v>
      </c>
      <c r="AH162" s="181"/>
      <c r="AI162" s="181"/>
      <c r="AJ162" s="186"/>
      <c r="AK162" s="186"/>
      <c r="AL162" s="186">
        <f t="shared" si="6"/>
        <v>5196.6955579631631</v>
      </c>
      <c r="AM162" s="186"/>
      <c r="AN162" s="186"/>
      <c r="AO162" s="183">
        <v>99.991666666666674</v>
      </c>
      <c r="AP162" s="44"/>
      <c r="AQ162" s="25">
        <v>1</v>
      </c>
      <c r="AR162" s="44">
        <v>2</v>
      </c>
      <c r="AS162" s="104">
        <v>1</v>
      </c>
      <c r="AT162" s="25">
        <v>3</v>
      </c>
      <c r="AU162" s="25" t="s">
        <v>860</v>
      </c>
      <c r="AV162" s="25" t="s">
        <v>853</v>
      </c>
      <c r="AW162" s="25">
        <v>2010</v>
      </c>
      <c r="AX162" s="25" t="s">
        <v>773</v>
      </c>
      <c r="AY162" s="25" t="s">
        <v>4169</v>
      </c>
      <c r="AZ162" s="25" t="s">
        <v>751</v>
      </c>
      <c r="BA162" s="25" t="s">
        <v>851</v>
      </c>
      <c r="BB162" s="25" t="s">
        <v>4178</v>
      </c>
      <c r="BC162" s="25" t="s">
        <v>751</v>
      </c>
      <c r="BD162" s="25" t="s">
        <v>751</v>
      </c>
      <c r="BE162" s="25"/>
      <c r="BF162" s="25">
        <v>3</v>
      </c>
      <c r="BG162" s="62">
        <v>3</v>
      </c>
      <c r="BH162" s="25" t="s">
        <v>2000</v>
      </c>
      <c r="BI162" s="75">
        <v>0</v>
      </c>
      <c r="BJ162" s="75" t="s">
        <v>3951</v>
      </c>
      <c r="BK162" s="75" t="s">
        <v>3923</v>
      </c>
      <c r="BL162" s="221"/>
      <c r="BM162" s="15"/>
      <c r="BN162" s="15"/>
      <c r="BO162" s="15"/>
      <c r="BP162" s="15"/>
      <c r="BQ162" s="15"/>
      <c r="BR162" s="15"/>
    </row>
    <row r="163" spans="1:70" s="29" customFormat="1" ht="15" customHeight="1" x14ac:dyDescent="0.25">
      <c r="A163" s="25">
        <v>137</v>
      </c>
      <c r="B163" s="182"/>
      <c r="C163" s="86" t="s">
        <v>159</v>
      </c>
      <c r="D163" s="201">
        <v>0</v>
      </c>
      <c r="E163" s="64" t="s">
        <v>1243</v>
      </c>
      <c r="F163" s="64" t="s">
        <v>151</v>
      </c>
      <c r="G163" s="99" t="s">
        <v>847</v>
      </c>
      <c r="H163" s="104">
        <v>1</v>
      </c>
      <c r="I163" s="25">
        <v>1</v>
      </c>
      <c r="J163" s="71"/>
      <c r="K163" s="25">
        <v>1</v>
      </c>
      <c r="L163" s="25">
        <v>1</v>
      </c>
      <c r="M163" s="25">
        <v>11</v>
      </c>
      <c r="N163" s="25" t="s">
        <v>2980</v>
      </c>
      <c r="O163" s="71" t="s">
        <v>160</v>
      </c>
      <c r="P163" s="71" t="s">
        <v>20</v>
      </c>
      <c r="Q163" s="25" t="s">
        <v>848</v>
      </c>
      <c r="R163" s="25" t="s">
        <v>4121</v>
      </c>
      <c r="S163" s="25">
        <v>3</v>
      </c>
      <c r="T163" s="25" t="s">
        <v>849</v>
      </c>
      <c r="U163" s="25" t="s">
        <v>2</v>
      </c>
      <c r="V163" s="25">
        <v>4</v>
      </c>
      <c r="W163" s="25" t="s">
        <v>850</v>
      </c>
      <c r="X163" s="25">
        <v>2</v>
      </c>
      <c r="Y163" s="103"/>
      <c r="Z163" s="25"/>
      <c r="AA163" s="25">
        <v>5067</v>
      </c>
      <c r="AB163" s="25"/>
      <c r="AC163" s="25"/>
      <c r="AD163" s="104" t="s">
        <v>4167</v>
      </c>
      <c r="AE163" s="181"/>
      <c r="AF163" s="181"/>
      <c r="AG163" s="181">
        <f t="shared" si="5"/>
        <v>5415.8075672972745</v>
      </c>
      <c r="AH163" s="181"/>
      <c r="AI163" s="181"/>
      <c r="AJ163" s="186"/>
      <c r="AK163" s="186"/>
      <c r="AL163" s="186">
        <f t="shared" si="6"/>
        <v>5415.8075672972745</v>
      </c>
      <c r="AM163" s="186"/>
      <c r="AN163" s="186"/>
      <c r="AO163" s="183">
        <v>99.991666666666674</v>
      </c>
      <c r="AP163" s="44"/>
      <c r="AQ163" s="25">
        <v>1</v>
      </c>
      <c r="AR163" s="44">
        <v>2</v>
      </c>
      <c r="AS163" s="104">
        <v>1</v>
      </c>
      <c r="AT163" s="25">
        <v>3</v>
      </c>
      <c r="AU163" s="25" t="s">
        <v>860</v>
      </c>
      <c r="AV163" s="25" t="s">
        <v>853</v>
      </c>
      <c r="AW163" s="25">
        <v>2010</v>
      </c>
      <c r="AX163" s="25" t="s">
        <v>773</v>
      </c>
      <c r="AY163" s="25" t="s">
        <v>4170</v>
      </c>
      <c r="AZ163" s="25" t="s">
        <v>751</v>
      </c>
      <c r="BA163" s="25" t="s">
        <v>851</v>
      </c>
      <c r="BB163" s="25" t="s">
        <v>4179</v>
      </c>
      <c r="BC163" s="25" t="s">
        <v>751</v>
      </c>
      <c r="BD163" s="25" t="s">
        <v>751</v>
      </c>
      <c r="BE163" s="25"/>
      <c r="BF163" s="25">
        <v>3</v>
      </c>
      <c r="BG163" s="62">
        <v>3</v>
      </c>
      <c r="BH163" s="25" t="s">
        <v>2000</v>
      </c>
      <c r="BI163" s="75">
        <v>0</v>
      </c>
      <c r="BJ163" s="75" t="s">
        <v>3951</v>
      </c>
      <c r="BK163" s="75" t="s">
        <v>3923</v>
      </c>
      <c r="BL163" s="221"/>
      <c r="BM163" s="15"/>
      <c r="BN163" s="15"/>
      <c r="BO163" s="15"/>
      <c r="BP163" s="15"/>
      <c r="BQ163" s="15"/>
      <c r="BR163" s="15"/>
    </row>
    <row r="164" spans="1:70" s="29" customFormat="1" ht="15" customHeight="1" x14ac:dyDescent="0.25">
      <c r="A164" s="25">
        <v>138</v>
      </c>
      <c r="B164" s="182"/>
      <c r="C164" s="86" t="s">
        <v>159</v>
      </c>
      <c r="D164" s="201">
        <v>0</v>
      </c>
      <c r="E164" s="64" t="s">
        <v>1243</v>
      </c>
      <c r="F164" s="64" t="s">
        <v>151</v>
      </c>
      <c r="G164" s="99" t="s">
        <v>847</v>
      </c>
      <c r="H164" s="104">
        <v>1</v>
      </c>
      <c r="I164" s="25">
        <v>1</v>
      </c>
      <c r="J164" s="71"/>
      <c r="K164" s="25">
        <v>1</v>
      </c>
      <c r="L164" s="25">
        <v>1</v>
      </c>
      <c r="M164" s="25">
        <v>11</v>
      </c>
      <c r="N164" s="25" t="s">
        <v>2980</v>
      </c>
      <c r="O164" s="71" t="s">
        <v>160</v>
      </c>
      <c r="P164" s="71" t="s">
        <v>20</v>
      </c>
      <c r="Q164" s="25" t="s">
        <v>848</v>
      </c>
      <c r="R164" s="25" t="s">
        <v>4121</v>
      </c>
      <c r="S164" s="25">
        <v>3</v>
      </c>
      <c r="T164" s="25" t="s">
        <v>849</v>
      </c>
      <c r="U164" s="25" t="s">
        <v>2</v>
      </c>
      <c r="V164" s="25">
        <v>4</v>
      </c>
      <c r="W164" s="25" t="s">
        <v>850</v>
      </c>
      <c r="X164" s="25">
        <v>2</v>
      </c>
      <c r="Y164" s="103"/>
      <c r="Z164" s="25"/>
      <c r="AA164" s="25">
        <v>8331</v>
      </c>
      <c r="AB164" s="25"/>
      <c r="AC164" s="25"/>
      <c r="AD164" s="104" t="s">
        <v>4164</v>
      </c>
      <c r="AE164" s="181"/>
      <c r="AF164" s="181"/>
      <c r="AG164" s="181">
        <f t="shared" si="5"/>
        <v>8904.4982915242927</v>
      </c>
      <c r="AH164" s="181"/>
      <c r="AI164" s="181"/>
      <c r="AJ164" s="186"/>
      <c r="AK164" s="186"/>
      <c r="AL164" s="186">
        <f t="shared" si="6"/>
        <v>8904.4982915242927</v>
      </c>
      <c r="AM164" s="186"/>
      <c r="AN164" s="186"/>
      <c r="AO164" s="183">
        <v>99.991666666666674</v>
      </c>
      <c r="AP164" s="44"/>
      <c r="AQ164" s="25">
        <v>1</v>
      </c>
      <c r="AR164" s="44">
        <v>2</v>
      </c>
      <c r="AS164" s="104">
        <v>1</v>
      </c>
      <c r="AT164" s="25">
        <v>3</v>
      </c>
      <c r="AU164" s="25" t="s">
        <v>860</v>
      </c>
      <c r="AV164" s="25" t="s">
        <v>853</v>
      </c>
      <c r="AW164" s="25">
        <v>2010</v>
      </c>
      <c r="AX164" s="25" t="s">
        <v>773</v>
      </c>
      <c r="AY164" s="25" t="s">
        <v>4171</v>
      </c>
      <c r="AZ164" s="25" t="s">
        <v>751</v>
      </c>
      <c r="BA164" s="25" t="s">
        <v>851</v>
      </c>
      <c r="BB164" s="25" t="s">
        <v>4180</v>
      </c>
      <c r="BC164" s="25" t="s">
        <v>751</v>
      </c>
      <c r="BD164" s="25" t="s">
        <v>751</v>
      </c>
      <c r="BE164" s="25"/>
      <c r="BF164" s="25">
        <v>3</v>
      </c>
      <c r="BG164" s="62">
        <v>3</v>
      </c>
      <c r="BH164" s="25" t="s">
        <v>2000</v>
      </c>
      <c r="BI164" s="75">
        <v>0</v>
      </c>
      <c r="BJ164" s="75" t="s">
        <v>3951</v>
      </c>
      <c r="BK164" s="75" t="s">
        <v>3923</v>
      </c>
      <c r="BL164" s="221"/>
      <c r="BM164" s="15"/>
      <c r="BN164" s="15"/>
      <c r="BO164" s="15"/>
      <c r="BP164" s="15"/>
      <c r="BQ164" s="15"/>
      <c r="BR164" s="15"/>
    </row>
    <row r="165" spans="1:70" s="29" customFormat="1" ht="15" customHeight="1" x14ac:dyDescent="0.25">
      <c r="A165" s="25">
        <v>139</v>
      </c>
      <c r="B165" s="182"/>
      <c r="C165" s="86" t="s">
        <v>159</v>
      </c>
      <c r="D165" s="201">
        <v>0</v>
      </c>
      <c r="E165" s="64" t="s">
        <v>1243</v>
      </c>
      <c r="F165" s="64" t="s">
        <v>151</v>
      </c>
      <c r="G165" s="99" t="s">
        <v>847</v>
      </c>
      <c r="H165" s="104">
        <v>1</v>
      </c>
      <c r="I165" s="25">
        <v>1</v>
      </c>
      <c r="J165" s="71"/>
      <c r="K165" s="25">
        <v>1</v>
      </c>
      <c r="L165" s="25">
        <v>1</v>
      </c>
      <c r="M165" s="25">
        <v>11</v>
      </c>
      <c r="N165" s="25" t="s">
        <v>2980</v>
      </c>
      <c r="O165" s="71" t="s">
        <v>160</v>
      </c>
      <c r="P165" s="71" t="s">
        <v>20</v>
      </c>
      <c r="Q165" s="25" t="s">
        <v>848</v>
      </c>
      <c r="R165" s="25" t="s">
        <v>4121</v>
      </c>
      <c r="S165" s="25">
        <v>3</v>
      </c>
      <c r="T165" s="25" t="s">
        <v>849</v>
      </c>
      <c r="U165" s="25" t="s">
        <v>2</v>
      </c>
      <c r="V165" s="25">
        <v>4</v>
      </c>
      <c r="W165" s="25" t="s">
        <v>850</v>
      </c>
      <c r="X165" s="25">
        <v>2</v>
      </c>
      <c r="Y165" s="103"/>
      <c r="Z165" s="25"/>
      <c r="AA165" s="25">
        <v>10689</v>
      </c>
      <c r="AB165" s="25"/>
      <c r="AC165" s="25"/>
      <c r="AD165" s="104" t="s">
        <v>4160</v>
      </c>
      <c r="AE165" s="181"/>
      <c r="AF165" s="181"/>
      <c r="AG165" s="181">
        <f t="shared" si="5"/>
        <v>11424.820818401533</v>
      </c>
      <c r="AH165" s="181"/>
      <c r="AI165" s="181"/>
      <c r="AJ165" s="186"/>
      <c r="AK165" s="186"/>
      <c r="AL165" s="186">
        <f t="shared" si="6"/>
        <v>11424.820818401533</v>
      </c>
      <c r="AM165" s="186"/>
      <c r="AN165" s="186"/>
      <c r="AO165" s="183">
        <v>99.991666666666674</v>
      </c>
      <c r="AP165" s="44"/>
      <c r="AQ165" s="25">
        <v>1</v>
      </c>
      <c r="AR165" s="44">
        <v>2</v>
      </c>
      <c r="AS165" s="104">
        <v>1</v>
      </c>
      <c r="AT165" s="25">
        <v>3</v>
      </c>
      <c r="AU165" s="25" t="s">
        <v>860</v>
      </c>
      <c r="AV165" s="25" t="s">
        <v>853</v>
      </c>
      <c r="AW165" s="25">
        <v>2010</v>
      </c>
      <c r="AX165" s="25" t="s">
        <v>773</v>
      </c>
      <c r="AY165" s="25" t="s">
        <v>4172</v>
      </c>
      <c r="AZ165" s="25" t="s">
        <v>751</v>
      </c>
      <c r="BA165" s="25" t="s">
        <v>851</v>
      </c>
      <c r="BB165" s="25" t="s">
        <v>4175</v>
      </c>
      <c r="BC165" s="25" t="s">
        <v>751</v>
      </c>
      <c r="BD165" s="25" t="s">
        <v>751</v>
      </c>
      <c r="BE165" s="25"/>
      <c r="BF165" s="25">
        <v>3</v>
      </c>
      <c r="BG165" s="62">
        <v>3</v>
      </c>
      <c r="BH165" s="25" t="s">
        <v>2000</v>
      </c>
      <c r="BI165" s="75">
        <v>0</v>
      </c>
      <c r="BJ165" s="75" t="s">
        <v>3951</v>
      </c>
      <c r="BK165" s="75" t="s">
        <v>3923</v>
      </c>
      <c r="BL165" s="221"/>
      <c r="BM165" s="15"/>
      <c r="BN165" s="15"/>
      <c r="BO165" s="15"/>
      <c r="BP165" s="15"/>
      <c r="BQ165" s="15"/>
      <c r="BR165" s="15"/>
    </row>
    <row r="166" spans="1:70" s="29" customFormat="1" ht="15" customHeight="1" x14ac:dyDescent="0.25">
      <c r="A166" s="25">
        <v>140</v>
      </c>
      <c r="B166" s="182"/>
      <c r="C166" s="86" t="s">
        <v>159</v>
      </c>
      <c r="D166" s="201">
        <v>2</v>
      </c>
      <c r="E166" s="64" t="s">
        <v>1243</v>
      </c>
      <c r="F166" s="64" t="s">
        <v>151</v>
      </c>
      <c r="G166" s="99" t="s">
        <v>847</v>
      </c>
      <c r="H166" s="104">
        <v>1</v>
      </c>
      <c r="I166" s="25">
        <v>1</v>
      </c>
      <c r="J166" s="71"/>
      <c r="K166" s="25">
        <v>1</v>
      </c>
      <c r="L166" s="25">
        <v>1</v>
      </c>
      <c r="M166" s="25">
        <v>11</v>
      </c>
      <c r="N166" s="25" t="s">
        <v>2980</v>
      </c>
      <c r="O166" s="71" t="s">
        <v>160</v>
      </c>
      <c r="P166" s="71" t="s">
        <v>20</v>
      </c>
      <c r="Q166" s="25" t="s">
        <v>848</v>
      </c>
      <c r="R166" s="25" t="s">
        <v>4121</v>
      </c>
      <c r="S166" s="25">
        <v>3</v>
      </c>
      <c r="T166" s="25" t="s">
        <v>849</v>
      </c>
      <c r="U166" s="25" t="s">
        <v>2</v>
      </c>
      <c r="V166" s="25">
        <v>4</v>
      </c>
      <c r="W166" s="25" t="s">
        <v>850</v>
      </c>
      <c r="X166" s="25">
        <v>2</v>
      </c>
      <c r="Y166" s="103"/>
      <c r="Z166" s="25"/>
      <c r="AA166" s="25">
        <v>11849</v>
      </c>
      <c r="AB166" s="25"/>
      <c r="AC166" s="25"/>
      <c r="AD166" s="104" t="s">
        <v>2119</v>
      </c>
      <c r="AE166" s="181"/>
      <c r="AF166" s="181"/>
      <c r="AG166" s="181">
        <f t="shared" si="5"/>
        <v>12664.674139511624</v>
      </c>
      <c r="AH166" s="181"/>
      <c r="AI166" s="181"/>
      <c r="AJ166" s="186"/>
      <c r="AK166" s="186"/>
      <c r="AL166" s="186">
        <f t="shared" si="6"/>
        <v>12664.674139511624</v>
      </c>
      <c r="AM166" s="186"/>
      <c r="AN166" s="186"/>
      <c r="AO166" s="183">
        <v>99.991666666666674</v>
      </c>
      <c r="AP166" s="44"/>
      <c r="AQ166" s="25">
        <v>1</v>
      </c>
      <c r="AR166" s="44">
        <v>2</v>
      </c>
      <c r="AS166" s="104">
        <v>1</v>
      </c>
      <c r="AT166" s="25">
        <v>3</v>
      </c>
      <c r="AU166" s="25" t="s">
        <v>860</v>
      </c>
      <c r="AV166" s="25" t="s">
        <v>853</v>
      </c>
      <c r="AW166" s="25">
        <v>2010</v>
      </c>
      <c r="AX166" s="25" t="s">
        <v>773</v>
      </c>
      <c r="AY166" s="25" t="s">
        <v>1985</v>
      </c>
      <c r="AZ166" s="25" t="s">
        <v>751</v>
      </c>
      <c r="BA166" s="25" t="s">
        <v>851</v>
      </c>
      <c r="BB166" s="25" t="s">
        <v>854</v>
      </c>
      <c r="BC166" s="25" t="s">
        <v>751</v>
      </c>
      <c r="BD166" s="25" t="s">
        <v>751</v>
      </c>
      <c r="BE166" s="25"/>
      <c r="BF166" s="25">
        <v>3</v>
      </c>
      <c r="BG166" s="62">
        <v>3</v>
      </c>
      <c r="BH166" s="25" t="s">
        <v>2000</v>
      </c>
      <c r="BI166" s="75" t="s">
        <v>3950</v>
      </c>
      <c r="BJ166" s="75" t="s">
        <v>3951</v>
      </c>
      <c r="BK166" s="75" t="s">
        <v>3923</v>
      </c>
      <c r="BL166" s="221"/>
      <c r="BM166" s="15"/>
      <c r="BN166" s="15"/>
      <c r="BO166" s="15"/>
      <c r="BP166" s="15"/>
      <c r="BQ166" s="15"/>
      <c r="BR166" s="15"/>
    </row>
    <row r="167" spans="1:70" s="29" customFormat="1" ht="15" customHeight="1" x14ac:dyDescent="0.25">
      <c r="A167" s="25">
        <v>141</v>
      </c>
      <c r="B167" s="182"/>
      <c r="C167" s="86" t="s">
        <v>159</v>
      </c>
      <c r="D167" s="201">
        <v>0</v>
      </c>
      <c r="E167" s="64" t="s">
        <v>1243</v>
      </c>
      <c r="F167" s="64" t="s">
        <v>151</v>
      </c>
      <c r="G167" s="99" t="s">
        <v>847</v>
      </c>
      <c r="H167" s="104">
        <v>1</v>
      </c>
      <c r="I167" s="25">
        <v>1</v>
      </c>
      <c r="J167" s="71"/>
      <c r="K167" s="25">
        <v>1</v>
      </c>
      <c r="L167" s="25">
        <v>1</v>
      </c>
      <c r="M167" s="25">
        <v>11</v>
      </c>
      <c r="N167" s="25" t="s">
        <v>2980</v>
      </c>
      <c r="O167" s="71" t="s">
        <v>160</v>
      </c>
      <c r="P167" s="71" t="s">
        <v>20</v>
      </c>
      <c r="Q167" s="25" t="s">
        <v>848</v>
      </c>
      <c r="R167" s="25" t="s">
        <v>4121</v>
      </c>
      <c r="S167" s="25">
        <v>3</v>
      </c>
      <c r="T167" s="25" t="s">
        <v>849</v>
      </c>
      <c r="U167" s="25" t="s">
        <v>2</v>
      </c>
      <c r="V167" s="25">
        <v>4</v>
      </c>
      <c r="W167" s="25" t="s">
        <v>850</v>
      </c>
      <c r="X167" s="25">
        <v>2</v>
      </c>
      <c r="Y167" s="103"/>
      <c r="Z167" s="25"/>
      <c r="AA167" s="25">
        <v>16831</v>
      </c>
      <c r="AB167" s="25"/>
      <c r="AC167" s="25"/>
      <c r="AD167" s="104" t="s">
        <v>4165</v>
      </c>
      <c r="AE167" s="181"/>
      <c r="AF167" s="181"/>
      <c r="AG167" s="181">
        <f t="shared" si="5"/>
        <v>17989.630385865486</v>
      </c>
      <c r="AH167" s="181"/>
      <c r="AI167" s="181"/>
      <c r="AJ167" s="186"/>
      <c r="AK167" s="186"/>
      <c r="AL167" s="186">
        <f t="shared" si="6"/>
        <v>17989.630385865486</v>
      </c>
      <c r="AM167" s="186"/>
      <c r="AN167" s="186"/>
      <c r="AO167" s="183">
        <v>99.991666666666674</v>
      </c>
      <c r="AP167" s="44"/>
      <c r="AQ167" s="25">
        <v>1</v>
      </c>
      <c r="AR167" s="44">
        <v>2</v>
      </c>
      <c r="AS167" s="104">
        <v>1</v>
      </c>
      <c r="AT167" s="25">
        <v>3</v>
      </c>
      <c r="AU167" s="25" t="s">
        <v>860</v>
      </c>
      <c r="AV167" s="25" t="s">
        <v>853</v>
      </c>
      <c r="AW167" s="25">
        <v>2010</v>
      </c>
      <c r="AX167" s="25" t="s">
        <v>773</v>
      </c>
      <c r="AY167" s="25" t="s">
        <v>4173</v>
      </c>
      <c r="AZ167" s="25" t="s">
        <v>751</v>
      </c>
      <c r="BA167" s="25" t="s">
        <v>851</v>
      </c>
      <c r="BB167" s="25" t="s">
        <v>4181</v>
      </c>
      <c r="BC167" s="25" t="s">
        <v>751</v>
      </c>
      <c r="BD167" s="25" t="s">
        <v>751</v>
      </c>
      <c r="BE167" s="25"/>
      <c r="BF167" s="25">
        <v>3</v>
      </c>
      <c r="BG167" s="62">
        <v>3</v>
      </c>
      <c r="BH167" s="25" t="s">
        <v>2000</v>
      </c>
      <c r="BI167" s="75">
        <v>0</v>
      </c>
      <c r="BJ167" s="75" t="s">
        <v>3951</v>
      </c>
      <c r="BK167" s="75" t="s">
        <v>3923</v>
      </c>
      <c r="BL167" s="221"/>
      <c r="BM167" s="15"/>
      <c r="BN167" s="15"/>
      <c r="BO167" s="15"/>
      <c r="BP167" s="15"/>
      <c r="BQ167" s="15"/>
      <c r="BR167" s="15"/>
    </row>
    <row r="168" spans="1:70" s="29" customFormat="1" ht="15" customHeight="1" x14ac:dyDescent="0.25">
      <c r="A168" s="25">
        <v>142</v>
      </c>
      <c r="B168" s="182"/>
      <c r="C168" s="86" t="s">
        <v>159</v>
      </c>
      <c r="D168" s="201">
        <v>2</v>
      </c>
      <c r="E168" s="64" t="s">
        <v>1243</v>
      </c>
      <c r="F168" s="64" t="s">
        <v>151</v>
      </c>
      <c r="G168" s="99" t="s">
        <v>847</v>
      </c>
      <c r="H168" s="104">
        <v>1</v>
      </c>
      <c r="I168" s="25">
        <v>1</v>
      </c>
      <c r="J168" s="71"/>
      <c r="K168" s="25">
        <v>1</v>
      </c>
      <c r="L168" s="25">
        <v>1</v>
      </c>
      <c r="M168" s="25">
        <v>11</v>
      </c>
      <c r="N168" s="25" t="s">
        <v>2980</v>
      </c>
      <c r="O168" s="71" t="s">
        <v>160</v>
      </c>
      <c r="P168" s="71" t="s">
        <v>20</v>
      </c>
      <c r="Q168" s="25" t="s">
        <v>848</v>
      </c>
      <c r="R168" s="25" t="s">
        <v>4121</v>
      </c>
      <c r="S168" s="25">
        <v>3</v>
      </c>
      <c r="T168" s="25" t="s">
        <v>849</v>
      </c>
      <c r="U168" s="25" t="s">
        <v>2</v>
      </c>
      <c r="V168" s="25">
        <v>4</v>
      </c>
      <c r="W168" s="25" t="s">
        <v>850</v>
      </c>
      <c r="X168" s="25">
        <v>2</v>
      </c>
      <c r="Y168" s="103"/>
      <c r="Z168" s="25"/>
      <c r="AA168" s="25">
        <v>19809</v>
      </c>
      <c r="AB168" s="25"/>
      <c r="AC168" s="25"/>
      <c r="AD168" s="104" t="s">
        <v>2119</v>
      </c>
      <c r="AE168" s="181"/>
      <c r="AF168" s="181"/>
      <c r="AG168" s="181">
        <f t="shared" si="5"/>
        <v>21172.633136094671</v>
      </c>
      <c r="AH168" s="181"/>
      <c r="AI168" s="181"/>
      <c r="AJ168" s="186"/>
      <c r="AK168" s="186"/>
      <c r="AL168" s="186">
        <f t="shared" si="6"/>
        <v>21172.633136094671</v>
      </c>
      <c r="AM168" s="186"/>
      <c r="AN168" s="186"/>
      <c r="AO168" s="183">
        <v>99.991666666666674</v>
      </c>
      <c r="AP168" s="44"/>
      <c r="AQ168" s="25">
        <v>1</v>
      </c>
      <c r="AR168" s="44">
        <v>2</v>
      </c>
      <c r="AS168" s="104">
        <v>1</v>
      </c>
      <c r="AT168" s="25">
        <v>3</v>
      </c>
      <c r="AU168" s="25" t="s">
        <v>860</v>
      </c>
      <c r="AV168" s="25" t="s">
        <v>853</v>
      </c>
      <c r="AW168" s="25">
        <v>2010</v>
      </c>
      <c r="AX168" s="25" t="s">
        <v>773</v>
      </c>
      <c r="AY168" s="25" t="s">
        <v>1986</v>
      </c>
      <c r="AZ168" s="25" t="s">
        <v>751</v>
      </c>
      <c r="BA168" s="25" t="s">
        <v>851</v>
      </c>
      <c r="BB168" s="25" t="s">
        <v>854</v>
      </c>
      <c r="BC168" s="25" t="s">
        <v>751</v>
      </c>
      <c r="BD168" s="25" t="s">
        <v>751</v>
      </c>
      <c r="BE168" s="25"/>
      <c r="BF168" s="25">
        <v>3</v>
      </c>
      <c r="BG168" s="62">
        <v>3</v>
      </c>
      <c r="BH168" s="25" t="s">
        <v>2000</v>
      </c>
      <c r="BI168" s="75" t="s">
        <v>3950</v>
      </c>
      <c r="BJ168" s="75" t="s">
        <v>3951</v>
      </c>
      <c r="BK168" s="75" t="s">
        <v>3923</v>
      </c>
      <c r="BL168" s="221"/>
      <c r="BM168" s="15"/>
      <c r="BN168" s="15"/>
      <c r="BO168" s="15"/>
      <c r="BP168" s="15"/>
      <c r="BQ168" s="15"/>
      <c r="BR168" s="15"/>
    </row>
    <row r="169" spans="1:70" s="29" customFormat="1" ht="15" customHeight="1" x14ac:dyDescent="0.25">
      <c r="A169" s="25">
        <v>143</v>
      </c>
      <c r="B169" s="182"/>
      <c r="C169" s="86" t="s">
        <v>159</v>
      </c>
      <c r="D169" s="201">
        <v>0</v>
      </c>
      <c r="E169" s="64" t="s">
        <v>1243</v>
      </c>
      <c r="F169" s="64" t="s">
        <v>151</v>
      </c>
      <c r="G169" s="99" t="s">
        <v>847</v>
      </c>
      <c r="H169" s="104">
        <v>1</v>
      </c>
      <c r="I169" s="25">
        <v>1</v>
      </c>
      <c r="J169" s="71"/>
      <c r="K169" s="25">
        <v>1</v>
      </c>
      <c r="L169" s="25">
        <v>1</v>
      </c>
      <c r="M169" s="25">
        <v>11</v>
      </c>
      <c r="N169" s="25" t="s">
        <v>2980</v>
      </c>
      <c r="O169" s="71" t="s">
        <v>160</v>
      </c>
      <c r="P169" s="71" t="s">
        <v>20</v>
      </c>
      <c r="Q169" s="25" t="s">
        <v>848</v>
      </c>
      <c r="R169" s="25" t="s">
        <v>4121</v>
      </c>
      <c r="S169" s="25">
        <v>3</v>
      </c>
      <c r="T169" s="25" t="s">
        <v>849</v>
      </c>
      <c r="U169" s="25" t="s">
        <v>2</v>
      </c>
      <c r="V169" s="25">
        <v>4</v>
      </c>
      <c r="W169" s="25" t="s">
        <v>850</v>
      </c>
      <c r="X169" s="25">
        <v>2</v>
      </c>
      <c r="Y169" s="103"/>
      <c r="Z169" s="25"/>
      <c r="AA169" s="25">
        <v>24209</v>
      </c>
      <c r="AB169" s="25"/>
      <c r="AC169" s="25"/>
      <c r="AD169" s="104" t="s">
        <v>4161</v>
      </c>
      <c r="AE169" s="181"/>
      <c r="AF169" s="181"/>
      <c r="AG169" s="181">
        <f t="shared" si="5"/>
        <v>25875.525043753645</v>
      </c>
      <c r="AH169" s="181"/>
      <c r="AI169" s="181"/>
      <c r="AJ169" s="186"/>
      <c r="AK169" s="186"/>
      <c r="AL169" s="186">
        <f t="shared" si="6"/>
        <v>25875.525043753645</v>
      </c>
      <c r="AM169" s="186"/>
      <c r="AN169" s="186"/>
      <c r="AO169" s="183">
        <v>99.991666666666674</v>
      </c>
      <c r="AP169" s="44"/>
      <c r="AQ169" s="25">
        <v>1</v>
      </c>
      <c r="AR169" s="44">
        <v>2</v>
      </c>
      <c r="AS169" s="104">
        <v>1</v>
      </c>
      <c r="AT169" s="25">
        <v>3</v>
      </c>
      <c r="AU169" s="25" t="s">
        <v>860</v>
      </c>
      <c r="AV169" s="25" t="s">
        <v>853</v>
      </c>
      <c r="AW169" s="25">
        <v>2010</v>
      </c>
      <c r="AX169" s="25" t="s">
        <v>773</v>
      </c>
      <c r="AY169" s="25" t="s">
        <v>4174</v>
      </c>
      <c r="AZ169" s="25" t="s">
        <v>751</v>
      </c>
      <c r="BA169" s="25" t="s">
        <v>851</v>
      </c>
      <c r="BB169" s="25" t="s">
        <v>4182</v>
      </c>
      <c r="BC169" s="25" t="s">
        <v>751</v>
      </c>
      <c r="BD169" s="25" t="s">
        <v>751</v>
      </c>
      <c r="BE169" s="25"/>
      <c r="BF169" s="25">
        <v>3</v>
      </c>
      <c r="BG169" s="62">
        <v>3</v>
      </c>
      <c r="BH169" s="25" t="s">
        <v>2000</v>
      </c>
      <c r="BI169" s="75">
        <v>0</v>
      </c>
      <c r="BJ169" s="75" t="s">
        <v>3951</v>
      </c>
      <c r="BK169" s="75" t="s">
        <v>3923</v>
      </c>
      <c r="BL169" s="221"/>
      <c r="BM169" s="15"/>
      <c r="BN169" s="15"/>
      <c r="BO169" s="15"/>
      <c r="BP169" s="15"/>
      <c r="BQ169" s="15"/>
      <c r="BR169" s="15"/>
    </row>
    <row r="170" spans="1:70" s="29" customFormat="1" ht="15" customHeight="1" x14ac:dyDescent="0.25">
      <c r="A170" s="25">
        <v>144</v>
      </c>
      <c r="B170" s="26"/>
      <c r="C170" s="190" t="s">
        <v>159</v>
      </c>
      <c r="D170" s="201">
        <v>2</v>
      </c>
      <c r="E170" s="64" t="s">
        <v>1243</v>
      </c>
      <c r="F170" s="64" t="s">
        <v>151</v>
      </c>
      <c r="G170" s="99" t="s">
        <v>847</v>
      </c>
      <c r="H170" s="104">
        <v>1</v>
      </c>
      <c r="I170" s="25">
        <v>1</v>
      </c>
      <c r="J170" s="71"/>
      <c r="K170" s="25">
        <v>1</v>
      </c>
      <c r="L170" s="25">
        <v>1</v>
      </c>
      <c r="M170" s="25">
        <v>11</v>
      </c>
      <c r="N170" s="25" t="s">
        <v>2980</v>
      </c>
      <c r="O170" s="71" t="s">
        <v>160</v>
      </c>
      <c r="P170" s="71" t="s">
        <v>20</v>
      </c>
      <c r="Q170" s="25" t="s">
        <v>848</v>
      </c>
      <c r="R170" s="25" t="s">
        <v>4121</v>
      </c>
      <c r="S170" s="25">
        <v>3</v>
      </c>
      <c r="T170" s="25" t="s">
        <v>849</v>
      </c>
      <c r="U170" s="25" t="s">
        <v>2</v>
      </c>
      <c r="V170" s="25">
        <v>4</v>
      </c>
      <c r="W170" s="25" t="s">
        <v>850</v>
      </c>
      <c r="X170" s="25">
        <v>2</v>
      </c>
      <c r="Y170" s="103"/>
      <c r="Z170" s="25"/>
      <c r="AA170" s="25">
        <v>12218</v>
      </c>
      <c r="AB170" s="25"/>
      <c r="AC170" s="25"/>
      <c r="AD170" s="104" t="s">
        <v>2119</v>
      </c>
      <c r="AE170" s="22"/>
      <c r="AF170" s="22"/>
      <c r="AG170" s="22">
        <f t="shared" si="5"/>
        <v>13059.075756313025</v>
      </c>
      <c r="AH170" s="22"/>
      <c r="AI170" s="22"/>
      <c r="AJ170" s="35"/>
      <c r="AK170" s="35"/>
      <c r="AL170" s="35">
        <f t="shared" si="6"/>
        <v>13059.075756313025</v>
      </c>
      <c r="AM170" s="35"/>
      <c r="AN170" s="35"/>
      <c r="AO170" s="24">
        <v>99.991666666666674</v>
      </c>
      <c r="AP170" s="27"/>
      <c r="AQ170" s="28">
        <v>1</v>
      </c>
      <c r="AR170" s="27">
        <v>2</v>
      </c>
      <c r="AS170" s="47">
        <v>1</v>
      </c>
      <c r="AT170" s="25">
        <v>3</v>
      </c>
      <c r="AU170" s="25" t="s">
        <v>860</v>
      </c>
      <c r="AV170" s="25" t="s">
        <v>853</v>
      </c>
      <c r="AW170" s="25">
        <v>2010</v>
      </c>
      <c r="AX170" s="25" t="s">
        <v>773</v>
      </c>
      <c r="AY170" s="25" t="s">
        <v>1981</v>
      </c>
      <c r="AZ170" s="25" t="s">
        <v>751</v>
      </c>
      <c r="BA170" s="25" t="s">
        <v>851</v>
      </c>
      <c r="BB170" s="25" t="s">
        <v>859</v>
      </c>
      <c r="BC170" s="25" t="s">
        <v>751</v>
      </c>
      <c r="BD170" s="25" t="s">
        <v>751</v>
      </c>
      <c r="BE170" s="25"/>
      <c r="BF170" s="25">
        <v>3</v>
      </c>
      <c r="BG170" s="62">
        <v>3</v>
      </c>
      <c r="BH170" s="25" t="s">
        <v>2000</v>
      </c>
      <c r="BI170" s="75" t="s">
        <v>3950</v>
      </c>
      <c r="BJ170" s="75" t="s">
        <v>3951</v>
      </c>
      <c r="BK170" s="75" t="s">
        <v>3923</v>
      </c>
      <c r="BL170" s="221"/>
      <c r="BM170" s="15"/>
      <c r="BN170" s="15"/>
      <c r="BO170" s="15"/>
      <c r="BP170" s="15"/>
      <c r="BQ170" s="15"/>
      <c r="BR170" s="15"/>
    </row>
    <row r="171" spans="1:70" s="29" customFormat="1" ht="15" customHeight="1" x14ac:dyDescent="0.25">
      <c r="A171" s="25">
        <v>145</v>
      </c>
      <c r="B171" s="26"/>
      <c r="C171" s="190" t="s">
        <v>159</v>
      </c>
      <c r="D171" s="201">
        <v>2</v>
      </c>
      <c r="E171" s="64" t="s">
        <v>1243</v>
      </c>
      <c r="F171" s="64" t="s">
        <v>151</v>
      </c>
      <c r="G171" s="99" t="s">
        <v>847</v>
      </c>
      <c r="H171" s="104">
        <v>1</v>
      </c>
      <c r="I171" s="25">
        <v>1</v>
      </c>
      <c r="J171" s="71"/>
      <c r="K171" s="25">
        <v>1</v>
      </c>
      <c r="L171" s="25">
        <v>1</v>
      </c>
      <c r="M171" s="25">
        <v>11</v>
      </c>
      <c r="N171" s="25" t="s">
        <v>2980</v>
      </c>
      <c r="O171" s="71" t="s">
        <v>160</v>
      </c>
      <c r="P171" s="71" t="s">
        <v>20</v>
      </c>
      <c r="Q171" s="25" t="s">
        <v>848</v>
      </c>
      <c r="R171" s="25" t="s">
        <v>4121</v>
      </c>
      <c r="S171" s="25">
        <v>3</v>
      </c>
      <c r="T171" s="25" t="s">
        <v>849</v>
      </c>
      <c r="U171" s="25" t="s">
        <v>2</v>
      </c>
      <c r="V171" s="25">
        <v>4</v>
      </c>
      <c r="W171" s="25" t="s">
        <v>850</v>
      </c>
      <c r="X171" s="25">
        <v>2</v>
      </c>
      <c r="Y171" s="103"/>
      <c r="Z171" s="25"/>
      <c r="AA171" s="25">
        <v>40407</v>
      </c>
      <c r="AB171" s="25"/>
      <c r="AC171" s="25"/>
      <c r="AD171" s="104" t="s">
        <v>2119</v>
      </c>
      <c r="AE171" s="22"/>
      <c r="AF171" s="22"/>
      <c r="AG171" s="22">
        <f t="shared" si="5"/>
        <v>43188.580298358196</v>
      </c>
      <c r="AH171" s="22"/>
      <c r="AI171" s="22"/>
      <c r="AJ171" s="35"/>
      <c r="AK171" s="35"/>
      <c r="AL171" s="35">
        <f t="shared" si="6"/>
        <v>43188.580298358196</v>
      </c>
      <c r="AM171" s="35"/>
      <c r="AN171" s="35"/>
      <c r="AO171" s="24">
        <v>99.991666666666674</v>
      </c>
      <c r="AP171" s="27"/>
      <c r="AQ171" s="28">
        <v>1</v>
      </c>
      <c r="AR171" s="27">
        <v>2</v>
      </c>
      <c r="AS171" s="47">
        <v>1</v>
      </c>
      <c r="AT171" s="25">
        <v>3</v>
      </c>
      <c r="AU171" s="25" t="s">
        <v>860</v>
      </c>
      <c r="AV171" s="25" t="s">
        <v>853</v>
      </c>
      <c r="AW171" s="25">
        <v>2010</v>
      </c>
      <c r="AX171" s="25" t="s">
        <v>773</v>
      </c>
      <c r="AY171" s="25" t="s">
        <v>1987</v>
      </c>
      <c r="AZ171" s="25" t="s">
        <v>751</v>
      </c>
      <c r="BA171" s="25" t="s">
        <v>851</v>
      </c>
      <c r="BB171" s="25" t="s">
        <v>854</v>
      </c>
      <c r="BC171" s="25" t="s">
        <v>751</v>
      </c>
      <c r="BD171" s="25" t="s">
        <v>751</v>
      </c>
      <c r="BE171" s="25"/>
      <c r="BF171" s="25">
        <v>3</v>
      </c>
      <c r="BG171" s="62">
        <v>3</v>
      </c>
      <c r="BH171" s="25" t="s">
        <v>2000</v>
      </c>
      <c r="BI171" s="75" t="s">
        <v>3950</v>
      </c>
      <c r="BJ171" s="75" t="s">
        <v>3951</v>
      </c>
      <c r="BK171" s="75" t="s">
        <v>3923</v>
      </c>
      <c r="BL171" s="221"/>
      <c r="BM171" s="15"/>
      <c r="BN171" s="15"/>
      <c r="BO171" s="15"/>
      <c r="BP171" s="15"/>
      <c r="BQ171" s="15"/>
      <c r="BR171" s="15"/>
    </row>
    <row r="172" spans="1:70" s="29" customFormat="1" ht="15" customHeight="1" x14ac:dyDescent="0.25">
      <c r="A172" s="25">
        <v>146</v>
      </c>
      <c r="B172" s="26"/>
      <c r="C172" s="190" t="s">
        <v>159</v>
      </c>
      <c r="D172" s="201">
        <v>2</v>
      </c>
      <c r="E172" s="64" t="s">
        <v>1243</v>
      </c>
      <c r="F172" s="64" t="s">
        <v>151</v>
      </c>
      <c r="G172" s="99" t="s">
        <v>847</v>
      </c>
      <c r="H172" s="104">
        <v>1</v>
      </c>
      <c r="I172" s="25">
        <v>1</v>
      </c>
      <c r="J172" s="71"/>
      <c r="K172" s="25">
        <v>1</v>
      </c>
      <c r="L172" s="25">
        <v>1</v>
      </c>
      <c r="M172" s="25">
        <v>11</v>
      </c>
      <c r="N172" s="25" t="s">
        <v>2980</v>
      </c>
      <c r="O172" s="71" t="s">
        <v>160</v>
      </c>
      <c r="P172" s="71" t="s">
        <v>20</v>
      </c>
      <c r="Q172" s="25" t="s">
        <v>848</v>
      </c>
      <c r="R172" s="25" t="s">
        <v>4121</v>
      </c>
      <c r="S172" s="25">
        <v>3</v>
      </c>
      <c r="T172" s="25" t="s">
        <v>849</v>
      </c>
      <c r="U172" s="25" t="s">
        <v>2</v>
      </c>
      <c r="V172" s="25">
        <v>4</v>
      </c>
      <c r="W172" s="25" t="s">
        <v>850</v>
      </c>
      <c r="X172" s="25">
        <v>2</v>
      </c>
      <c r="Y172" s="103"/>
      <c r="Z172" s="25"/>
      <c r="AA172" s="25">
        <v>52914</v>
      </c>
      <c r="AB172" s="25"/>
      <c r="AC172" s="25"/>
      <c r="AD172" s="104" t="s">
        <v>2119</v>
      </c>
      <c r="AE172" s="22"/>
      <c r="AF172" s="22"/>
      <c r="AG172" s="22">
        <f t="shared" si="5"/>
        <v>56556.550545878818</v>
      </c>
      <c r="AH172" s="22"/>
      <c r="AI172" s="22"/>
      <c r="AJ172" s="35"/>
      <c r="AK172" s="35"/>
      <c r="AL172" s="35">
        <f t="shared" si="6"/>
        <v>56556.550545878818</v>
      </c>
      <c r="AM172" s="35"/>
      <c r="AN172" s="35"/>
      <c r="AO172" s="24">
        <v>99.991666666666674</v>
      </c>
      <c r="AP172" s="27"/>
      <c r="AQ172" s="28">
        <v>1</v>
      </c>
      <c r="AR172" s="27">
        <v>2</v>
      </c>
      <c r="AS172" s="47">
        <v>1</v>
      </c>
      <c r="AT172" s="25">
        <v>3</v>
      </c>
      <c r="AU172" s="25" t="s">
        <v>860</v>
      </c>
      <c r="AV172" s="25" t="s">
        <v>853</v>
      </c>
      <c r="AW172" s="25">
        <v>2010</v>
      </c>
      <c r="AX172" s="25" t="s">
        <v>773</v>
      </c>
      <c r="AY172" s="25" t="s">
        <v>1983</v>
      </c>
      <c r="AZ172" s="25" t="s">
        <v>751</v>
      </c>
      <c r="BA172" s="25" t="s">
        <v>851</v>
      </c>
      <c r="BB172" s="25" t="s">
        <v>859</v>
      </c>
      <c r="BC172" s="25" t="s">
        <v>751</v>
      </c>
      <c r="BD172" s="25" t="s">
        <v>751</v>
      </c>
      <c r="BE172" s="25"/>
      <c r="BF172" s="25">
        <v>3</v>
      </c>
      <c r="BG172" s="62">
        <v>3</v>
      </c>
      <c r="BH172" s="25" t="s">
        <v>2000</v>
      </c>
      <c r="BI172" s="75" t="s">
        <v>3950</v>
      </c>
      <c r="BJ172" s="75" t="s">
        <v>3951</v>
      </c>
      <c r="BK172" s="75" t="s">
        <v>3923</v>
      </c>
      <c r="BL172" s="221"/>
      <c r="BM172" s="15"/>
      <c r="BN172" s="15"/>
      <c r="BO172" s="15"/>
      <c r="BP172" s="15"/>
      <c r="BQ172" s="15"/>
      <c r="BR172" s="15"/>
    </row>
    <row r="173" spans="1:70" s="29" customFormat="1" ht="15" customHeight="1" x14ac:dyDescent="0.25">
      <c r="A173" s="25">
        <v>147</v>
      </c>
      <c r="B173" s="26"/>
      <c r="C173" s="190" t="s">
        <v>159</v>
      </c>
      <c r="D173" s="201">
        <v>2</v>
      </c>
      <c r="E173" s="64" t="s">
        <v>1243</v>
      </c>
      <c r="F173" s="64" t="s">
        <v>151</v>
      </c>
      <c r="G173" s="99" t="s">
        <v>847</v>
      </c>
      <c r="H173" s="104">
        <v>1</v>
      </c>
      <c r="I173" s="25">
        <v>1</v>
      </c>
      <c r="J173" s="71"/>
      <c r="K173" s="25">
        <v>1</v>
      </c>
      <c r="L173" s="25">
        <v>1</v>
      </c>
      <c r="M173" s="25">
        <v>11</v>
      </c>
      <c r="N173" s="25" t="s">
        <v>2980</v>
      </c>
      <c r="O173" s="71" t="s">
        <v>160</v>
      </c>
      <c r="P173" s="71" t="s">
        <v>20</v>
      </c>
      <c r="Q173" s="25" t="s">
        <v>848</v>
      </c>
      <c r="R173" s="25" t="s">
        <v>4121</v>
      </c>
      <c r="S173" s="25">
        <v>3</v>
      </c>
      <c r="T173" s="25" t="s">
        <v>849</v>
      </c>
      <c r="U173" s="25" t="s">
        <v>2</v>
      </c>
      <c r="V173" s="25">
        <v>4</v>
      </c>
      <c r="W173" s="25" t="s">
        <v>850</v>
      </c>
      <c r="X173" s="25">
        <v>2</v>
      </c>
      <c r="Y173" s="103"/>
      <c r="Z173" s="25"/>
      <c r="AA173" s="25">
        <v>23416</v>
      </c>
      <c r="AB173" s="25"/>
      <c r="AC173" s="25"/>
      <c r="AD173" s="104" t="s">
        <v>2119</v>
      </c>
      <c r="AE173" s="22"/>
      <c r="AF173" s="22"/>
      <c r="AG173" s="22">
        <f t="shared" si="5"/>
        <v>25027.935661305106</v>
      </c>
      <c r="AH173" s="22"/>
      <c r="AI173" s="22"/>
      <c r="AJ173" s="35"/>
      <c r="AK173" s="35"/>
      <c r="AL173" s="35">
        <f t="shared" si="6"/>
        <v>25027.935661305106</v>
      </c>
      <c r="AM173" s="35"/>
      <c r="AN173" s="35"/>
      <c r="AO173" s="24">
        <v>99.991666666666674</v>
      </c>
      <c r="AP173" s="27"/>
      <c r="AQ173" s="28">
        <v>1</v>
      </c>
      <c r="AR173" s="27">
        <v>2</v>
      </c>
      <c r="AS173" s="47">
        <v>1</v>
      </c>
      <c r="AT173" s="25">
        <v>3</v>
      </c>
      <c r="AU173" s="25" t="s">
        <v>860</v>
      </c>
      <c r="AV173" s="25" t="s">
        <v>853</v>
      </c>
      <c r="AW173" s="25">
        <v>2010</v>
      </c>
      <c r="AX173" s="25" t="s">
        <v>773</v>
      </c>
      <c r="AY173" s="25" t="s">
        <v>1982</v>
      </c>
      <c r="AZ173" s="25" t="s">
        <v>751</v>
      </c>
      <c r="BA173" s="25" t="s">
        <v>851</v>
      </c>
      <c r="BB173" s="25" t="s">
        <v>859</v>
      </c>
      <c r="BC173" s="25" t="s">
        <v>751</v>
      </c>
      <c r="BD173" s="25" t="s">
        <v>751</v>
      </c>
      <c r="BE173" s="25"/>
      <c r="BF173" s="25">
        <v>3</v>
      </c>
      <c r="BG173" s="62">
        <v>3</v>
      </c>
      <c r="BH173" s="25" t="s">
        <v>2000</v>
      </c>
      <c r="BI173" s="75" t="s">
        <v>3950</v>
      </c>
      <c r="BJ173" s="75" t="s">
        <v>3951</v>
      </c>
      <c r="BK173" s="75" t="s">
        <v>3923</v>
      </c>
      <c r="BL173" s="221"/>
      <c r="BM173" s="15"/>
      <c r="BN173" s="15"/>
      <c r="BO173" s="15"/>
      <c r="BP173" s="15"/>
      <c r="BQ173" s="15"/>
      <c r="BR173" s="15"/>
    </row>
    <row r="174" spans="1:70" s="29" customFormat="1" ht="15" customHeight="1" x14ac:dyDescent="0.25">
      <c r="A174" s="25">
        <v>148</v>
      </c>
      <c r="B174" s="26"/>
      <c r="C174" s="190" t="s">
        <v>159</v>
      </c>
      <c r="D174" s="201">
        <v>2</v>
      </c>
      <c r="E174" s="64" t="s">
        <v>1243</v>
      </c>
      <c r="F174" s="64" t="s">
        <v>151</v>
      </c>
      <c r="G174" s="99" t="s">
        <v>847</v>
      </c>
      <c r="H174" s="104">
        <v>1</v>
      </c>
      <c r="I174" s="25">
        <v>1</v>
      </c>
      <c r="J174" s="71"/>
      <c r="K174" s="25">
        <v>1</v>
      </c>
      <c r="L174" s="25">
        <v>1</v>
      </c>
      <c r="M174" s="25">
        <v>11</v>
      </c>
      <c r="N174" s="25" t="s">
        <v>2980</v>
      </c>
      <c r="O174" s="71" t="s">
        <v>160</v>
      </c>
      <c r="P174" s="71" t="s">
        <v>20</v>
      </c>
      <c r="Q174" s="25" t="s">
        <v>848</v>
      </c>
      <c r="R174" s="25" t="s">
        <v>4124</v>
      </c>
      <c r="S174" s="25">
        <v>3</v>
      </c>
      <c r="T174" s="25" t="s">
        <v>849</v>
      </c>
      <c r="U174" s="25" t="s">
        <v>2</v>
      </c>
      <c r="V174" s="25">
        <v>4</v>
      </c>
      <c r="W174" s="25" t="s">
        <v>850</v>
      </c>
      <c r="X174" s="25">
        <v>2</v>
      </c>
      <c r="Y174" s="103"/>
      <c r="Z174" s="25"/>
      <c r="AA174" s="25">
        <v>7000000</v>
      </c>
      <c r="AB174" s="25"/>
      <c r="AC174" s="25"/>
      <c r="AD174" s="25" t="s">
        <v>1971</v>
      </c>
      <c r="AE174" s="22"/>
      <c r="AF174" s="22"/>
      <c r="AG174" s="22">
        <f t="shared" si="5"/>
        <v>7481873.4894574545</v>
      </c>
      <c r="AH174" s="22"/>
      <c r="AI174" s="22"/>
      <c r="AJ174" s="35"/>
      <c r="AK174" s="35"/>
      <c r="AL174" s="35">
        <f>AG174/AS174</f>
        <v>360.58959417116267</v>
      </c>
      <c r="AM174" s="35"/>
      <c r="AN174" s="35"/>
      <c r="AO174" s="24">
        <v>99.991666666666674</v>
      </c>
      <c r="AP174" s="27"/>
      <c r="AQ174" s="28">
        <v>1</v>
      </c>
      <c r="AR174" s="27">
        <v>2</v>
      </c>
      <c r="AS174" s="28">
        <v>20749</v>
      </c>
      <c r="AT174" s="25">
        <v>3</v>
      </c>
      <c r="AU174" s="25" t="s">
        <v>4159</v>
      </c>
      <c r="AV174" s="25" t="s">
        <v>853</v>
      </c>
      <c r="AW174" s="25">
        <v>2010</v>
      </c>
      <c r="AX174" s="25" t="s">
        <v>773</v>
      </c>
      <c r="AY174" s="25" t="s">
        <v>1976</v>
      </c>
      <c r="AZ174" s="25" t="s">
        <v>751</v>
      </c>
      <c r="BA174" s="25" t="s">
        <v>851</v>
      </c>
      <c r="BB174" s="25" t="s">
        <v>854</v>
      </c>
      <c r="BC174" s="25" t="s">
        <v>751</v>
      </c>
      <c r="BD174" s="25" t="s">
        <v>751</v>
      </c>
      <c r="BE174" s="25"/>
      <c r="BF174" s="25">
        <v>3</v>
      </c>
      <c r="BG174" s="62">
        <v>3</v>
      </c>
      <c r="BH174" s="25" t="s">
        <v>2000</v>
      </c>
      <c r="BI174" s="75" t="s">
        <v>3950</v>
      </c>
      <c r="BJ174" s="75" t="s">
        <v>3951</v>
      </c>
      <c r="BK174" s="75" t="s">
        <v>3923</v>
      </c>
      <c r="BL174" s="221"/>
      <c r="BM174" s="15"/>
      <c r="BN174" s="15"/>
      <c r="BO174" s="15"/>
      <c r="BP174" s="15"/>
      <c r="BQ174" s="15"/>
      <c r="BR174" s="15"/>
    </row>
    <row r="175" spans="1:70" s="29" customFormat="1" ht="15" customHeight="1" x14ac:dyDescent="0.25">
      <c r="A175" s="25">
        <v>149</v>
      </c>
      <c r="B175" s="26"/>
      <c r="C175" s="190" t="s">
        <v>159</v>
      </c>
      <c r="D175" s="201">
        <v>2</v>
      </c>
      <c r="E175" s="64" t="s">
        <v>1243</v>
      </c>
      <c r="F175" s="64" t="s">
        <v>151</v>
      </c>
      <c r="G175" s="99" t="s">
        <v>847</v>
      </c>
      <c r="H175" s="104">
        <v>1</v>
      </c>
      <c r="I175" s="25">
        <v>1</v>
      </c>
      <c r="J175" s="71"/>
      <c r="K175" s="25">
        <v>1</v>
      </c>
      <c r="L175" s="25">
        <v>1</v>
      </c>
      <c r="M175" s="25">
        <v>11</v>
      </c>
      <c r="N175" s="25" t="s">
        <v>2980</v>
      </c>
      <c r="O175" s="71" t="s">
        <v>160</v>
      </c>
      <c r="P175" s="71" t="s">
        <v>20</v>
      </c>
      <c r="Q175" s="25" t="s">
        <v>848</v>
      </c>
      <c r="R175" s="25" t="s">
        <v>4124</v>
      </c>
      <c r="S175" s="25">
        <v>3</v>
      </c>
      <c r="T175" s="25" t="s">
        <v>849</v>
      </c>
      <c r="U175" s="25" t="s">
        <v>2</v>
      </c>
      <c r="V175" s="25">
        <v>4</v>
      </c>
      <c r="W175" s="25" t="s">
        <v>850</v>
      </c>
      <c r="X175" s="25">
        <v>2</v>
      </c>
      <c r="Y175" s="103"/>
      <c r="Z175" s="25"/>
      <c r="AA175" s="25">
        <v>202000000</v>
      </c>
      <c r="AB175" s="25"/>
      <c r="AC175" s="25"/>
      <c r="AD175" s="25" t="s">
        <v>1971</v>
      </c>
      <c r="AE175" s="22"/>
      <c r="AF175" s="22"/>
      <c r="AG175" s="22">
        <f t="shared" si="5"/>
        <v>215905492.12434366</v>
      </c>
      <c r="AH175" s="22"/>
      <c r="AI175" s="22"/>
      <c r="AJ175" s="35"/>
      <c r="AK175" s="35"/>
      <c r="AL175" s="35">
        <f>AG175/AS175</f>
        <v>10405.585431796408</v>
      </c>
      <c r="AM175" s="35"/>
      <c r="AN175" s="35"/>
      <c r="AO175" s="24">
        <v>99.991666666666674</v>
      </c>
      <c r="AP175" s="27"/>
      <c r="AQ175" s="28">
        <v>1</v>
      </c>
      <c r="AR175" s="27">
        <v>2</v>
      </c>
      <c r="AS175" s="28">
        <v>20749</v>
      </c>
      <c r="AT175" s="25">
        <v>3</v>
      </c>
      <c r="AU175" s="25" t="s">
        <v>4159</v>
      </c>
      <c r="AV175" s="25" t="s">
        <v>853</v>
      </c>
      <c r="AW175" s="25">
        <v>2010</v>
      </c>
      <c r="AX175" s="25" t="s">
        <v>773</v>
      </c>
      <c r="AY175" s="25" t="s">
        <v>1977</v>
      </c>
      <c r="AZ175" s="25" t="s">
        <v>751</v>
      </c>
      <c r="BA175" s="25" t="s">
        <v>851</v>
      </c>
      <c r="BB175" s="25" t="s">
        <v>854</v>
      </c>
      <c r="BC175" s="25" t="s">
        <v>751</v>
      </c>
      <c r="BD175" s="25" t="s">
        <v>751</v>
      </c>
      <c r="BE175" s="25"/>
      <c r="BF175" s="25">
        <v>3</v>
      </c>
      <c r="BG175" s="62">
        <v>3</v>
      </c>
      <c r="BH175" s="25" t="s">
        <v>2000</v>
      </c>
      <c r="BI175" s="75" t="s">
        <v>3950</v>
      </c>
      <c r="BJ175" s="75" t="s">
        <v>3951</v>
      </c>
      <c r="BK175" s="75" t="s">
        <v>3923</v>
      </c>
      <c r="BL175" s="221"/>
      <c r="BM175" s="15"/>
      <c r="BN175" s="15"/>
      <c r="BO175" s="15"/>
      <c r="BP175" s="15"/>
      <c r="BQ175" s="15"/>
      <c r="BR175" s="15"/>
    </row>
    <row r="176" spans="1:70" s="29" customFormat="1" ht="15" customHeight="1" x14ac:dyDescent="0.25">
      <c r="A176" s="25">
        <v>150</v>
      </c>
      <c r="B176" s="26"/>
      <c r="C176" s="190" t="s">
        <v>159</v>
      </c>
      <c r="D176" s="201">
        <v>2</v>
      </c>
      <c r="E176" s="64" t="s">
        <v>1243</v>
      </c>
      <c r="F176" s="64" t="s">
        <v>151</v>
      </c>
      <c r="G176" s="99" t="s">
        <v>847</v>
      </c>
      <c r="H176" s="104">
        <v>1</v>
      </c>
      <c r="I176" s="25">
        <v>1</v>
      </c>
      <c r="J176" s="71"/>
      <c r="K176" s="25">
        <v>1</v>
      </c>
      <c r="L176" s="25">
        <v>1</v>
      </c>
      <c r="M176" s="25">
        <v>11</v>
      </c>
      <c r="N176" s="25" t="s">
        <v>2980</v>
      </c>
      <c r="O176" s="71" t="s">
        <v>160</v>
      </c>
      <c r="P176" s="71" t="s">
        <v>20</v>
      </c>
      <c r="Q176" s="25" t="s">
        <v>848</v>
      </c>
      <c r="R176" s="25" t="s">
        <v>4124</v>
      </c>
      <c r="S176" s="25">
        <v>3</v>
      </c>
      <c r="T176" s="25" t="s">
        <v>849</v>
      </c>
      <c r="U176" s="25" t="s">
        <v>2</v>
      </c>
      <c r="V176" s="25">
        <v>4</v>
      </c>
      <c r="W176" s="25" t="s">
        <v>850</v>
      </c>
      <c r="X176" s="25">
        <v>2</v>
      </c>
      <c r="Y176" s="103"/>
      <c r="Z176" s="25"/>
      <c r="AA176" s="25">
        <v>656000000</v>
      </c>
      <c r="AB176" s="25"/>
      <c r="AC176" s="25"/>
      <c r="AD176" s="25" t="s">
        <v>1971</v>
      </c>
      <c r="AE176" s="22"/>
      <c r="AF176" s="22"/>
      <c r="AG176" s="22">
        <f t="shared" si="5"/>
        <v>701158429.86915565</v>
      </c>
      <c r="AH176" s="22"/>
      <c r="AI176" s="22"/>
      <c r="AJ176" s="35"/>
      <c r="AK176" s="35"/>
      <c r="AL176" s="35">
        <f>AG176/AS176</f>
        <v>33792.396253754669</v>
      </c>
      <c r="AM176" s="35"/>
      <c r="AN176" s="35"/>
      <c r="AO176" s="24">
        <v>99.991666666666674</v>
      </c>
      <c r="AP176" s="27"/>
      <c r="AQ176" s="28">
        <v>1</v>
      </c>
      <c r="AR176" s="27">
        <v>2</v>
      </c>
      <c r="AS176" s="28">
        <v>20749</v>
      </c>
      <c r="AT176" s="25">
        <v>3</v>
      </c>
      <c r="AU176" s="25" t="s">
        <v>4159</v>
      </c>
      <c r="AV176" s="25" t="s">
        <v>853</v>
      </c>
      <c r="AW176" s="25">
        <v>2010</v>
      </c>
      <c r="AX176" s="25" t="s">
        <v>773</v>
      </c>
      <c r="AY176" s="25" t="s">
        <v>1978</v>
      </c>
      <c r="AZ176" s="25" t="s">
        <v>751</v>
      </c>
      <c r="BA176" s="25" t="s">
        <v>851</v>
      </c>
      <c r="BB176" s="25" t="s">
        <v>854</v>
      </c>
      <c r="BC176" s="25" t="s">
        <v>751</v>
      </c>
      <c r="BD176" s="25" t="s">
        <v>751</v>
      </c>
      <c r="BE176" s="25"/>
      <c r="BF176" s="25">
        <v>3</v>
      </c>
      <c r="BG176" s="62">
        <v>3</v>
      </c>
      <c r="BH176" s="25" t="s">
        <v>2000</v>
      </c>
      <c r="BI176" s="75" t="s">
        <v>3950</v>
      </c>
      <c r="BJ176" s="75" t="s">
        <v>3951</v>
      </c>
      <c r="BK176" s="75" t="s">
        <v>3923</v>
      </c>
      <c r="BL176" s="221"/>
      <c r="BM176" s="15"/>
      <c r="BN176" s="15"/>
      <c r="BO176" s="15"/>
      <c r="BP176" s="15"/>
      <c r="BQ176" s="15"/>
      <c r="BR176" s="15"/>
    </row>
    <row r="177" spans="1:70" s="49" customFormat="1" ht="15" customHeight="1" x14ac:dyDescent="0.25">
      <c r="A177" s="25">
        <v>152</v>
      </c>
      <c r="B177" s="26"/>
      <c r="C177" s="190" t="s">
        <v>159</v>
      </c>
      <c r="D177" s="201">
        <v>2</v>
      </c>
      <c r="E177" s="64" t="s">
        <v>1243</v>
      </c>
      <c r="F177" s="64" t="s">
        <v>151</v>
      </c>
      <c r="G177" s="99" t="s">
        <v>847</v>
      </c>
      <c r="H177" s="104">
        <v>1</v>
      </c>
      <c r="I177" s="25">
        <v>1</v>
      </c>
      <c r="J177" s="71"/>
      <c r="K177" s="25">
        <v>1</v>
      </c>
      <c r="L177" s="25">
        <v>1</v>
      </c>
      <c r="M177" s="25">
        <v>11</v>
      </c>
      <c r="N177" s="25" t="s">
        <v>2980</v>
      </c>
      <c r="O177" s="71" t="s">
        <v>160</v>
      </c>
      <c r="P177" s="71" t="s">
        <v>20</v>
      </c>
      <c r="Q177" s="25" t="s">
        <v>848</v>
      </c>
      <c r="R177" s="25" t="s">
        <v>4124</v>
      </c>
      <c r="S177" s="25">
        <v>3</v>
      </c>
      <c r="T177" s="25" t="s">
        <v>849</v>
      </c>
      <c r="U177" s="25" t="s">
        <v>2</v>
      </c>
      <c r="V177" s="25">
        <v>4</v>
      </c>
      <c r="W177" s="25" t="s">
        <v>850</v>
      </c>
      <c r="X177" s="25">
        <v>2</v>
      </c>
      <c r="Y177" s="103"/>
      <c r="Z177" s="25"/>
      <c r="AA177" s="25">
        <v>3.8</v>
      </c>
      <c r="AB177" s="25"/>
      <c r="AC177" s="25"/>
      <c r="AD177" s="25" t="s">
        <v>857</v>
      </c>
      <c r="AE177" s="22"/>
      <c r="AF177" s="22"/>
      <c r="AG177" s="22">
        <f t="shared" si="5"/>
        <v>4.0615884657054746</v>
      </c>
      <c r="AH177" s="22"/>
      <c r="AI177" s="22"/>
      <c r="AJ177" s="23"/>
      <c r="AK177" s="23"/>
      <c r="AL177" s="23"/>
      <c r="AM177" s="23"/>
      <c r="AN177" s="23"/>
      <c r="AO177" s="24">
        <v>99.991666666666674</v>
      </c>
      <c r="AP177" s="27"/>
      <c r="AQ177" s="28">
        <v>1</v>
      </c>
      <c r="AR177" s="28">
        <v>6</v>
      </c>
      <c r="AS177" s="28" t="s">
        <v>751</v>
      </c>
      <c r="AT177" s="25">
        <v>3</v>
      </c>
      <c r="AU177" s="25" t="s">
        <v>858</v>
      </c>
      <c r="AV177" s="25" t="s">
        <v>853</v>
      </c>
      <c r="AW177" s="25">
        <v>2010</v>
      </c>
      <c r="AX177" s="25" t="s">
        <v>773</v>
      </c>
      <c r="AY177" s="25" t="s">
        <v>1972</v>
      </c>
      <c r="AZ177" s="25" t="s">
        <v>751</v>
      </c>
      <c r="BA177" s="25" t="s">
        <v>851</v>
      </c>
      <c r="BB177" s="25" t="s">
        <v>852</v>
      </c>
      <c r="BC177" s="25" t="s">
        <v>751</v>
      </c>
      <c r="BD177" s="25" t="s">
        <v>751</v>
      </c>
      <c r="BE177" s="25"/>
      <c r="BF177" s="25">
        <v>3</v>
      </c>
      <c r="BG177" s="62">
        <v>3</v>
      </c>
      <c r="BH177" s="25" t="s">
        <v>2000</v>
      </c>
      <c r="BI177" s="75" t="s">
        <v>3950</v>
      </c>
      <c r="BJ177" s="75" t="s">
        <v>3952</v>
      </c>
      <c r="BK177" s="75" t="s">
        <v>3953</v>
      </c>
      <c r="BL177" s="221"/>
      <c r="BM177" s="15"/>
      <c r="BN177" s="15"/>
      <c r="BO177" s="15"/>
      <c r="BP177" s="15"/>
      <c r="BQ177" s="15"/>
      <c r="BR177" s="15"/>
    </row>
    <row r="178" spans="1:70" s="29" customFormat="1" ht="15" customHeight="1" x14ac:dyDescent="0.25">
      <c r="A178" s="25">
        <v>153</v>
      </c>
      <c r="B178" s="26"/>
      <c r="C178" s="190" t="s">
        <v>159</v>
      </c>
      <c r="D178" s="201">
        <v>2</v>
      </c>
      <c r="E178" s="64" t="s">
        <v>1243</v>
      </c>
      <c r="F178" s="64" t="s">
        <v>151</v>
      </c>
      <c r="G178" s="99" t="s">
        <v>847</v>
      </c>
      <c r="H178" s="104">
        <v>1</v>
      </c>
      <c r="I178" s="25">
        <v>1</v>
      </c>
      <c r="J178" s="71"/>
      <c r="K178" s="25">
        <v>1</v>
      </c>
      <c r="L178" s="25">
        <v>1</v>
      </c>
      <c r="M178" s="25">
        <v>11</v>
      </c>
      <c r="N178" s="25" t="s">
        <v>2980</v>
      </c>
      <c r="O178" s="71" t="s">
        <v>160</v>
      </c>
      <c r="P178" s="71" t="s">
        <v>20</v>
      </c>
      <c r="Q178" s="25" t="s">
        <v>848</v>
      </c>
      <c r="R178" s="25" t="s">
        <v>4124</v>
      </c>
      <c r="S178" s="25">
        <v>3</v>
      </c>
      <c r="T178" s="25" t="s">
        <v>849</v>
      </c>
      <c r="U178" s="25" t="s">
        <v>2</v>
      </c>
      <c r="V178" s="25">
        <v>4</v>
      </c>
      <c r="W178" s="25" t="s">
        <v>850</v>
      </c>
      <c r="X178" s="25">
        <v>2</v>
      </c>
      <c r="Y178" s="103"/>
      <c r="Z178" s="25"/>
      <c r="AA178" s="25">
        <v>37.1</v>
      </c>
      <c r="AB178" s="25"/>
      <c r="AC178" s="25"/>
      <c r="AD178" s="25" t="s">
        <v>857</v>
      </c>
      <c r="AE178" s="22"/>
      <c r="AF178" s="22"/>
      <c r="AG178" s="22">
        <f t="shared" si="5"/>
        <v>39.653929494124512</v>
      </c>
      <c r="AH178" s="22"/>
      <c r="AI178" s="22"/>
      <c r="AJ178" s="23"/>
      <c r="AK178" s="23"/>
      <c r="AL178" s="23"/>
      <c r="AM178" s="23"/>
      <c r="AN178" s="23"/>
      <c r="AO178" s="24">
        <v>99.991666666666674</v>
      </c>
      <c r="AP178" s="27"/>
      <c r="AQ178" s="28">
        <v>1</v>
      </c>
      <c r="AR178" s="28">
        <v>6</v>
      </c>
      <c r="AS178" s="28" t="s">
        <v>751</v>
      </c>
      <c r="AT178" s="25">
        <v>3</v>
      </c>
      <c r="AU178" s="25" t="s">
        <v>858</v>
      </c>
      <c r="AV178" s="25" t="s">
        <v>853</v>
      </c>
      <c r="AW178" s="25">
        <v>2010</v>
      </c>
      <c r="AX178" s="25" t="s">
        <v>773</v>
      </c>
      <c r="AY178" s="25" t="s">
        <v>1973</v>
      </c>
      <c r="AZ178" s="25" t="s">
        <v>751</v>
      </c>
      <c r="BA178" s="25" t="s">
        <v>851</v>
      </c>
      <c r="BB178" s="25" t="s">
        <v>852</v>
      </c>
      <c r="BC178" s="25" t="s">
        <v>751</v>
      </c>
      <c r="BD178" s="25" t="s">
        <v>751</v>
      </c>
      <c r="BE178" s="25"/>
      <c r="BF178" s="25">
        <v>3</v>
      </c>
      <c r="BG178" s="62">
        <v>3</v>
      </c>
      <c r="BH178" s="25" t="s">
        <v>2000</v>
      </c>
      <c r="BI178" s="75" t="s">
        <v>3950</v>
      </c>
      <c r="BJ178" s="75" t="s">
        <v>3952</v>
      </c>
      <c r="BK178" s="75" t="s">
        <v>3953</v>
      </c>
      <c r="BL178" s="213"/>
      <c r="BM178" s="15"/>
      <c r="BN178" s="15"/>
      <c r="BO178" s="15"/>
      <c r="BP178" s="15"/>
      <c r="BQ178" s="15"/>
      <c r="BR178" s="15"/>
    </row>
    <row r="179" spans="1:70" s="29" customFormat="1" ht="15" customHeight="1" x14ac:dyDescent="0.25">
      <c r="A179" s="25">
        <v>154</v>
      </c>
      <c r="B179" s="26"/>
      <c r="C179" s="190" t="s">
        <v>159</v>
      </c>
      <c r="D179" s="201">
        <v>2</v>
      </c>
      <c r="E179" s="64" t="s">
        <v>1243</v>
      </c>
      <c r="F179" s="64" t="s">
        <v>151</v>
      </c>
      <c r="G179" s="99" t="s">
        <v>847</v>
      </c>
      <c r="H179" s="104">
        <v>1</v>
      </c>
      <c r="I179" s="25">
        <v>1</v>
      </c>
      <c r="J179" s="71"/>
      <c r="K179" s="25">
        <v>1</v>
      </c>
      <c r="L179" s="25">
        <v>1</v>
      </c>
      <c r="M179" s="25">
        <v>11</v>
      </c>
      <c r="N179" s="25" t="s">
        <v>2980</v>
      </c>
      <c r="O179" s="71" t="s">
        <v>160</v>
      </c>
      <c r="P179" s="71" t="s">
        <v>20</v>
      </c>
      <c r="Q179" s="25" t="s">
        <v>848</v>
      </c>
      <c r="R179" s="25" t="s">
        <v>4124</v>
      </c>
      <c r="S179" s="25">
        <v>3</v>
      </c>
      <c r="T179" s="25" t="s">
        <v>849</v>
      </c>
      <c r="U179" s="25" t="s">
        <v>2</v>
      </c>
      <c r="V179" s="25">
        <v>4</v>
      </c>
      <c r="W179" s="25" t="s">
        <v>850</v>
      </c>
      <c r="X179" s="25">
        <v>2</v>
      </c>
      <c r="Y179" s="103"/>
      <c r="Z179" s="25"/>
      <c r="AA179" s="25">
        <v>59.6</v>
      </c>
      <c r="AB179" s="25"/>
      <c r="AC179" s="25"/>
      <c r="AD179" s="25" t="s">
        <v>857</v>
      </c>
      <c r="AE179" s="22"/>
      <c r="AF179" s="22"/>
      <c r="AG179" s="22">
        <f t="shared" si="5"/>
        <v>63.702808567380607</v>
      </c>
      <c r="AH179" s="22"/>
      <c r="AI179" s="22"/>
      <c r="AJ179" s="23"/>
      <c r="AK179" s="23"/>
      <c r="AL179" s="23"/>
      <c r="AM179" s="23"/>
      <c r="AN179" s="23"/>
      <c r="AO179" s="24">
        <v>99.991666666666674</v>
      </c>
      <c r="AP179" s="27"/>
      <c r="AQ179" s="28">
        <v>1</v>
      </c>
      <c r="AR179" s="28">
        <v>6</v>
      </c>
      <c r="AS179" s="28" t="s">
        <v>751</v>
      </c>
      <c r="AT179" s="25">
        <v>3</v>
      </c>
      <c r="AU179" s="25" t="s">
        <v>858</v>
      </c>
      <c r="AV179" s="25" t="s">
        <v>853</v>
      </c>
      <c r="AW179" s="25">
        <v>2010</v>
      </c>
      <c r="AX179" s="25" t="s">
        <v>773</v>
      </c>
      <c r="AY179" s="25" t="s">
        <v>1974</v>
      </c>
      <c r="AZ179" s="25" t="s">
        <v>751</v>
      </c>
      <c r="BA179" s="25" t="s">
        <v>851</v>
      </c>
      <c r="BB179" s="25" t="s">
        <v>852</v>
      </c>
      <c r="BC179" s="25" t="s">
        <v>751</v>
      </c>
      <c r="BD179" s="25" t="s">
        <v>751</v>
      </c>
      <c r="BE179" s="25"/>
      <c r="BF179" s="25">
        <v>3</v>
      </c>
      <c r="BG179" s="62">
        <v>3</v>
      </c>
      <c r="BH179" s="25" t="s">
        <v>2000</v>
      </c>
      <c r="BI179" s="75" t="s">
        <v>3950</v>
      </c>
      <c r="BJ179" s="75" t="s">
        <v>3952</v>
      </c>
      <c r="BK179" s="75" t="s">
        <v>3953</v>
      </c>
      <c r="BL179" s="221"/>
      <c r="BM179" s="15"/>
      <c r="BN179" s="15"/>
      <c r="BO179" s="15"/>
      <c r="BP179" s="15"/>
      <c r="BQ179" s="15"/>
      <c r="BR179" s="15"/>
    </row>
    <row r="180" spans="1:70" s="29" customFormat="1" ht="15" customHeight="1" x14ac:dyDescent="0.25">
      <c r="A180" s="25">
        <v>155</v>
      </c>
      <c r="B180" s="26"/>
      <c r="C180" s="190" t="s">
        <v>159</v>
      </c>
      <c r="D180" s="201">
        <v>2</v>
      </c>
      <c r="E180" s="64" t="s">
        <v>1243</v>
      </c>
      <c r="F180" s="64" t="s">
        <v>151</v>
      </c>
      <c r="G180" s="99" t="s">
        <v>847</v>
      </c>
      <c r="H180" s="104">
        <v>1</v>
      </c>
      <c r="I180" s="25">
        <v>1</v>
      </c>
      <c r="J180" s="71"/>
      <c r="K180" s="25">
        <v>1</v>
      </c>
      <c r="L180" s="25">
        <v>1</v>
      </c>
      <c r="M180" s="25">
        <v>11</v>
      </c>
      <c r="N180" s="25" t="s">
        <v>2980</v>
      </c>
      <c r="O180" s="71" t="s">
        <v>160</v>
      </c>
      <c r="P180" s="71" t="s">
        <v>20</v>
      </c>
      <c r="Q180" s="25" t="s">
        <v>848</v>
      </c>
      <c r="R180" s="25" t="s">
        <v>4124</v>
      </c>
      <c r="S180" s="25">
        <v>3</v>
      </c>
      <c r="T180" s="25" t="s">
        <v>849</v>
      </c>
      <c r="U180" s="25" t="s">
        <v>2</v>
      </c>
      <c r="V180" s="25">
        <v>4</v>
      </c>
      <c r="W180" s="25" t="s">
        <v>850</v>
      </c>
      <c r="X180" s="25">
        <v>2</v>
      </c>
      <c r="Y180" s="103"/>
      <c r="Z180" s="25"/>
      <c r="AA180" s="25">
        <v>125.2</v>
      </c>
      <c r="AB180" s="25"/>
      <c r="AC180" s="25"/>
      <c r="AD180" s="25" t="s">
        <v>857</v>
      </c>
      <c r="AE180" s="22"/>
      <c r="AF180" s="22"/>
      <c r="AG180" s="22">
        <f t="shared" si="5"/>
        <v>133.8186515542962</v>
      </c>
      <c r="AH180" s="22"/>
      <c r="AI180" s="22"/>
      <c r="AJ180" s="23"/>
      <c r="AK180" s="23"/>
      <c r="AL180" s="23"/>
      <c r="AM180" s="23"/>
      <c r="AN180" s="23"/>
      <c r="AO180" s="24">
        <v>99.991666666666674</v>
      </c>
      <c r="AP180" s="27"/>
      <c r="AQ180" s="28">
        <v>1</v>
      </c>
      <c r="AR180" s="28">
        <v>6</v>
      </c>
      <c r="AS180" s="28" t="s">
        <v>751</v>
      </c>
      <c r="AT180" s="25">
        <v>3</v>
      </c>
      <c r="AU180" s="25" t="s">
        <v>858</v>
      </c>
      <c r="AV180" s="25" t="s">
        <v>853</v>
      </c>
      <c r="AW180" s="25">
        <v>2010</v>
      </c>
      <c r="AX180" s="25" t="s">
        <v>773</v>
      </c>
      <c r="AY180" s="25" t="s">
        <v>1975</v>
      </c>
      <c r="AZ180" s="25" t="s">
        <v>751</v>
      </c>
      <c r="BA180" s="25" t="s">
        <v>851</v>
      </c>
      <c r="BB180" s="25" t="s">
        <v>852</v>
      </c>
      <c r="BC180" s="25" t="s">
        <v>751</v>
      </c>
      <c r="BD180" s="25" t="s">
        <v>751</v>
      </c>
      <c r="BE180" s="25"/>
      <c r="BF180" s="25">
        <v>3</v>
      </c>
      <c r="BG180" s="62">
        <v>3</v>
      </c>
      <c r="BH180" s="25" t="s">
        <v>2000</v>
      </c>
      <c r="BI180" s="75" t="s">
        <v>3950</v>
      </c>
      <c r="BJ180" s="75" t="s">
        <v>3952</v>
      </c>
      <c r="BK180" s="75" t="s">
        <v>3953</v>
      </c>
      <c r="BL180" s="221"/>
      <c r="BM180" s="15"/>
      <c r="BN180" s="15"/>
      <c r="BO180" s="15"/>
      <c r="BP180" s="15"/>
      <c r="BQ180" s="15"/>
      <c r="BR180" s="15"/>
    </row>
    <row r="181" spans="1:70" s="29" customFormat="1" ht="15" customHeight="1" x14ac:dyDescent="0.25">
      <c r="A181" s="25">
        <v>156</v>
      </c>
      <c r="B181" s="26"/>
      <c r="C181" s="190" t="s">
        <v>159</v>
      </c>
      <c r="D181" s="201">
        <v>2</v>
      </c>
      <c r="E181" s="64" t="s">
        <v>1243</v>
      </c>
      <c r="F181" s="64" t="s">
        <v>151</v>
      </c>
      <c r="G181" s="99" t="s">
        <v>847</v>
      </c>
      <c r="H181" s="104">
        <v>1</v>
      </c>
      <c r="I181" s="25">
        <v>1</v>
      </c>
      <c r="J181" s="71"/>
      <c r="K181" s="25">
        <v>1</v>
      </c>
      <c r="L181" s="25">
        <v>1</v>
      </c>
      <c r="M181" s="25">
        <v>11</v>
      </c>
      <c r="N181" s="25" t="s">
        <v>2980</v>
      </c>
      <c r="O181" s="71" t="s">
        <v>160</v>
      </c>
      <c r="P181" s="71" t="s">
        <v>20</v>
      </c>
      <c r="Q181" s="25" t="s">
        <v>848</v>
      </c>
      <c r="R181" s="25" t="s">
        <v>4124</v>
      </c>
      <c r="S181" s="25">
        <v>3</v>
      </c>
      <c r="T181" s="25" t="s">
        <v>849</v>
      </c>
      <c r="U181" s="25" t="s">
        <v>2</v>
      </c>
      <c r="V181" s="25">
        <v>4</v>
      </c>
      <c r="W181" s="25" t="s">
        <v>850</v>
      </c>
      <c r="X181" s="25">
        <v>2</v>
      </c>
      <c r="Y181" s="103"/>
      <c r="Z181" s="25"/>
      <c r="AA181" s="25">
        <v>3.5</v>
      </c>
      <c r="AB181" s="25"/>
      <c r="AC181" s="25"/>
      <c r="AD181" s="25" t="s">
        <v>857</v>
      </c>
      <c r="AE181" s="22"/>
      <c r="AF181" s="22"/>
      <c r="AG181" s="22">
        <f t="shared" si="5"/>
        <v>3.7409367447287272</v>
      </c>
      <c r="AH181" s="22"/>
      <c r="AI181" s="22"/>
      <c r="AJ181" s="23"/>
      <c r="AK181" s="23"/>
      <c r="AL181" s="23"/>
      <c r="AM181" s="23"/>
      <c r="AN181" s="23"/>
      <c r="AO181" s="24">
        <v>99.991666666666674</v>
      </c>
      <c r="AP181" s="27"/>
      <c r="AQ181" s="28">
        <v>1</v>
      </c>
      <c r="AR181" s="28">
        <v>6</v>
      </c>
      <c r="AS181" s="28" t="s">
        <v>751</v>
      </c>
      <c r="AT181" s="25">
        <v>3</v>
      </c>
      <c r="AU181" s="25" t="s">
        <v>858</v>
      </c>
      <c r="AV181" s="25" t="s">
        <v>853</v>
      </c>
      <c r="AW181" s="25">
        <v>2010</v>
      </c>
      <c r="AX181" s="25" t="s">
        <v>773</v>
      </c>
      <c r="AY181" s="25" t="s">
        <v>1976</v>
      </c>
      <c r="AZ181" s="25" t="s">
        <v>751</v>
      </c>
      <c r="BA181" s="25" t="s">
        <v>851</v>
      </c>
      <c r="BB181" s="25" t="s">
        <v>854</v>
      </c>
      <c r="BC181" s="25" t="s">
        <v>751</v>
      </c>
      <c r="BD181" s="25" t="s">
        <v>751</v>
      </c>
      <c r="BE181" s="25"/>
      <c r="BF181" s="25">
        <v>3</v>
      </c>
      <c r="BG181" s="62">
        <v>3</v>
      </c>
      <c r="BH181" s="25" t="s">
        <v>2000</v>
      </c>
      <c r="BI181" s="75" t="s">
        <v>3950</v>
      </c>
      <c r="BJ181" s="75" t="s">
        <v>3952</v>
      </c>
      <c r="BK181" s="75" t="s">
        <v>3953</v>
      </c>
      <c r="BL181" s="221"/>
      <c r="BM181" s="15"/>
      <c r="BN181" s="15"/>
      <c r="BO181" s="15"/>
      <c r="BP181" s="15"/>
      <c r="BQ181" s="15"/>
      <c r="BR181" s="15"/>
    </row>
    <row r="182" spans="1:70" s="29" customFormat="1" ht="15" customHeight="1" x14ac:dyDescent="0.25">
      <c r="A182" s="25">
        <v>157</v>
      </c>
      <c r="B182" s="26"/>
      <c r="C182" s="190" t="s">
        <v>159</v>
      </c>
      <c r="D182" s="201">
        <v>2</v>
      </c>
      <c r="E182" s="64" t="s">
        <v>1243</v>
      </c>
      <c r="F182" s="64" t="s">
        <v>151</v>
      </c>
      <c r="G182" s="99" t="s">
        <v>847</v>
      </c>
      <c r="H182" s="104">
        <v>1</v>
      </c>
      <c r="I182" s="25">
        <v>1</v>
      </c>
      <c r="J182" s="71"/>
      <c r="K182" s="25">
        <v>1</v>
      </c>
      <c r="L182" s="25">
        <v>1</v>
      </c>
      <c r="M182" s="25">
        <v>11</v>
      </c>
      <c r="N182" s="25" t="s">
        <v>2980</v>
      </c>
      <c r="O182" s="71" t="s">
        <v>160</v>
      </c>
      <c r="P182" s="71" t="s">
        <v>20</v>
      </c>
      <c r="Q182" s="25" t="s">
        <v>848</v>
      </c>
      <c r="R182" s="25" t="s">
        <v>4124</v>
      </c>
      <c r="S182" s="25">
        <v>3</v>
      </c>
      <c r="T182" s="25" t="s">
        <v>849</v>
      </c>
      <c r="U182" s="25" t="s">
        <v>2</v>
      </c>
      <c r="V182" s="25">
        <v>4</v>
      </c>
      <c r="W182" s="25" t="s">
        <v>850</v>
      </c>
      <c r="X182" s="25">
        <v>2</v>
      </c>
      <c r="Y182" s="103"/>
      <c r="Z182" s="25"/>
      <c r="AA182" s="25">
        <v>36.5</v>
      </c>
      <c r="AB182" s="25"/>
      <c r="AC182" s="25"/>
      <c r="AD182" s="25" t="s">
        <v>857</v>
      </c>
      <c r="AE182" s="22"/>
      <c r="AF182" s="22"/>
      <c r="AG182" s="22">
        <f t="shared" si="5"/>
        <v>39.012626052171008</v>
      </c>
      <c r="AH182" s="22"/>
      <c r="AI182" s="22"/>
      <c r="AJ182" s="23"/>
      <c r="AK182" s="23"/>
      <c r="AL182" s="23"/>
      <c r="AM182" s="23"/>
      <c r="AN182" s="23"/>
      <c r="AO182" s="24">
        <v>99.991666666666674</v>
      </c>
      <c r="AP182" s="27"/>
      <c r="AQ182" s="28">
        <v>1</v>
      </c>
      <c r="AR182" s="28">
        <v>6</v>
      </c>
      <c r="AS182" s="28" t="s">
        <v>751</v>
      </c>
      <c r="AT182" s="25">
        <v>3</v>
      </c>
      <c r="AU182" s="25" t="s">
        <v>858</v>
      </c>
      <c r="AV182" s="25" t="s">
        <v>853</v>
      </c>
      <c r="AW182" s="25">
        <v>2010</v>
      </c>
      <c r="AX182" s="25" t="s">
        <v>773</v>
      </c>
      <c r="AY182" s="25" t="s">
        <v>1977</v>
      </c>
      <c r="AZ182" s="25" t="s">
        <v>751</v>
      </c>
      <c r="BA182" s="25" t="s">
        <v>851</v>
      </c>
      <c r="BB182" s="25" t="s">
        <v>854</v>
      </c>
      <c r="BC182" s="25" t="s">
        <v>751</v>
      </c>
      <c r="BD182" s="25" t="s">
        <v>751</v>
      </c>
      <c r="BE182" s="25"/>
      <c r="BF182" s="25">
        <v>3</v>
      </c>
      <c r="BG182" s="62">
        <v>3</v>
      </c>
      <c r="BH182" s="25" t="s">
        <v>2000</v>
      </c>
      <c r="BI182" s="75" t="s">
        <v>3950</v>
      </c>
      <c r="BJ182" s="75" t="s">
        <v>3952</v>
      </c>
      <c r="BK182" s="75" t="s">
        <v>3953</v>
      </c>
      <c r="BL182" s="221"/>
      <c r="BM182" s="15"/>
      <c r="BN182" s="15"/>
      <c r="BO182" s="15"/>
      <c r="BP182" s="15"/>
      <c r="BQ182" s="15"/>
      <c r="BR182" s="15"/>
    </row>
    <row r="183" spans="1:70" s="29" customFormat="1" ht="15" customHeight="1" x14ac:dyDescent="0.25">
      <c r="A183" s="25">
        <v>158</v>
      </c>
      <c r="B183" s="26"/>
      <c r="C183" s="190" t="s">
        <v>159</v>
      </c>
      <c r="D183" s="201">
        <v>2</v>
      </c>
      <c r="E183" s="64" t="s">
        <v>1243</v>
      </c>
      <c r="F183" s="64" t="s">
        <v>151</v>
      </c>
      <c r="G183" s="99" t="s">
        <v>847</v>
      </c>
      <c r="H183" s="104">
        <v>1</v>
      </c>
      <c r="I183" s="25">
        <v>1</v>
      </c>
      <c r="J183" s="71"/>
      <c r="K183" s="25">
        <v>1</v>
      </c>
      <c r="L183" s="25">
        <v>1</v>
      </c>
      <c r="M183" s="25">
        <v>11</v>
      </c>
      <c r="N183" s="25" t="s">
        <v>2980</v>
      </c>
      <c r="O183" s="71" t="s">
        <v>160</v>
      </c>
      <c r="P183" s="71" t="s">
        <v>20</v>
      </c>
      <c r="Q183" s="25" t="s">
        <v>848</v>
      </c>
      <c r="R183" s="25" t="s">
        <v>4124</v>
      </c>
      <c r="S183" s="25">
        <v>3</v>
      </c>
      <c r="T183" s="25" t="s">
        <v>849</v>
      </c>
      <c r="U183" s="25" t="s">
        <v>2</v>
      </c>
      <c r="V183" s="25">
        <v>4</v>
      </c>
      <c r="W183" s="25" t="s">
        <v>850</v>
      </c>
      <c r="X183" s="25">
        <v>2</v>
      </c>
      <c r="Y183" s="103"/>
      <c r="Z183" s="25"/>
      <c r="AA183" s="25">
        <v>58.6</v>
      </c>
      <c r="AB183" s="25"/>
      <c r="AC183" s="25"/>
      <c r="AD183" s="25" t="s">
        <v>857</v>
      </c>
      <c r="AE183" s="22"/>
      <c r="AF183" s="22"/>
      <c r="AG183" s="22">
        <f t="shared" si="5"/>
        <v>62.633969497458118</v>
      </c>
      <c r="AH183" s="22"/>
      <c r="AI183" s="22"/>
      <c r="AJ183" s="23"/>
      <c r="AK183" s="23"/>
      <c r="AL183" s="23"/>
      <c r="AM183" s="23"/>
      <c r="AN183" s="23"/>
      <c r="AO183" s="24">
        <v>99.991666666666674</v>
      </c>
      <c r="AP183" s="27"/>
      <c r="AQ183" s="28">
        <v>1</v>
      </c>
      <c r="AR183" s="28">
        <v>6</v>
      </c>
      <c r="AS183" s="28" t="s">
        <v>751</v>
      </c>
      <c r="AT183" s="25">
        <v>3</v>
      </c>
      <c r="AU183" s="25" t="s">
        <v>858</v>
      </c>
      <c r="AV183" s="25" t="s">
        <v>853</v>
      </c>
      <c r="AW183" s="25">
        <v>2010</v>
      </c>
      <c r="AX183" s="25" t="s">
        <v>773</v>
      </c>
      <c r="AY183" s="25" t="s">
        <v>1978</v>
      </c>
      <c r="AZ183" s="25" t="s">
        <v>751</v>
      </c>
      <c r="BA183" s="25" t="s">
        <v>851</v>
      </c>
      <c r="BB183" s="25" t="s">
        <v>854</v>
      </c>
      <c r="BC183" s="25" t="s">
        <v>751</v>
      </c>
      <c r="BD183" s="25" t="s">
        <v>751</v>
      </c>
      <c r="BE183" s="25"/>
      <c r="BF183" s="25">
        <v>3</v>
      </c>
      <c r="BG183" s="62">
        <v>3</v>
      </c>
      <c r="BH183" s="25" t="s">
        <v>2000</v>
      </c>
      <c r="BI183" s="75" t="s">
        <v>3950</v>
      </c>
      <c r="BJ183" s="75" t="s">
        <v>3952</v>
      </c>
      <c r="BK183" s="75" t="s">
        <v>3953</v>
      </c>
      <c r="BL183" s="221"/>
      <c r="BM183" s="15"/>
      <c r="BN183" s="15"/>
      <c r="BO183" s="15"/>
      <c r="BP183" s="15"/>
      <c r="BQ183" s="15"/>
      <c r="BR183" s="15"/>
    </row>
    <row r="184" spans="1:70" s="29" customFormat="1" ht="15" customHeight="1" x14ac:dyDescent="0.25">
      <c r="A184" s="25">
        <v>159</v>
      </c>
      <c r="B184" s="26"/>
      <c r="C184" s="190" t="s">
        <v>159</v>
      </c>
      <c r="D184" s="201">
        <v>2</v>
      </c>
      <c r="E184" s="64" t="s">
        <v>1243</v>
      </c>
      <c r="F184" s="64" t="s">
        <v>151</v>
      </c>
      <c r="G184" s="99" t="s">
        <v>847</v>
      </c>
      <c r="H184" s="104">
        <v>1</v>
      </c>
      <c r="I184" s="25">
        <v>1</v>
      </c>
      <c r="J184" s="71"/>
      <c r="K184" s="25">
        <v>1</v>
      </c>
      <c r="L184" s="25">
        <v>1</v>
      </c>
      <c r="M184" s="25">
        <v>11</v>
      </c>
      <c r="N184" s="25" t="s">
        <v>2980</v>
      </c>
      <c r="O184" s="71" t="s">
        <v>160</v>
      </c>
      <c r="P184" s="71" t="s">
        <v>20</v>
      </c>
      <c r="Q184" s="25" t="s">
        <v>848</v>
      </c>
      <c r="R184" s="25" t="s">
        <v>4124</v>
      </c>
      <c r="S184" s="25">
        <v>3</v>
      </c>
      <c r="T184" s="25" t="s">
        <v>849</v>
      </c>
      <c r="U184" s="25" t="s">
        <v>2</v>
      </c>
      <c r="V184" s="25">
        <v>4</v>
      </c>
      <c r="W184" s="25" t="s">
        <v>850</v>
      </c>
      <c r="X184" s="25">
        <v>2</v>
      </c>
      <c r="Y184" s="103"/>
      <c r="Z184" s="25"/>
      <c r="AA184" s="25">
        <v>121.2</v>
      </c>
      <c r="AB184" s="25"/>
      <c r="AC184" s="25"/>
      <c r="AD184" s="25" t="s">
        <v>857</v>
      </c>
      <c r="AE184" s="22"/>
      <c r="AF184" s="22"/>
      <c r="AG184" s="22">
        <f t="shared" si="5"/>
        <v>129.54329527460621</v>
      </c>
      <c r="AH184" s="22"/>
      <c r="AI184" s="22"/>
      <c r="AJ184" s="23"/>
      <c r="AK184" s="23"/>
      <c r="AL184" s="23"/>
      <c r="AM184" s="23"/>
      <c r="AN184" s="23"/>
      <c r="AO184" s="24">
        <v>99.991666666666674</v>
      </c>
      <c r="AP184" s="27"/>
      <c r="AQ184" s="28">
        <v>1</v>
      </c>
      <c r="AR184" s="28">
        <v>6</v>
      </c>
      <c r="AS184" s="28" t="s">
        <v>751</v>
      </c>
      <c r="AT184" s="25">
        <v>3</v>
      </c>
      <c r="AU184" s="25" t="s">
        <v>858</v>
      </c>
      <c r="AV184" s="25" t="s">
        <v>853</v>
      </c>
      <c r="AW184" s="25">
        <v>2010</v>
      </c>
      <c r="AX184" s="25" t="s">
        <v>773</v>
      </c>
      <c r="AY184" s="25" t="s">
        <v>1979</v>
      </c>
      <c r="AZ184" s="25" t="s">
        <v>751</v>
      </c>
      <c r="BA184" s="25" t="s">
        <v>851</v>
      </c>
      <c r="BB184" s="25" t="s">
        <v>854</v>
      </c>
      <c r="BC184" s="25" t="s">
        <v>751</v>
      </c>
      <c r="BD184" s="25" t="s">
        <v>751</v>
      </c>
      <c r="BE184" s="25"/>
      <c r="BF184" s="25">
        <v>3</v>
      </c>
      <c r="BG184" s="62">
        <v>3</v>
      </c>
      <c r="BH184" s="25" t="s">
        <v>2000</v>
      </c>
      <c r="BI184" s="75" t="s">
        <v>3950</v>
      </c>
      <c r="BJ184" s="75" t="s">
        <v>3952</v>
      </c>
      <c r="BK184" s="75" t="s">
        <v>3953</v>
      </c>
      <c r="BL184" s="221"/>
      <c r="BM184" s="15"/>
      <c r="BN184" s="15"/>
      <c r="BO184" s="15"/>
      <c r="BP184" s="15"/>
      <c r="BQ184" s="15"/>
      <c r="BR184" s="15"/>
    </row>
    <row r="185" spans="1:70" s="29" customFormat="1" ht="15" customHeight="1" x14ac:dyDescent="0.25">
      <c r="A185" s="25">
        <v>160</v>
      </c>
      <c r="B185" s="26"/>
      <c r="C185" s="190" t="s">
        <v>159</v>
      </c>
      <c r="D185" s="201">
        <v>2</v>
      </c>
      <c r="E185" s="64" t="s">
        <v>1243</v>
      </c>
      <c r="F185" s="64" t="s">
        <v>151</v>
      </c>
      <c r="G185" s="99" t="s">
        <v>847</v>
      </c>
      <c r="H185" s="104">
        <v>1</v>
      </c>
      <c r="I185" s="25">
        <v>1</v>
      </c>
      <c r="J185" s="71"/>
      <c r="K185" s="25">
        <v>1</v>
      </c>
      <c r="L185" s="25">
        <v>1</v>
      </c>
      <c r="M185" s="25">
        <v>11</v>
      </c>
      <c r="N185" s="25" t="s">
        <v>2980</v>
      </c>
      <c r="O185" s="71" t="s">
        <v>160</v>
      </c>
      <c r="P185" s="71" t="s">
        <v>20</v>
      </c>
      <c r="Q185" s="25" t="s">
        <v>848</v>
      </c>
      <c r="R185" s="25" t="s">
        <v>4124</v>
      </c>
      <c r="S185" s="25">
        <v>3</v>
      </c>
      <c r="T185" s="25" t="s">
        <v>849</v>
      </c>
      <c r="U185" s="25" t="s">
        <v>2</v>
      </c>
      <c r="V185" s="25">
        <v>4</v>
      </c>
      <c r="W185" s="25" t="s">
        <v>850</v>
      </c>
      <c r="X185" s="25">
        <v>2</v>
      </c>
      <c r="Y185" s="103"/>
      <c r="Z185" s="25"/>
      <c r="AA185" s="25">
        <v>5.3</v>
      </c>
      <c r="AB185" s="25"/>
      <c r="AC185" s="25"/>
      <c r="AD185" s="25" t="s">
        <v>855</v>
      </c>
      <c r="AE185" s="22"/>
      <c r="AF185" s="22"/>
      <c r="AG185" s="22">
        <f t="shared" si="5"/>
        <v>5.6648470705892153</v>
      </c>
      <c r="AH185" s="22"/>
      <c r="AI185" s="22"/>
      <c r="AJ185" s="23"/>
      <c r="AK185" s="23"/>
      <c r="AL185" s="23"/>
      <c r="AM185" s="23"/>
      <c r="AN185" s="23"/>
      <c r="AO185" s="24">
        <v>99.991666666666674</v>
      </c>
      <c r="AP185" s="27"/>
      <c r="AQ185" s="28">
        <v>1</v>
      </c>
      <c r="AR185" s="28">
        <v>6</v>
      </c>
      <c r="AS185" s="28" t="s">
        <v>751</v>
      </c>
      <c r="AT185" s="25">
        <v>3</v>
      </c>
      <c r="AU185" s="25" t="s">
        <v>856</v>
      </c>
      <c r="AV185" s="25" t="s">
        <v>853</v>
      </c>
      <c r="AW185" s="25">
        <v>2010</v>
      </c>
      <c r="AX185" s="25" t="s">
        <v>773</v>
      </c>
      <c r="AY185" s="25" t="s">
        <v>1972</v>
      </c>
      <c r="AZ185" s="25" t="s">
        <v>751</v>
      </c>
      <c r="BA185" s="25" t="s">
        <v>851</v>
      </c>
      <c r="BB185" s="25" t="s">
        <v>852</v>
      </c>
      <c r="BC185" s="25" t="s">
        <v>751</v>
      </c>
      <c r="BD185" s="25" t="s">
        <v>751</v>
      </c>
      <c r="BE185" s="25"/>
      <c r="BF185" s="25">
        <v>3</v>
      </c>
      <c r="BG185" s="62">
        <v>3</v>
      </c>
      <c r="BH185" s="25" t="s">
        <v>2000</v>
      </c>
      <c r="BI185" s="75" t="s">
        <v>3950</v>
      </c>
      <c r="BJ185" s="75" t="s">
        <v>3952</v>
      </c>
      <c r="BK185" s="75" t="s">
        <v>3953</v>
      </c>
      <c r="BL185" s="221"/>
      <c r="BM185" s="15"/>
      <c r="BN185" s="15"/>
      <c r="BO185" s="15"/>
      <c r="BP185" s="15"/>
      <c r="BQ185" s="15"/>
      <c r="BR185" s="15"/>
    </row>
    <row r="186" spans="1:70" s="29" customFormat="1" ht="15" customHeight="1" x14ac:dyDescent="0.25">
      <c r="A186" s="25">
        <v>161</v>
      </c>
      <c r="B186" s="26"/>
      <c r="C186" s="190" t="s">
        <v>159</v>
      </c>
      <c r="D186" s="201">
        <v>2</v>
      </c>
      <c r="E186" s="64" t="s">
        <v>1243</v>
      </c>
      <c r="F186" s="64" t="s">
        <v>151</v>
      </c>
      <c r="G186" s="99" t="s">
        <v>847</v>
      </c>
      <c r="H186" s="104">
        <v>1</v>
      </c>
      <c r="I186" s="25">
        <v>1</v>
      </c>
      <c r="J186" s="71"/>
      <c r="K186" s="25">
        <v>1</v>
      </c>
      <c r="L186" s="25">
        <v>1</v>
      </c>
      <c r="M186" s="25">
        <v>11</v>
      </c>
      <c r="N186" s="25" t="s">
        <v>2980</v>
      </c>
      <c r="O186" s="71" t="s">
        <v>160</v>
      </c>
      <c r="P186" s="71" t="s">
        <v>20</v>
      </c>
      <c r="Q186" s="25" t="s">
        <v>848</v>
      </c>
      <c r="R186" s="25" t="s">
        <v>4124</v>
      </c>
      <c r="S186" s="25">
        <v>3</v>
      </c>
      <c r="T186" s="25" t="s">
        <v>849</v>
      </c>
      <c r="U186" s="25" t="s">
        <v>2</v>
      </c>
      <c r="V186" s="25">
        <v>4</v>
      </c>
      <c r="W186" s="25" t="s">
        <v>850</v>
      </c>
      <c r="X186" s="25">
        <v>2</v>
      </c>
      <c r="Y186" s="103"/>
      <c r="Z186" s="25"/>
      <c r="AA186" s="25">
        <v>7.6</v>
      </c>
      <c r="AB186" s="25"/>
      <c r="AC186" s="25"/>
      <c r="AD186" s="25" t="s">
        <v>855</v>
      </c>
      <c r="AE186" s="22"/>
      <c r="AF186" s="22"/>
      <c r="AG186" s="22">
        <f t="shared" si="5"/>
        <v>8.1231769314109492</v>
      </c>
      <c r="AH186" s="22"/>
      <c r="AI186" s="22"/>
      <c r="AJ186" s="23"/>
      <c r="AK186" s="23"/>
      <c r="AL186" s="23"/>
      <c r="AM186" s="23"/>
      <c r="AN186" s="23"/>
      <c r="AO186" s="24">
        <v>99.991666666666674</v>
      </c>
      <c r="AP186" s="27"/>
      <c r="AQ186" s="28">
        <v>1</v>
      </c>
      <c r="AR186" s="28">
        <v>6</v>
      </c>
      <c r="AS186" s="28" t="s">
        <v>751</v>
      </c>
      <c r="AT186" s="25">
        <v>3</v>
      </c>
      <c r="AU186" s="25" t="s">
        <v>856</v>
      </c>
      <c r="AV186" s="25" t="s">
        <v>853</v>
      </c>
      <c r="AW186" s="25">
        <v>2010</v>
      </c>
      <c r="AX186" s="25" t="s">
        <v>773</v>
      </c>
      <c r="AY186" s="25" t="s">
        <v>1973</v>
      </c>
      <c r="AZ186" s="25" t="s">
        <v>751</v>
      </c>
      <c r="BA186" s="25" t="s">
        <v>851</v>
      </c>
      <c r="BB186" s="25" t="s">
        <v>852</v>
      </c>
      <c r="BC186" s="25" t="s">
        <v>751</v>
      </c>
      <c r="BD186" s="25" t="s">
        <v>751</v>
      </c>
      <c r="BE186" s="25"/>
      <c r="BF186" s="25">
        <v>3</v>
      </c>
      <c r="BG186" s="62">
        <v>3</v>
      </c>
      <c r="BH186" s="25" t="s">
        <v>2000</v>
      </c>
      <c r="BI186" s="75" t="s">
        <v>3950</v>
      </c>
      <c r="BJ186" s="75" t="s">
        <v>3952</v>
      </c>
      <c r="BK186" s="75" t="s">
        <v>3953</v>
      </c>
      <c r="BL186" s="221"/>
      <c r="BM186" s="15"/>
      <c r="BN186" s="15"/>
      <c r="BO186" s="15"/>
      <c r="BP186" s="15"/>
      <c r="BQ186" s="15"/>
      <c r="BR186" s="15"/>
    </row>
    <row r="187" spans="1:70" s="29" customFormat="1" ht="15" customHeight="1" x14ac:dyDescent="0.25">
      <c r="A187" s="25">
        <v>162</v>
      </c>
      <c r="B187" s="26"/>
      <c r="C187" s="190" t="s">
        <v>159</v>
      </c>
      <c r="D187" s="201">
        <v>2</v>
      </c>
      <c r="E187" s="64" t="s">
        <v>1243</v>
      </c>
      <c r="F187" s="64" t="s">
        <v>151</v>
      </c>
      <c r="G187" s="99" t="s">
        <v>847</v>
      </c>
      <c r="H187" s="104">
        <v>1</v>
      </c>
      <c r="I187" s="25">
        <v>1</v>
      </c>
      <c r="J187" s="71"/>
      <c r="K187" s="25">
        <v>1</v>
      </c>
      <c r="L187" s="25">
        <v>1</v>
      </c>
      <c r="M187" s="25">
        <v>11</v>
      </c>
      <c r="N187" s="25" t="s">
        <v>2980</v>
      </c>
      <c r="O187" s="71" t="s">
        <v>160</v>
      </c>
      <c r="P187" s="71" t="s">
        <v>20</v>
      </c>
      <c r="Q187" s="25" t="s">
        <v>848</v>
      </c>
      <c r="R187" s="25" t="s">
        <v>4124</v>
      </c>
      <c r="S187" s="25">
        <v>3</v>
      </c>
      <c r="T187" s="25" t="s">
        <v>849</v>
      </c>
      <c r="U187" s="25" t="s">
        <v>2</v>
      </c>
      <c r="V187" s="25">
        <v>4</v>
      </c>
      <c r="W187" s="25" t="s">
        <v>850</v>
      </c>
      <c r="X187" s="25">
        <v>2</v>
      </c>
      <c r="Y187" s="103"/>
      <c r="Z187" s="25"/>
      <c r="AA187" s="25">
        <v>48.6</v>
      </c>
      <c r="AB187" s="25"/>
      <c r="AC187" s="25"/>
      <c r="AD187" s="25" t="s">
        <v>855</v>
      </c>
      <c r="AE187" s="22"/>
      <c r="AF187" s="22"/>
      <c r="AG187" s="22">
        <f t="shared" si="5"/>
        <v>51.945578798233186</v>
      </c>
      <c r="AH187" s="22"/>
      <c r="AI187" s="22"/>
      <c r="AJ187" s="23"/>
      <c r="AK187" s="23"/>
      <c r="AL187" s="23"/>
      <c r="AM187" s="23"/>
      <c r="AN187" s="23"/>
      <c r="AO187" s="24">
        <v>99.991666666666674</v>
      </c>
      <c r="AP187" s="27"/>
      <c r="AQ187" s="28">
        <v>1</v>
      </c>
      <c r="AR187" s="28">
        <v>6</v>
      </c>
      <c r="AS187" s="28" t="s">
        <v>751</v>
      </c>
      <c r="AT187" s="25">
        <v>3</v>
      </c>
      <c r="AU187" s="25" t="s">
        <v>856</v>
      </c>
      <c r="AV187" s="25" t="s">
        <v>853</v>
      </c>
      <c r="AW187" s="25">
        <v>2010</v>
      </c>
      <c r="AX187" s="25" t="s">
        <v>773</v>
      </c>
      <c r="AY187" s="25" t="s">
        <v>1974</v>
      </c>
      <c r="AZ187" s="25" t="s">
        <v>751</v>
      </c>
      <c r="BA187" s="25" t="s">
        <v>851</v>
      </c>
      <c r="BB187" s="25" t="s">
        <v>852</v>
      </c>
      <c r="BC187" s="25" t="s">
        <v>751</v>
      </c>
      <c r="BD187" s="25" t="s">
        <v>751</v>
      </c>
      <c r="BE187" s="25"/>
      <c r="BF187" s="25">
        <v>3</v>
      </c>
      <c r="BG187" s="62">
        <v>3</v>
      </c>
      <c r="BH187" s="25" t="s">
        <v>2000</v>
      </c>
      <c r="BI187" s="75" t="s">
        <v>3950</v>
      </c>
      <c r="BJ187" s="75" t="s">
        <v>3952</v>
      </c>
      <c r="BK187" s="75" t="s">
        <v>3953</v>
      </c>
      <c r="BL187" s="221"/>
      <c r="BM187" s="15"/>
      <c r="BN187" s="15"/>
      <c r="BO187" s="15"/>
      <c r="BP187" s="15"/>
      <c r="BQ187" s="15"/>
      <c r="BR187" s="15"/>
    </row>
    <row r="188" spans="1:70" s="29" customFormat="1" ht="15" customHeight="1" x14ac:dyDescent="0.25">
      <c r="A188" s="25">
        <v>163</v>
      </c>
      <c r="B188" s="26"/>
      <c r="C188" s="190" t="s">
        <v>159</v>
      </c>
      <c r="D188" s="201">
        <v>2</v>
      </c>
      <c r="E188" s="64" t="s">
        <v>1243</v>
      </c>
      <c r="F188" s="64" t="s">
        <v>151</v>
      </c>
      <c r="G188" s="99" t="s">
        <v>847</v>
      </c>
      <c r="H188" s="104">
        <v>1</v>
      </c>
      <c r="I188" s="25">
        <v>1</v>
      </c>
      <c r="J188" s="71"/>
      <c r="K188" s="25">
        <v>1</v>
      </c>
      <c r="L188" s="25">
        <v>1</v>
      </c>
      <c r="M188" s="25">
        <v>11</v>
      </c>
      <c r="N188" s="25" t="s">
        <v>2980</v>
      </c>
      <c r="O188" s="71" t="s">
        <v>160</v>
      </c>
      <c r="P188" s="71" t="s">
        <v>20</v>
      </c>
      <c r="Q188" s="25" t="s">
        <v>848</v>
      </c>
      <c r="R188" s="25" t="s">
        <v>4124</v>
      </c>
      <c r="S188" s="25">
        <v>3</v>
      </c>
      <c r="T188" s="25" t="s">
        <v>849</v>
      </c>
      <c r="U188" s="25" t="s">
        <v>2</v>
      </c>
      <c r="V188" s="25">
        <v>4</v>
      </c>
      <c r="W188" s="25" t="s">
        <v>850</v>
      </c>
      <c r="X188" s="25">
        <v>2</v>
      </c>
      <c r="Y188" s="103"/>
      <c r="Z188" s="25"/>
      <c r="AA188" s="25">
        <v>137.30000000000001</v>
      </c>
      <c r="AB188" s="25"/>
      <c r="AC188" s="25"/>
      <c r="AD188" s="25" t="s">
        <v>855</v>
      </c>
      <c r="AE188" s="22"/>
      <c r="AF188" s="22"/>
      <c r="AG188" s="22">
        <f t="shared" si="5"/>
        <v>146.75160430035837</v>
      </c>
      <c r="AH188" s="22"/>
      <c r="AI188" s="22"/>
      <c r="AJ188" s="23"/>
      <c r="AK188" s="23"/>
      <c r="AL188" s="23"/>
      <c r="AM188" s="23"/>
      <c r="AN188" s="23"/>
      <c r="AO188" s="24">
        <v>99.991666666666674</v>
      </c>
      <c r="AP188" s="27"/>
      <c r="AQ188" s="28">
        <v>1</v>
      </c>
      <c r="AR188" s="28">
        <v>6</v>
      </c>
      <c r="AS188" s="28" t="s">
        <v>751</v>
      </c>
      <c r="AT188" s="25">
        <v>3</v>
      </c>
      <c r="AU188" s="25" t="s">
        <v>856</v>
      </c>
      <c r="AV188" s="25" t="s">
        <v>853</v>
      </c>
      <c r="AW188" s="25">
        <v>2010</v>
      </c>
      <c r="AX188" s="25" t="s">
        <v>773</v>
      </c>
      <c r="AY188" s="25" t="s">
        <v>1975</v>
      </c>
      <c r="AZ188" s="25" t="s">
        <v>751</v>
      </c>
      <c r="BA188" s="25" t="s">
        <v>851</v>
      </c>
      <c r="BB188" s="25" t="s">
        <v>852</v>
      </c>
      <c r="BC188" s="25" t="s">
        <v>751</v>
      </c>
      <c r="BD188" s="25" t="s">
        <v>751</v>
      </c>
      <c r="BE188" s="25"/>
      <c r="BF188" s="25">
        <v>3</v>
      </c>
      <c r="BG188" s="62">
        <v>3</v>
      </c>
      <c r="BH188" s="25" t="s">
        <v>2000</v>
      </c>
      <c r="BI188" s="75" t="s">
        <v>3950</v>
      </c>
      <c r="BJ188" s="75" t="s">
        <v>3952</v>
      </c>
      <c r="BK188" s="75" t="s">
        <v>3953</v>
      </c>
      <c r="BL188" s="221"/>
      <c r="BM188" s="15"/>
      <c r="BN188" s="15"/>
      <c r="BO188" s="15"/>
      <c r="BP188" s="15"/>
      <c r="BQ188" s="15"/>
      <c r="BR188" s="15"/>
    </row>
    <row r="189" spans="1:70" s="29" customFormat="1" ht="15" customHeight="1" x14ac:dyDescent="0.25">
      <c r="A189" s="25">
        <v>164</v>
      </c>
      <c r="B189" s="26"/>
      <c r="C189" s="190" t="s">
        <v>159</v>
      </c>
      <c r="D189" s="201">
        <v>2</v>
      </c>
      <c r="E189" s="64" t="s">
        <v>1243</v>
      </c>
      <c r="F189" s="64" t="s">
        <v>151</v>
      </c>
      <c r="G189" s="99" t="s">
        <v>847</v>
      </c>
      <c r="H189" s="104">
        <v>1</v>
      </c>
      <c r="I189" s="25">
        <v>1</v>
      </c>
      <c r="J189" s="71"/>
      <c r="K189" s="25">
        <v>1</v>
      </c>
      <c r="L189" s="25">
        <v>1</v>
      </c>
      <c r="M189" s="25">
        <v>11</v>
      </c>
      <c r="N189" s="25" t="s">
        <v>2980</v>
      </c>
      <c r="O189" s="71" t="s">
        <v>160</v>
      </c>
      <c r="P189" s="71" t="s">
        <v>20</v>
      </c>
      <c r="Q189" s="25" t="s">
        <v>848</v>
      </c>
      <c r="R189" s="25" t="s">
        <v>4124</v>
      </c>
      <c r="S189" s="25">
        <v>3</v>
      </c>
      <c r="T189" s="25" t="s">
        <v>849</v>
      </c>
      <c r="U189" s="25" t="s">
        <v>2</v>
      </c>
      <c r="V189" s="25">
        <v>4</v>
      </c>
      <c r="W189" s="25" t="s">
        <v>850</v>
      </c>
      <c r="X189" s="25">
        <v>2</v>
      </c>
      <c r="Y189" s="103"/>
      <c r="Z189" s="25"/>
      <c r="AA189" s="25">
        <v>4.4000000000000004</v>
      </c>
      <c r="AB189" s="25"/>
      <c r="AC189" s="25"/>
      <c r="AD189" s="25" t="s">
        <v>855</v>
      </c>
      <c r="AE189" s="22"/>
      <c r="AF189" s="22"/>
      <c r="AG189" s="22">
        <f t="shared" si="5"/>
        <v>4.7028919076589712</v>
      </c>
      <c r="AH189" s="22"/>
      <c r="AI189" s="22"/>
      <c r="AJ189" s="23"/>
      <c r="AK189" s="23"/>
      <c r="AL189" s="23"/>
      <c r="AM189" s="23"/>
      <c r="AN189" s="23"/>
      <c r="AO189" s="24">
        <v>99.991666666666674</v>
      </c>
      <c r="AP189" s="27"/>
      <c r="AQ189" s="28">
        <v>1</v>
      </c>
      <c r="AR189" s="28">
        <v>6</v>
      </c>
      <c r="AS189" s="28" t="s">
        <v>751</v>
      </c>
      <c r="AT189" s="25">
        <v>3</v>
      </c>
      <c r="AU189" s="25" t="s">
        <v>856</v>
      </c>
      <c r="AV189" s="25" t="s">
        <v>853</v>
      </c>
      <c r="AW189" s="25">
        <v>2010</v>
      </c>
      <c r="AX189" s="25" t="s">
        <v>773</v>
      </c>
      <c r="AY189" s="25" t="s">
        <v>1976</v>
      </c>
      <c r="AZ189" s="25" t="s">
        <v>751</v>
      </c>
      <c r="BA189" s="25" t="s">
        <v>851</v>
      </c>
      <c r="BB189" s="25" t="s">
        <v>854</v>
      </c>
      <c r="BC189" s="25" t="s">
        <v>751</v>
      </c>
      <c r="BD189" s="25" t="s">
        <v>751</v>
      </c>
      <c r="BE189" s="25"/>
      <c r="BF189" s="25">
        <v>3</v>
      </c>
      <c r="BG189" s="62">
        <v>3</v>
      </c>
      <c r="BH189" s="25" t="s">
        <v>2000</v>
      </c>
      <c r="BI189" s="75" t="s">
        <v>3950</v>
      </c>
      <c r="BJ189" s="75" t="s">
        <v>3952</v>
      </c>
      <c r="BK189" s="75" t="s">
        <v>3953</v>
      </c>
      <c r="BL189" s="221"/>
      <c r="BM189" s="15"/>
      <c r="BN189" s="15"/>
      <c r="BO189" s="15"/>
      <c r="BP189" s="15"/>
      <c r="BQ189" s="15"/>
      <c r="BR189" s="15"/>
    </row>
    <row r="190" spans="1:70" s="29" customFormat="1" ht="15" customHeight="1" x14ac:dyDescent="0.25">
      <c r="A190" s="25">
        <v>165</v>
      </c>
      <c r="B190" s="26"/>
      <c r="C190" s="190" t="s">
        <v>159</v>
      </c>
      <c r="D190" s="201">
        <v>2</v>
      </c>
      <c r="E190" s="64" t="s">
        <v>1243</v>
      </c>
      <c r="F190" s="64" t="s">
        <v>151</v>
      </c>
      <c r="G190" s="99" t="s">
        <v>847</v>
      </c>
      <c r="H190" s="104">
        <v>1</v>
      </c>
      <c r="I190" s="25">
        <v>1</v>
      </c>
      <c r="J190" s="71"/>
      <c r="K190" s="25">
        <v>1</v>
      </c>
      <c r="L190" s="25">
        <v>1</v>
      </c>
      <c r="M190" s="25">
        <v>11</v>
      </c>
      <c r="N190" s="25" t="s">
        <v>2980</v>
      </c>
      <c r="O190" s="71" t="s">
        <v>160</v>
      </c>
      <c r="P190" s="71" t="s">
        <v>20</v>
      </c>
      <c r="Q190" s="25" t="s">
        <v>848</v>
      </c>
      <c r="R190" s="25" t="s">
        <v>4124</v>
      </c>
      <c r="S190" s="25">
        <v>3</v>
      </c>
      <c r="T190" s="25" t="s">
        <v>849</v>
      </c>
      <c r="U190" s="25" t="s">
        <v>2</v>
      </c>
      <c r="V190" s="25">
        <v>4</v>
      </c>
      <c r="W190" s="25" t="s">
        <v>850</v>
      </c>
      <c r="X190" s="25">
        <v>2</v>
      </c>
      <c r="Y190" s="103"/>
      <c r="Z190" s="25"/>
      <c r="AA190" s="25">
        <v>5.9</v>
      </c>
      <c r="AB190" s="25"/>
      <c r="AC190" s="25"/>
      <c r="AD190" s="25" t="s">
        <v>855</v>
      </c>
      <c r="AE190" s="22"/>
      <c r="AF190" s="22"/>
      <c r="AG190" s="22">
        <f t="shared" si="5"/>
        <v>6.306150512542712</v>
      </c>
      <c r="AH190" s="22"/>
      <c r="AI190" s="22"/>
      <c r="AJ190" s="23"/>
      <c r="AK190" s="23"/>
      <c r="AL190" s="23"/>
      <c r="AM190" s="23"/>
      <c r="AN190" s="23"/>
      <c r="AO190" s="24">
        <v>99.991666666666674</v>
      </c>
      <c r="AP190" s="27"/>
      <c r="AQ190" s="28">
        <v>1</v>
      </c>
      <c r="AR190" s="28">
        <v>6</v>
      </c>
      <c r="AS190" s="28" t="s">
        <v>751</v>
      </c>
      <c r="AT190" s="25">
        <v>3</v>
      </c>
      <c r="AU190" s="25" t="s">
        <v>856</v>
      </c>
      <c r="AV190" s="25" t="s">
        <v>853</v>
      </c>
      <c r="AW190" s="25">
        <v>2010</v>
      </c>
      <c r="AX190" s="25" t="s">
        <v>773</v>
      </c>
      <c r="AY190" s="25" t="s">
        <v>1977</v>
      </c>
      <c r="AZ190" s="25" t="s">
        <v>751</v>
      </c>
      <c r="BA190" s="25" t="s">
        <v>851</v>
      </c>
      <c r="BB190" s="25" t="s">
        <v>854</v>
      </c>
      <c r="BC190" s="25" t="s">
        <v>751</v>
      </c>
      <c r="BD190" s="25" t="s">
        <v>751</v>
      </c>
      <c r="BE190" s="25"/>
      <c r="BF190" s="25">
        <v>3</v>
      </c>
      <c r="BG190" s="62">
        <v>3</v>
      </c>
      <c r="BH190" s="25" t="s">
        <v>2000</v>
      </c>
      <c r="BI190" s="75" t="s">
        <v>3950</v>
      </c>
      <c r="BJ190" s="75" t="s">
        <v>3952</v>
      </c>
      <c r="BK190" s="75" t="s">
        <v>3953</v>
      </c>
      <c r="BL190" s="221"/>
      <c r="BM190" s="15"/>
      <c r="BN190" s="15"/>
      <c r="BO190" s="15"/>
      <c r="BP190" s="15"/>
      <c r="BQ190" s="15"/>
      <c r="BR190" s="15"/>
    </row>
    <row r="191" spans="1:70" s="29" customFormat="1" ht="15" customHeight="1" x14ac:dyDescent="0.25">
      <c r="A191" s="25">
        <v>166</v>
      </c>
      <c r="B191" s="26"/>
      <c r="C191" s="190" t="s">
        <v>159</v>
      </c>
      <c r="D191" s="201">
        <v>2</v>
      </c>
      <c r="E191" s="64" t="s">
        <v>1243</v>
      </c>
      <c r="F191" s="64" t="s">
        <v>151</v>
      </c>
      <c r="G191" s="99" t="s">
        <v>847</v>
      </c>
      <c r="H191" s="104">
        <v>1</v>
      </c>
      <c r="I191" s="25">
        <v>1</v>
      </c>
      <c r="J191" s="71"/>
      <c r="K191" s="25">
        <v>1</v>
      </c>
      <c r="L191" s="25">
        <v>1</v>
      </c>
      <c r="M191" s="25">
        <v>11</v>
      </c>
      <c r="N191" s="25" t="s">
        <v>2980</v>
      </c>
      <c r="O191" s="71" t="s">
        <v>160</v>
      </c>
      <c r="P191" s="71" t="s">
        <v>20</v>
      </c>
      <c r="Q191" s="25" t="s">
        <v>848</v>
      </c>
      <c r="R191" s="25" t="s">
        <v>4124</v>
      </c>
      <c r="S191" s="25">
        <v>3</v>
      </c>
      <c r="T191" s="25" t="s">
        <v>849</v>
      </c>
      <c r="U191" s="25" t="s">
        <v>2</v>
      </c>
      <c r="V191" s="25">
        <v>4</v>
      </c>
      <c r="W191" s="25" t="s">
        <v>850</v>
      </c>
      <c r="X191" s="25">
        <v>2</v>
      </c>
      <c r="Y191" s="103"/>
      <c r="Z191" s="25"/>
      <c r="AA191" s="25">
        <v>16.899999999999999</v>
      </c>
      <c r="AB191" s="25"/>
      <c r="AC191" s="25"/>
      <c r="AD191" s="25" t="s">
        <v>855</v>
      </c>
      <c r="AE191" s="22"/>
      <c r="AF191" s="22"/>
      <c r="AG191" s="22">
        <f t="shared" si="5"/>
        <v>18.063380281690137</v>
      </c>
      <c r="AH191" s="22"/>
      <c r="AI191" s="22"/>
      <c r="AJ191" s="23"/>
      <c r="AK191" s="23"/>
      <c r="AL191" s="23"/>
      <c r="AM191" s="23"/>
      <c r="AN191" s="23"/>
      <c r="AO191" s="24">
        <v>99.991666666666674</v>
      </c>
      <c r="AP191" s="27"/>
      <c r="AQ191" s="28">
        <v>1</v>
      </c>
      <c r="AR191" s="28">
        <v>6</v>
      </c>
      <c r="AS191" s="28" t="s">
        <v>751</v>
      </c>
      <c r="AT191" s="25">
        <v>3</v>
      </c>
      <c r="AU191" s="25" t="s">
        <v>856</v>
      </c>
      <c r="AV191" s="25" t="s">
        <v>853</v>
      </c>
      <c r="AW191" s="25">
        <v>2010</v>
      </c>
      <c r="AX191" s="25" t="s">
        <v>773</v>
      </c>
      <c r="AY191" s="25" t="s">
        <v>1978</v>
      </c>
      <c r="AZ191" s="25" t="s">
        <v>751</v>
      </c>
      <c r="BA191" s="25" t="s">
        <v>851</v>
      </c>
      <c r="BB191" s="25" t="s">
        <v>854</v>
      </c>
      <c r="BC191" s="25" t="s">
        <v>751</v>
      </c>
      <c r="BD191" s="25" t="s">
        <v>751</v>
      </c>
      <c r="BE191" s="25"/>
      <c r="BF191" s="25">
        <v>3</v>
      </c>
      <c r="BG191" s="62">
        <v>3</v>
      </c>
      <c r="BH191" s="25" t="s">
        <v>2000</v>
      </c>
      <c r="BI191" s="75" t="s">
        <v>3950</v>
      </c>
      <c r="BJ191" s="75" t="s">
        <v>3952</v>
      </c>
      <c r="BK191" s="75" t="s">
        <v>3953</v>
      </c>
      <c r="BL191" s="221"/>
      <c r="BM191" s="15"/>
      <c r="BN191" s="15"/>
      <c r="BO191" s="15"/>
      <c r="BP191" s="15"/>
      <c r="BQ191" s="15"/>
      <c r="BR191" s="15"/>
    </row>
    <row r="192" spans="1:70" s="29" customFormat="1" ht="15" customHeight="1" x14ac:dyDescent="0.25">
      <c r="A192" s="25">
        <v>167</v>
      </c>
      <c r="B192" s="26"/>
      <c r="C192" s="190" t="s">
        <v>159</v>
      </c>
      <c r="D192" s="201">
        <v>2</v>
      </c>
      <c r="E192" s="64" t="s">
        <v>1243</v>
      </c>
      <c r="F192" s="64" t="s">
        <v>151</v>
      </c>
      <c r="G192" s="99" t="s">
        <v>847</v>
      </c>
      <c r="H192" s="104">
        <v>1</v>
      </c>
      <c r="I192" s="25">
        <v>1</v>
      </c>
      <c r="J192" s="71"/>
      <c r="K192" s="25">
        <v>1</v>
      </c>
      <c r="L192" s="25">
        <v>1</v>
      </c>
      <c r="M192" s="25">
        <v>11</v>
      </c>
      <c r="N192" s="25" t="s">
        <v>2980</v>
      </c>
      <c r="O192" s="71" t="s">
        <v>160</v>
      </c>
      <c r="P192" s="71" t="s">
        <v>20</v>
      </c>
      <c r="Q192" s="25" t="s">
        <v>848</v>
      </c>
      <c r="R192" s="25" t="s">
        <v>4124</v>
      </c>
      <c r="S192" s="25">
        <v>3</v>
      </c>
      <c r="T192" s="25" t="s">
        <v>849</v>
      </c>
      <c r="U192" s="25" t="s">
        <v>2</v>
      </c>
      <c r="V192" s="25">
        <v>4</v>
      </c>
      <c r="W192" s="25" t="s">
        <v>850</v>
      </c>
      <c r="X192" s="25">
        <v>2</v>
      </c>
      <c r="Y192" s="103"/>
      <c r="Z192" s="25"/>
      <c r="AA192" s="25">
        <v>29.7</v>
      </c>
      <c r="AB192" s="25"/>
      <c r="AC192" s="25"/>
      <c r="AD192" s="25" t="s">
        <v>855</v>
      </c>
      <c r="AE192" s="22"/>
      <c r="AF192" s="22"/>
      <c r="AG192" s="22">
        <f t="shared" si="5"/>
        <v>31.744520376698055</v>
      </c>
      <c r="AH192" s="22"/>
      <c r="AI192" s="22"/>
      <c r="AJ192" s="23"/>
      <c r="AK192" s="23"/>
      <c r="AL192" s="23"/>
      <c r="AM192" s="23"/>
      <c r="AN192" s="23"/>
      <c r="AO192" s="24">
        <v>99.991666666666674</v>
      </c>
      <c r="AP192" s="27"/>
      <c r="AQ192" s="28">
        <v>1</v>
      </c>
      <c r="AR192" s="28">
        <v>6</v>
      </c>
      <c r="AS192" s="28" t="s">
        <v>751</v>
      </c>
      <c r="AT192" s="25">
        <v>3</v>
      </c>
      <c r="AU192" s="25" t="s">
        <v>856</v>
      </c>
      <c r="AV192" s="25" t="s">
        <v>853</v>
      </c>
      <c r="AW192" s="25">
        <v>2010</v>
      </c>
      <c r="AX192" s="25" t="s">
        <v>773</v>
      </c>
      <c r="AY192" s="25" t="s">
        <v>1979</v>
      </c>
      <c r="AZ192" s="25" t="s">
        <v>751</v>
      </c>
      <c r="BA192" s="25" t="s">
        <v>851</v>
      </c>
      <c r="BB192" s="25" t="s">
        <v>854</v>
      </c>
      <c r="BC192" s="25" t="s">
        <v>751</v>
      </c>
      <c r="BD192" s="25" t="s">
        <v>751</v>
      </c>
      <c r="BE192" s="25"/>
      <c r="BF192" s="25">
        <v>3</v>
      </c>
      <c r="BG192" s="62">
        <v>3</v>
      </c>
      <c r="BH192" s="25" t="s">
        <v>2000</v>
      </c>
      <c r="BI192" s="75" t="s">
        <v>3950</v>
      </c>
      <c r="BJ192" s="75" t="s">
        <v>3952</v>
      </c>
      <c r="BK192" s="75" t="s">
        <v>3953</v>
      </c>
      <c r="BL192" s="221"/>
      <c r="BM192" s="15"/>
      <c r="BN192" s="15"/>
      <c r="BO192" s="15"/>
      <c r="BP192" s="15"/>
      <c r="BQ192" s="15"/>
      <c r="BR192" s="15"/>
    </row>
    <row r="193" spans="1:70" s="29" customFormat="1" ht="15" customHeight="1" x14ac:dyDescent="0.25">
      <c r="A193" s="25">
        <v>168</v>
      </c>
      <c r="B193" s="21">
        <v>75</v>
      </c>
      <c r="C193" s="190" t="s">
        <v>23</v>
      </c>
      <c r="D193" s="201">
        <v>0</v>
      </c>
      <c r="E193" s="57" t="s">
        <v>651</v>
      </c>
      <c r="F193" s="57" t="s">
        <v>289</v>
      </c>
      <c r="G193" s="25"/>
      <c r="H193" s="104">
        <v>0</v>
      </c>
      <c r="I193" s="25" t="s">
        <v>640</v>
      </c>
      <c r="J193" s="25"/>
      <c r="K193" s="25">
        <v>1</v>
      </c>
      <c r="L193" s="25">
        <v>2</v>
      </c>
      <c r="M193" s="25"/>
      <c r="N193" s="25"/>
      <c r="O193" s="25"/>
      <c r="P193" s="25"/>
      <c r="Q193" s="25"/>
      <c r="R193" s="25"/>
      <c r="S193" s="25"/>
      <c r="T193" s="25"/>
      <c r="U193" s="25"/>
      <c r="V193" s="25"/>
      <c r="W193" s="25"/>
      <c r="X193" s="25"/>
      <c r="Y193" s="25"/>
      <c r="Z193" s="83"/>
      <c r="AA193" s="83"/>
      <c r="AB193" s="83"/>
      <c r="AC193" s="83"/>
      <c r="AD193" s="25"/>
      <c r="AE193" s="22"/>
      <c r="AF193" s="22"/>
      <c r="AG193" s="22"/>
      <c r="AH193" s="22"/>
      <c r="AI193" s="22"/>
      <c r="AJ193" s="35"/>
      <c r="AK193" s="35"/>
      <c r="AL193" s="35"/>
      <c r="AM193" s="35"/>
      <c r="AN193" s="35"/>
      <c r="AO193" s="48"/>
      <c r="AP193" s="27"/>
      <c r="AQ193" s="27">
        <v>1</v>
      </c>
      <c r="AR193" s="28"/>
      <c r="AS193" s="28" t="s">
        <v>751</v>
      </c>
      <c r="AT193" s="25"/>
      <c r="AU193" s="25"/>
      <c r="AV193" s="25"/>
      <c r="AW193" s="25"/>
      <c r="AX193" s="25"/>
      <c r="AY193" s="25"/>
      <c r="AZ193" s="25"/>
      <c r="BA193" s="25"/>
      <c r="BB193" s="25"/>
      <c r="BC193" s="25"/>
      <c r="BD193" s="25"/>
      <c r="BE193" s="25"/>
      <c r="BF193" s="25"/>
      <c r="BG193" s="25" t="s">
        <v>2000</v>
      </c>
      <c r="BH193" s="25" t="s">
        <v>2000</v>
      </c>
      <c r="BI193" s="75" t="s">
        <v>2000</v>
      </c>
      <c r="BJ193" s="75" t="s">
        <v>2000</v>
      </c>
      <c r="BK193" s="75" t="s">
        <v>2000</v>
      </c>
      <c r="BL193" s="221"/>
      <c r="BM193" s="238"/>
      <c r="BN193" s="238"/>
      <c r="BO193" s="238"/>
      <c r="BP193" s="238"/>
      <c r="BQ193" s="238"/>
      <c r="BR193" s="238"/>
    </row>
    <row r="194" spans="1:70" s="29" customFormat="1" ht="15" customHeight="1" x14ac:dyDescent="0.25">
      <c r="A194" s="25">
        <v>169</v>
      </c>
      <c r="B194" s="21">
        <v>76</v>
      </c>
      <c r="C194" s="190" t="s">
        <v>23</v>
      </c>
      <c r="D194" s="201">
        <v>0</v>
      </c>
      <c r="E194" s="57" t="s">
        <v>652</v>
      </c>
      <c r="F194" s="57" t="s">
        <v>289</v>
      </c>
      <c r="G194" s="25"/>
      <c r="H194" s="104">
        <v>0</v>
      </c>
      <c r="I194" s="25" t="s">
        <v>653</v>
      </c>
      <c r="J194" s="25"/>
      <c r="K194" s="25">
        <v>1</v>
      </c>
      <c r="L194" s="25">
        <v>2</v>
      </c>
      <c r="M194" s="25"/>
      <c r="N194" s="25"/>
      <c r="O194" s="25"/>
      <c r="P194" s="25"/>
      <c r="Q194" s="25"/>
      <c r="R194" s="25"/>
      <c r="S194" s="25"/>
      <c r="T194" s="25"/>
      <c r="U194" s="25"/>
      <c r="V194" s="25"/>
      <c r="W194" s="25"/>
      <c r="X194" s="25"/>
      <c r="Y194" s="25"/>
      <c r="Z194" s="83"/>
      <c r="AA194" s="83"/>
      <c r="AB194" s="83"/>
      <c r="AC194" s="83"/>
      <c r="AD194" s="25"/>
      <c r="AE194" s="22"/>
      <c r="AF194" s="22"/>
      <c r="AG194" s="22"/>
      <c r="AH194" s="22"/>
      <c r="AI194" s="22"/>
      <c r="AJ194" s="35"/>
      <c r="AK194" s="35"/>
      <c r="AL194" s="35"/>
      <c r="AM194" s="35"/>
      <c r="AN194" s="35"/>
      <c r="AO194" s="48"/>
      <c r="AP194" s="27"/>
      <c r="AQ194" s="27">
        <v>1</v>
      </c>
      <c r="AR194" s="28"/>
      <c r="AS194" s="28" t="s">
        <v>751</v>
      </c>
      <c r="AT194" s="25"/>
      <c r="AU194" s="25"/>
      <c r="AV194" s="25"/>
      <c r="AW194" s="25"/>
      <c r="AX194" s="25"/>
      <c r="AY194" s="25"/>
      <c r="AZ194" s="25"/>
      <c r="BA194" s="25"/>
      <c r="BB194" s="25"/>
      <c r="BC194" s="25"/>
      <c r="BD194" s="25"/>
      <c r="BE194" s="25"/>
      <c r="BF194" s="25"/>
      <c r="BG194" s="25" t="s">
        <v>2000</v>
      </c>
      <c r="BH194" s="25" t="s">
        <v>2000</v>
      </c>
      <c r="BI194" s="75" t="s">
        <v>2000</v>
      </c>
      <c r="BJ194" s="75" t="s">
        <v>2000</v>
      </c>
      <c r="BK194" s="75" t="s">
        <v>2000</v>
      </c>
      <c r="BL194" s="52"/>
      <c r="BM194" s="52"/>
      <c r="BN194" s="52"/>
      <c r="BO194" s="52"/>
      <c r="BP194" s="52"/>
      <c r="BQ194" s="52"/>
      <c r="BR194" s="52"/>
    </row>
    <row r="195" spans="1:70" s="29" customFormat="1" ht="15" customHeight="1" x14ac:dyDescent="0.25">
      <c r="A195" s="25">
        <v>171</v>
      </c>
      <c r="B195" s="21">
        <v>77</v>
      </c>
      <c r="C195" s="190"/>
      <c r="D195" s="200">
        <v>0</v>
      </c>
      <c r="E195" s="57" t="s">
        <v>1155</v>
      </c>
      <c r="F195" s="57" t="s">
        <v>5</v>
      </c>
      <c r="G195" s="25" t="s">
        <v>1156</v>
      </c>
      <c r="H195" s="104">
        <v>1</v>
      </c>
      <c r="I195" s="25">
        <v>1</v>
      </c>
      <c r="J195" s="25" t="s">
        <v>1157</v>
      </c>
      <c r="K195" s="25">
        <v>1</v>
      </c>
      <c r="L195" s="25"/>
      <c r="M195" s="25">
        <v>10</v>
      </c>
      <c r="N195" s="25" t="s">
        <v>2968</v>
      </c>
      <c r="O195" s="25" t="s">
        <v>1740</v>
      </c>
      <c r="P195" s="25" t="s">
        <v>63</v>
      </c>
      <c r="Q195" s="25" t="s">
        <v>64</v>
      </c>
      <c r="R195" s="25"/>
      <c r="S195" s="25">
        <v>3</v>
      </c>
      <c r="T195" s="25" t="s">
        <v>65</v>
      </c>
      <c r="U195" s="25" t="s">
        <v>2</v>
      </c>
      <c r="V195" s="25">
        <v>7</v>
      </c>
      <c r="W195" s="25" t="s">
        <v>1762</v>
      </c>
      <c r="X195" s="25">
        <v>2</v>
      </c>
      <c r="Y195" s="25"/>
      <c r="Z195" s="25"/>
      <c r="AA195" s="25">
        <v>33</v>
      </c>
      <c r="AB195" s="25"/>
      <c r="AC195" s="25"/>
      <c r="AD195" s="25" t="s">
        <v>72</v>
      </c>
      <c r="AE195" s="22"/>
      <c r="AF195" s="22"/>
      <c r="AG195" s="22">
        <f>(AA195*(106.875/AO195))/$AQ195</f>
        <v>39.821697403086191</v>
      </c>
      <c r="AH195" s="22"/>
      <c r="AI195" s="22"/>
      <c r="AJ195" s="23"/>
      <c r="AK195" s="23"/>
      <c r="AL195" s="23"/>
      <c r="AM195" s="23"/>
      <c r="AN195" s="23"/>
      <c r="AO195" s="24">
        <v>88.566666666666663</v>
      </c>
      <c r="AP195" s="27"/>
      <c r="AQ195" s="28">
        <v>1</v>
      </c>
      <c r="AR195" s="28">
        <v>6</v>
      </c>
      <c r="AS195" s="28" t="s">
        <v>751</v>
      </c>
      <c r="AT195" s="25">
        <v>1</v>
      </c>
      <c r="AU195" s="25" t="s">
        <v>68</v>
      </c>
      <c r="AV195" s="25" t="s">
        <v>1158</v>
      </c>
      <c r="AW195" s="25">
        <v>2002</v>
      </c>
      <c r="AX195" s="25" t="s">
        <v>3</v>
      </c>
      <c r="AY195" s="25" t="s">
        <v>3</v>
      </c>
      <c r="AZ195" s="25" t="s">
        <v>3</v>
      </c>
      <c r="BA195" s="25" t="s">
        <v>1761</v>
      </c>
      <c r="BB195" s="25" t="s">
        <v>67</v>
      </c>
      <c r="BC195" s="25" t="s">
        <v>69</v>
      </c>
      <c r="BD195" s="25" t="s">
        <v>70</v>
      </c>
      <c r="BE195" s="25"/>
      <c r="BF195" s="44">
        <v>3</v>
      </c>
      <c r="BG195" s="25" t="s">
        <v>2000</v>
      </c>
      <c r="BH195" s="25" t="s">
        <v>2000</v>
      </c>
      <c r="BI195" s="74">
        <v>0</v>
      </c>
      <c r="BJ195" s="75" t="s">
        <v>3954</v>
      </c>
      <c r="BK195" s="75" t="s">
        <v>3955</v>
      </c>
      <c r="BL195" s="221"/>
      <c r="BM195" s="15"/>
      <c r="BN195" s="15"/>
      <c r="BO195" s="15"/>
      <c r="BP195" s="15"/>
      <c r="BQ195" s="15"/>
      <c r="BR195" s="15"/>
    </row>
    <row r="196" spans="1:70" s="29" customFormat="1" ht="15" customHeight="1" x14ac:dyDescent="0.25">
      <c r="A196" s="25">
        <v>170</v>
      </c>
      <c r="B196" s="26"/>
      <c r="C196" s="190"/>
      <c r="D196" s="200">
        <v>0</v>
      </c>
      <c r="E196" s="57" t="s">
        <v>1155</v>
      </c>
      <c r="F196" s="57" t="s">
        <v>5</v>
      </c>
      <c r="G196" s="25" t="s">
        <v>1156</v>
      </c>
      <c r="H196" s="104">
        <v>1</v>
      </c>
      <c r="I196" s="25">
        <v>1</v>
      </c>
      <c r="J196" s="25" t="s">
        <v>1157</v>
      </c>
      <c r="K196" s="25">
        <v>1</v>
      </c>
      <c r="L196" s="25"/>
      <c r="M196" s="25">
        <v>10</v>
      </c>
      <c r="N196" s="25" t="s">
        <v>2968</v>
      </c>
      <c r="O196" s="25" t="s">
        <v>1740</v>
      </c>
      <c r="P196" s="25" t="s">
        <v>63</v>
      </c>
      <c r="Q196" s="25" t="s">
        <v>64</v>
      </c>
      <c r="R196" s="25"/>
      <c r="S196" s="25">
        <v>3</v>
      </c>
      <c r="T196" s="25" t="s">
        <v>65</v>
      </c>
      <c r="U196" s="25" t="s">
        <v>2</v>
      </c>
      <c r="V196" s="25">
        <v>7</v>
      </c>
      <c r="W196" s="25" t="s">
        <v>1762</v>
      </c>
      <c r="X196" s="25">
        <v>2</v>
      </c>
      <c r="Y196" s="25"/>
      <c r="Z196" s="25"/>
      <c r="AA196" s="25">
        <v>19</v>
      </c>
      <c r="AB196" s="25"/>
      <c r="AC196" s="25"/>
      <c r="AD196" s="25" t="s">
        <v>71</v>
      </c>
      <c r="AE196" s="22"/>
      <c r="AF196" s="22"/>
      <c r="AG196" s="22">
        <f>(AA196*(106.875/AO196))/$AQ196</f>
        <v>22.927643959352654</v>
      </c>
      <c r="AH196" s="22"/>
      <c r="AI196" s="22"/>
      <c r="AJ196" s="23"/>
      <c r="AK196" s="23"/>
      <c r="AL196" s="23"/>
      <c r="AM196" s="23"/>
      <c r="AN196" s="23"/>
      <c r="AO196" s="24">
        <v>88.566666666666663</v>
      </c>
      <c r="AP196" s="27"/>
      <c r="AQ196" s="28">
        <v>1</v>
      </c>
      <c r="AR196" s="28">
        <v>6</v>
      </c>
      <c r="AS196" s="28" t="s">
        <v>751</v>
      </c>
      <c r="AT196" s="25">
        <v>1</v>
      </c>
      <c r="AU196" s="25" t="s">
        <v>68</v>
      </c>
      <c r="AV196" s="25" t="s">
        <v>1158</v>
      </c>
      <c r="AW196" s="25">
        <v>2002</v>
      </c>
      <c r="AX196" s="25" t="s">
        <v>3</v>
      </c>
      <c r="AY196" s="25" t="s">
        <v>3</v>
      </c>
      <c r="AZ196" s="25" t="s">
        <v>3</v>
      </c>
      <c r="BA196" s="25" t="s">
        <v>1761</v>
      </c>
      <c r="BB196" s="25" t="s">
        <v>67</v>
      </c>
      <c r="BC196" s="25" t="s">
        <v>69</v>
      </c>
      <c r="BD196" s="25" t="s">
        <v>70</v>
      </c>
      <c r="BE196" s="25"/>
      <c r="BF196" s="44">
        <v>3</v>
      </c>
      <c r="BG196" s="25" t="s">
        <v>2000</v>
      </c>
      <c r="BH196" s="25" t="s">
        <v>2000</v>
      </c>
      <c r="BI196" s="74">
        <v>0</v>
      </c>
      <c r="BJ196" s="75" t="s">
        <v>3954</v>
      </c>
      <c r="BK196" s="75" t="s">
        <v>3955</v>
      </c>
      <c r="BL196" s="238"/>
      <c r="BM196" s="15"/>
      <c r="BN196" s="15"/>
      <c r="BO196" s="15"/>
      <c r="BP196" s="15"/>
      <c r="BQ196" s="15"/>
      <c r="BR196" s="15"/>
    </row>
    <row r="197" spans="1:70" s="29" customFormat="1" ht="15" customHeight="1" x14ac:dyDescent="0.25">
      <c r="A197" s="25">
        <v>172</v>
      </c>
      <c r="B197" s="26"/>
      <c r="C197" s="190"/>
      <c r="D197" s="200">
        <v>0</v>
      </c>
      <c r="E197" s="57" t="s">
        <v>1155</v>
      </c>
      <c r="F197" s="57" t="s">
        <v>5</v>
      </c>
      <c r="G197" s="25" t="s">
        <v>1156</v>
      </c>
      <c r="H197" s="104">
        <v>1</v>
      </c>
      <c r="I197" s="25">
        <v>1</v>
      </c>
      <c r="J197" s="25" t="s">
        <v>1157</v>
      </c>
      <c r="K197" s="25">
        <v>1</v>
      </c>
      <c r="L197" s="25"/>
      <c r="M197" s="25">
        <v>10</v>
      </c>
      <c r="N197" s="25" t="s">
        <v>2968</v>
      </c>
      <c r="O197" s="25" t="s">
        <v>1740</v>
      </c>
      <c r="P197" s="25" t="s">
        <v>63</v>
      </c>
      <c r="Q197" s="25" t="s">
        <v>64</v>
      </c>
      <c r="R197" s="25"/>
      <c r="S197" s="25">
        <v>3</v>
      </c>
      <c r="T197" s="25" t="s">
        <v>65</v>
      </c>
      <c r="U197" s="25" t="s">
        <v>2</v>
      </c>
      <c r="V197" s="25">
        <v>7</v>
      </c>
      <c r="W197" s="25" t="s">
        <v>1762</v>
      </c>
      <c r="X197" s="25">
        <v>2</v>
      </c>
      <c r="Y197" s="62"/>
      <c r="Z197" s="25"/>
      <c r="AA197" s="62">
        <v>0.08</v>
      </c>
      <c r="AB197" s="25"/>
      <c r="AC197" s="25"/>
      <c r="AD197" s="25" t="s">
        <v>66</v>
      </c>
      <c r="AE197" s="22"/>
      <c r="AF197" s="22"/>
      <c r="AG197" s="22">
        <f>(AA197*(106.875/AO197))/$AQ197</f>
        <v>9.6537448249905913E-2</v>
      </c>
      <c r="AH197" s="22"/>
      <c r="AI197" s="22"/>
      <c r="AJ197" s="23"/>
      <c r="AK197" s="23"/>
      <c r="AL197" s="23"/>
      <c r="AM197" s="23"/>
      <c r="AN197" s="23"/>
      <c r="AO197" s="24">
        <v>88.566666666666663</v>
      </c>
      <c r="AP197" s="27"/>
      <c r="AQ197" s="28">
        <v>1</v>
      </c>
      <c r="AR197" s="28">
        <v>6</v>
      </c>
      <c r="AS197" s="28" t="s">
        <v>751</v>
      </c>
      <c r="AT197" s="25">
        <v>1</v>
      </c>
      <c r="AU197" s="25" t="s">
        <v>68</v>
      </c>
      <c r="AV197" s="25" t="s">
        <v>1158</v>
      </c>
      <c r="AW197" s="25">
        <v>2002</v>
      </c>
      <c r="AX197" s="25" t="s">
        <v>3</v>
      </c>
      <c r="AY197" s="25" t="s">
        <v>3</v>
      </c>
      <c r="AZ197" s="25" t="s">
        <v>3</v>
      </c>
      <c r="BA197" s="25" t="s">
        <v>1761</v>
      </c>
      <c r="BB197" s="25" t="s">
        <v>67</v>
      </c>
      <c r="BC197" s="25" t="s">
        <v>69</v>
      </c>
      <c r="BD197" s="25" t="s">
        <v>70</v>
      </c>
      <c r="BE197" s="25"/>
      <c r="BF197" s="44">
        <v>3</v>
      </c>
      <c r="BG197" s="25" t="s">
        <v>2000</v>
      </c>
      <c r="BH197" s="25" t="s">
        <v>2000</v>
      </c>
      <c r="BI197" s="74">
        <v>0</v>
      </c>
      <c r="BJ197" s="75" t="s">
        <v>3954</v>
      </c>
      <c r="BK197" s="75" t="s">
        <v>3955</v>
      </c>
      <c r="BL197" s="221"/>
      <c r="BM197" s="15"/>
      <c r="BN197" s="15"/>
      <c r="BO197" s="15"/>
      <c r="BP197" s="15"/>
      <c r="BQ197" s="15"/>
      <c r="BR197" s="15"/>
    </row>
    <row r="198" spans="1:70" s="29" customFormat="1" ht="15" customHeight="1" x14ac:dyDescent="0.25">
      <c r="A198" s="25">
        <v>173</v>
      </c>
      <c r="B198" s="21">
        <v>78</v>
      </c>
      <c r="C198" s="190" t="s">
        <v>339</v>
      </c>
      <c r="D198" s="201">
        <v>0</v>
      </c>
      <c r="E198" s="57" t="s">
        <v>341</v>
      </c>
      <c r="F198" s="57" t="s">
        <v>289</v>
      </c>
      <c r="G198" s="25"/>
      <c r="H198" s="104">
        <v>0</v>
      </c>
      <c r="I198" s="25" t="s">
        <v>640</v>
      </c>
      <c r="J198" s="25"/>
      <c r="K198" s="25">
        <v>3</v>
      </c>
      <c r="L198" s="25">
        <v>3</v>
      </c>
      <c r="M198" s="25"/>
      <c r="N198" s="25"/>
      <c r="O198" s="25"/>
      <c r="P198" s="25"/>
      <c r="Q198" s="25"/>
      <c r="R198" s="25"/>
      <c r="S198" s="25"/>
      <c r="T198" s="25"/>
      <c r="U198" s="25"/>
      <c r="V198" s="25"/>
      <c r="W198" s="25"/>
      <c r="X198" s="25"/>
      <c r="Y198" s="25"/>
      <c r="Z198" s="83"/>
      <c r="AA198" s="83"/>
      <c r="AB198" s="83"/>
      <c r="AC198" s="83"/>
      <c r="AD198" s="25"/>
      <c r="AE198" s="22"/>
      <c r="AF198" s="22"/>
      <c r="AG198" s="22"/>
      <c r="AH198" s="22"/>
      <c r="AI198" s="22"/>
      <c r="AJ198" s="35"/>
      <c r="AK198" s="35"/>
      <c r="AL198" s="35"/>
      <c r="AM198" s="35"/>
      <c r="AN198" s="35"/>
      <c r="AO198" s="48"/>
      <c r="AP198" s="27"/>
      <c r="AQ198" s="27">
        <v>1</v>
      </c>
      <c r="AR198" s="28"/>
      <c r="AS198" s="28" t="s">
        <v>751</v>
      </c>
      <c r="AT198" s="25"/>
      <c r="AU198" s="25"/>
      <c r="AV198" s="25"/>
      <c r="AW198" s="25"/>
      <c r="AX198" s="25"/>
      <c r="AY198" s="25"/>
      <c r="AZ198" s="25"/>
      <c r="BA198" s="25"/>
      <c r="BB198" s="25"/>
      <c r="BC198" s="25"/>
      <c r="BD198" s="25"/>
      <c r="BE198" s="25"/>
      <c r="BF198" s="25"/>
      <c r="BG198" s="25" t="s">
        <v>2000</v>
      </c>
      <c r="BH198" s="25" t="s">
        <v>2000</v>
      </c>
      <c r="BI198" s="75" t="s">
        <v>2000</v>
      </c>
      <c r="BJ198" s="75" t="s">
        <v>2000</v>
      </c>
      <c r="BK198" s="75" t="s">
        <v>2000</v>
      </c>
      <c r="BL198" s="52"/>
      <c r="BM198" s="52"/>
      <c r="BN198" s="52"/>
      <c r="BO198" s="52"/>
      <c r="BP198" s="52"/>
      <c r="BQ198" s="52"/>
      <c r="BR198" s="52"/>
    </row>
    <row r="199" spans="1:70" s="29" customFormat="1" ht="15" customHeight="1" x14ac:dyDescent="0.25">
      <c r="A199" s="25">
        <v>174</v>
      </c>
      <c r="B199" s="21">
        <v>79</v>
      </c>
      <c r="C199" s="190" t="s">
        <v>381</v>
      </c>
      <c r="D199" s="201">
        <v>0</v>
      </c>
      <c r="E199" s="57" t="s">
        <v>384</v>
      </c>
      <c r="F199" s="57" t="s">
        <v>289</v>
      </c>
      <c r="G199" s="25"/>
      <c r="H199" s="104">
        <v>1</v>
      </c>
      <c r="I199" s="25">
        <v>1</v>
      </c>
      <c r="J199" s="25"/>
      <c r="K199" s="25">
        <v>3</v>
      </c>
      <c r="L199" s="25">
        <v>3</v>
      </c>
      <c r="M199" s="25">
        <v>10</v>
      </c>
      <c r="N199" s="25" t="s">
        <v>2973</v>
      </c>
      <c r="O199" s="25" t="s">
        <v>543</v>
      </c>
      <c r="P199" s="25" t="s">
        <v>19</v>
      </c>
      <c r="Q199" s="25" t="s">
        <v>1224</v>
      </c>
      <c r="R199" s="25" t="s">
        <v>1225</v>
      </c>
      <c r="S199" s="25">
        <v>5</v>
      </c>
      <c r="T199" s="25" t="s">
        <v>18</v>
      </c>
      <c r="U199" s="25" t="s">
        <v>10</v>
      </c>
      <c r="V199" s="25">
        <v>8</v>
      </c>
      <c r="W199" s="25"/>
      <c r="X199" s="25">
        <v>2</v>
      </c>
      <c r="Y199" s="25"/>
      <c r="Z199" s="25">
        <v>836</v>
      </c>
      <c r="AA199" s="25"/>
      <c r="AB199" s="25"/>
      <c r="AC199" s="25">
        <v>3896</v>
      </c>
      <c r="AD199" s="25" t="s">
        <v>564</v>
      </c>
      <c r="AE199" s="22"/>
      <c r="AF199" s="22">
        <f>(Z199*(106.875/AO199))/$AQ199</f>
        <v>541.15677814624837</v>
      </c>
      <c r="AG199" s="22"/>
      <c r="AH199" s="22"/>
      <c r="AI199" s="22">
        <f>(AC199*(106.875/AO199))/$AQ199</f>
        <v>2521.9459421743823</v>
      </c>
      <c r="AJ199" s="35"/>
      <c r="AK199" s="35">
        <f>AF199/$AS199</f>
        <v>541.15677814624837</v>
      </c>
      <c r="AL199" s="35"/>
      <c r="AM199" s="35"/>
      <c r="AN199" s="35">
        <f>AI199/$AS199</f>
        <v>2521.9459421743823</v>
      </c>
      <c r="AO199" s="48">
        <v>84.416666666666671</v>
      </c>
      <c r="AP199" s="27"/>
      <c r="AQ199" s="27">
        <v>1.95583</v>
      </c>
      <c r="AR199" s="27">
        <v>2</v>
      </c>
      <c r="AS199" s="28">
        <v>1</v>
      </c>
      <c r="AT199" s="25">
        <v>15</v>
      </c>
      <c r="AU199" s="25" t="s">
        <v>1226</v>
      </c>
      <c r="AV199" s="25" t="s">
        <v>1228</v>
      </c>
      <c r="AW199" s="25" t="s">
        <v>3</v>
      </c>
      <c r="AX199" s="25"/>
      <c r="AY199" s="25" t="s">
        <v>1227</v>
      </c>
      <c r="AZ199" s="25"/>
      <c r="BA199" s="25"/>
      <c r="BB199" s="25"/>
      <c r="BC199" s="25"/>
      <c r="BD199" s="25" t="s">
        <v>911</v>
      </c>
      <c r="BE199" s="25" t="s">
        <v>1229</v>
      </c>
      <c r="BF199" s="25">
        <v>3</v>
      </c>
      <c r="BG199" s="62">
        <v>3</v>
      </c>
      <c r="BH199" s="25" t="s">
        <v>2000</v>
      </c>
      <c r="BI199" s="75" t="s">
        <v>3956</v>
      </c>
      <c r="BJ199" s="75" t="s">
        <v>3957</v>
      </c>
      <c r="BK199" s="75" t="s">
        <v>3958</v>
      </c>
      <c r="BL199" s="49"/>
      <c r="BM199" s="15"/>
      <c r="BN199" s="15"/>
      <c r="BO199" s="15"/>
      <c r="BP199" s="15"/>
      <c r="BQ199" s="15"/>
      <c r="BR199" s="15"/>
    </row>
    <row r="200" spans="1:70" s="29" customFormat="1" ht="15" customHeight="1" x14ac:dyDescent="0.25">
      <c r="A200" s="25">
        <v>176</v>
      </c>
      <c r="B200" s="21">
        <v>80</v>
      </c>
      <c r="C200" s="190"/>
      <c r="D200" s="200">
        <v>0</v>
      </c>
      <c r="E200" s="57" t="s">
        <v>122</v>
      </c>
      <c r="F200" s="57" t="s">
        <v>5</v>
      </c>
      <c r="G200" s="25" t="s">
        <v>1174</v>
      </c>
      <c r="H200" s="104">
        <v>1</v>
      </c>
      <c r="I200" s="25">
        <v>0</v>
      </c>
      <c r="J200" s="25"/>
      <c r="K200" s="25">
        <v>2</v>
      </c>
      <c r="L200" s="25">
        <v>1</v>
      </c>
      <c r="M200" s="25">
        <v>18</v>
      </c>
      <c r="N200" s="25" t="s">
        <v>2960</v>
      </c>
      <c r="O200" s="25" t="s">
        <v>123</v>
      </c>
      <c r="P200" s="25" t="s">
        <v>124</v>
      </c>
      <c r="Q200" s="25" t="s">
        <v>125</v>
      </c>
      <c r="R200" s="44" t="s">
        <v>1942</v>
      </c>
      <c r="S200" s="25">
        <v>7</v>
      </c>
      <c r="T200" s="25" t="s">
        <v>1763</v>
      </c>
      <c r="U200" s="25" t="s">
        <v>10</v>
      </c>
      <c r="V200" s="25">
        <v>8</v>
      </c>
      <c r="W200" s="25" t="s">
        <v>3</v>
      </c>
      <c r="X200" s="25">
        <v>1</v>
      </c>
      <c r="Y200" s="25"/>
      <c r="Z200" s="25"/>
      <c r="AA200" s="25">
        <v>443</v>
      </c>
      <c r="AB200" s="25"/>
      <c r="AC200" s="25"/>
      <c r="AD200" s="25" t="s">
        <v>958</v>
      </c>
      <c r="AE200" s="22"/>
      <c r="AF200" s="22"/>
      <c r="AG200" s="22">
        <f>(AA200*(106.875/AO200))/$AQ200</f>
        <v>480.54427810200463</v>
      </c>
      <c r="AH200" s="22"/>
      <c r="AI200" s="22"/>
      <c r="AJ200" s="35"/>
      <c r="AK200" s="35"/>
      <c r="AL200" s="35">
        <f>AG200/$AS200</f>
        <v>4805442.7810200462</v>
      </c>
      <c r="AM200" s="35"/>
      <c r="AN200" s="35"/>
      <c r="AO200" s="24">
        <v>98.524999999999991</v>
      </c>
      <c r="AP200" s="27"/>
      <c r="AQ200" s="28">
        <v>1</v>
      </c>
      <c r="AR200" s="27">
        <v>2</v>
      </c>
      <c r="AS200" s="28">
        <v>1E-4</v>
      </c>
      <c r="AT200" s="25">
        <v>6</v>
      </c>
      <c r="AU200" s="25" t="s">
        <v>127</v>
      </c>
      <c r="AV200" s="25" t="s">
        <v>129</v>
      </c>
      <c r="AW200" s="25">
        <v>2008</v>
      </c>
      <c r="AX200" s="25" t="s">
        <v>3</v>
      </c>
      <c r="AY200" s="25" t="s">
        <v>128</v>
      </c>
      <c r="AZ200" s="25" t="s">
        <v>3</v>
      </c>
      <c r="BA200" s="25" t="s">
        <v>126</v>
      </c>
      <c r="BB200" s="25" t="s">
        <v>3</v>
      </c>
      <c r="BC200" s="25" t="s">
        <v>3</v>
      </c>
      <c r="BD200" s="25" t="s">
        <v>25</v>
      </c>
      <c r="BE200" s="25" t="s">
        <v>3570</v>
      </c>
      <c r="BF200" s="44">
        <v>2</v>
      </c>
      <c r="BG200" s="25" t="s">
        <v>2000</v>
      </c>
      <c r="BH200" s="25" t="s">
        <v>2000</v>
      </c>
      <c r="BI200" s="74">
        <v>0</v>
      </c>
      <c r="BJ200" s="75" t="s">
        <v>3959</v>
      </c>
      <c r="BK200" s="75" t="s">
        <v>3960</v>
      </c>
      <c r="BL200" s="238"/>
      <c r="BM200" s="15"/>
      <c r="BN200" s="15"/>
      <c r="BO200" s="15"/>
      <c r="BP200" s="15"/>
      <c r="BQ200" s="15"/>
      <c r="BR200" s="15"/>
    </row>
    <row r="201" spans="1:70" s="29" customFormat="1" ht="15" customHeight="1" x14ac:dyDescent="0.25">
      <c r="A201" s="25">
        <v>175</v>
      </c>
      <c r="B201" s="26"/>
      <c r="C201" s="190"/>
      <c r="D201" s="200">
        <v>0</v>
      </c>
      <c r="E201" s="57" t="s">
        <v>122</v>
      </c>
      <c r="F201" s="57" t="s">
        <v>5</v>
      </c>
      <c r="G201" s="25" t="s">
        <v>1174</v>
      </c>
      <c r="H201" s="104">
        <v>1</v>
      </c>
      <c r="I201" s="25">
        <v>0</v>
      </c>
      <c r="J201" s="25"/>
      <c r="K201" s="25">
        <v>2</v>
      </c>
      <c r="L201" s="25">
        <v>1</v>
      </c>
      <c r="M201" s="25">
        <v>18</v>
      </c>
      <c r="N201" s="25" t="s">
        <v>2960</v>
      </c>
      <c r="O201" s="25" t="s">
        <v>123</v>
      </c>
      <c r="P201" s="25" t="s">
        <v>124</v>
      </c>
      <c r="Q201" s="25" t="s">
        <v>125</v>
      </c>
      <c r="R201" s="44" t="s">
        <v>1942</v>
      </c>
      <c r="S201" s="25">
        <v>7</v>
      </c>
      <c r="T201" s="25" t="s">
        <v>1763</v>
      </c>
      <c r="U201" s="25" t="s">
        <v>10</v>
      </c>
      <c r="V201" s="25">
        <v>8</v>
      </c>
      <c r="W201" s="25" t="s">
        <v>3</v>
      </c>
      <c r="X201" s="25">
        <v>1</v>
      </c>
      <c r="Y201" s="25"/>
      <c r="Z201" s="25"/>
      <c r="AA201" s="25">
        <v>271</v>
      </c>
      <c r="AB201" s="25"/>
      <c r="AC201" s="25"/>
      <c r="AD201" s="25" t="s">
        <v>959</v>
      </c>
      <c r="AE201" s="22"/>
      <c r="AF201" s="22"/>
      <c r="AG201" s="22">
        <f>(AA201*(106.875/AO201))/$AQ201</f>
        <v>293.96726719106829</v>
      </c>
      <c r="AH201" s="22"/>
      <c r="AI201" s="22"/>
      <c r="AJ201" s="35"/>
      <c r="AK201" s="35"/>
      <c r="AL201" s="35">
        <f>AG201/$AS201</f>
        <v>2939672.6719106827</v>
      </c>
      <c r="AM201" s="35"/>
      <c r="AN201" s="35"/>
      <c r="AO201" s="24">
        <v>98.524999999999991</v>
      </c>
      <c r="AP201" s="27"/>
      <c r="AQ201" s="28">
        <v>1</v>
      </c>
      <c r="AR201" s="27">
        <v>2</v>
      </c>
      <c r="AS201" s="28">
        <v>1E-4</v>
      </c>
      <c r="AT201" s="25">
        <v>6</v>
      </c>
      <c r="AU201" s="25" t="s">
        <v>127</v>
      </c>
      <c r="AV201" s="25" t="s">
        <v>129</v>
      </c>
      <c r="AW201" s="25">
        <v>2008</v>
      </c>
      <c r="AX201" s="25" t="s">
        <v>3</v>
      </c>
      <c r="AY201" s="25" t="s">
        <v>128</v>
      </c>
      <c r="AZ201" s="25" t="s">
        <v>3</v>
      </c>
      <c r="BA201" s="25" t="s">
        <v>126</v>
      </c>
      <c r="BB201" s="25" t="s">
        <v>3</v>
      </c>
      <c r="BC201" s="25" t="s">
        <v>3</v>
      </c>
      <c r="BD201" s="25" t="s">
        <v>25</v>
      </c>
      <c r="BE201" s="25" t="s">
        <v>3570</v>
      </c>
      <c r="BF201" s="44">
        <v>2</v>
      </c>
      <c r="BG201" s="25" t="s">
        <v>2000</v>
      </c>
      <c r="BH201" s="25" t="s">
        <v>2000</v>
      </c>
      <c r="BI201" s="74">
        <v>0</v>
      </c>
      <c r="BJ201" s="75" t="s">
        <v>3959</v>
      </c>
      <c r="BK201" s="75" t="s">
        <v>3960</v>
      </c>
      <c r="BL201" s="238"/>
      <c r="BM201" s="15"/>
      <c r="BN201" s="15"/>
      <c r="BO201" s="15"/>
      <c r="BP201" s="15"/>
      <c r="BQ201" s="15"/>
      <c r="BR201" s="15"/>
    </row>
    <row r="202" spans="1:70" s="29" customFormat="1" ht="15" customHeight="1" x14ac:dyDescent="0.25">
      <c r="A202" s="25">
        <v>177</v>
      </c>
      <c r="B202" s="21">
        <v>81</v>
      </c>
      <c r="C202" s="190" t="s">
        <v>387</v>
      </c>
      <c r="D202" s="201">
        <v>0</v>
      </c>
      <c r="E202" s="57" t="s">
        <v>394</v>
      </c>
      <c r="F202" s="57" t="s">
        <v>5</v>
      </c>
      <c r="G202" s="25" t="s">
        <v>395</v>
      </c>
      <c r="H202" s="104">
        <v>0</v>
      </c>
      <c r="I202" s="25" t="s">
        <v>1060</v>
      </c>
      <c r="J202" s="25"/>
      <c r="K202" s="25"/>
      <c r="L202" s="25"/>
      <c r="M202" s="25"/>
      <c r="N202" s="25"/>
      <c r="O202" s="25"/>
      <c r="P202" s="25"/>
      <c r="Q202" s="25"/>
      <c r="R202" s="25"/>
      <c r="S202" s="25"/>
      <c r="T202" s="25"/>
      <c r="U202" s="25"/>
      <c r="V202" s="25"/>
      <c r="W202" s="25"/>
      <c r="X202" s="25"/>
      <c r="Y202" s="25"/>
      <c r="Z202" s="83"/>
      <c r="AA202" s="83"/>
      <c r="AB202" s="83"/>
      <c r="AC202" s="83"/>
      <c r="AD202" s="25"/>
      <c r="AE202" s="22"/>
      <c r="AF202" s="22"/>
      <c r="AG202" s="22"/>
      <c r="AH202" s="22"/>
      <c r="AI202" s="22"/>
      <c r="AJ202" s="35"/>
      <c r="AK202" s="35"/>
      <c r="AL202" s="35"/>
      <c r="AM202" s="35"/>
      <c r="AN202" s="35"/>
      <c r="AO202" s="48"/>
      <c r="AP202" s="27"/>
      <c r="AQ202" s="28">
        <v>1</v>
      </c>
      <c r="AR202" s="28"/>
      <c r="AS202" s="28" t="s">
        <v>751</v>
      </c>
      <c r="AT202" s="25"/>
      <c r="AU202" s="25"/>
      <c r="AV202" s="25"/>
      <c r="AW202" s="25"/>
      <c r="AX202" s="25"/>
      <c r="AY202" s="25"/>
      <c r="AZ202" s="25"/>
      <c r="BA202" s="25"/>
      <c r="BB202" s="25"/>
      <c r="BC202" s="25"/>
      <c r="BD202" s="25"/>
      <c r="BE202" s="25"/>
      <c r="BF202" s="25"/>
      <c r="BG202" s="25" t="s">
        <v>2000</v>
      </c>
      <c r="BH202" s="25" t="s">
        <v>2000</v>
      </c>
      <c r="BI202" s="75" t="s">
        <v>2000</v>
      </c>
      <c r="BJ202" s="75" t="s">
        <v>2000</v>
      </c>
      <c r="BK202" s="75" t="s">
        <v>2000</v>
      </c>
      <c r="BL202" s="221"/>
      <c r="BM202" s="15"/>
      <c r="BN202" s="15"/>
      <c r="BO202" s="15"/>
      <c r="BP202" s="15"/>
      <c r="BQ202" s="15"/>
      <c r="BR202" s="15"/>
    </row>
    <row r="203" spans="1:70" s="29" customFormat="1" ht="15" customHeight="1" x14ac:dyDescent="0.25">
      <c r="A203" s="25">
        <v>889</v>
      </c>
      <c r="B203" s="237"/>
      <c r="C203" s="190" t="s">
        <v>3873</v>
      </c>
      <c r="D203" s="201">
        <v>0</v>
      </c>
      <c r="E203" s="57" t="s">
        <v>3874</v>
      </c>
      <c r="F203" s="57" t="s">
        <v>151</v>
      </c>
      <c r="G203" s="25"/>
      <c r="H203" s="104">
        <v>0</v>
      </c>
      <c r="I203" s="25" t="s">
        <v>3875</v>
      </c>
      <c r="J203" s="25"/>
      <c r="K203" s="25"/>
      <c r="L203" s="25"/>
      <c r="M203" s="25"/>
      <c r="N203" s="25"/>
      <c r="O203" s="25"/>
      <c r="P203" s="25"/>
      <c r="Q203" s="25"/>
      <c r="R203" s="25"/>
      <c r="S203" s="25"/>
      <c r="T203" s="25"/>
      <c r="U203" s="25"/>
      <c r="V203" s="25"/>
      <c r="W203" s="25"/>
      <c r="X203" s="25"/>
      <c r="Y203" s="25"/>
      <c r="Z203" s="25"/>
      <c r="AA203" s="25"/>
      <c r="AB203" s="25"/>
      <c r="AC203" s="25"/>
      <c r="AD203" s="25"/>
      <c r="AE203" s="110"/>
      <c r="AF203" s="110"/>
      <c r="AG203" s="110"/>
      <c r="AH203" s="110"/>
      <c r="AI203" s="110"/>
      <c r="AJ203" s="23"/>
      <c r="AK203" s="23"/>
      <c r="AL203" s="23"/>
      <c r="AM203" s="23"/>
      <c r="AN203" s="23"/>
      <c r="AO203" s="237"/>
      <c r="AP203" s="237"/>
      <c r="AQ203" s="237"/>
      <c r="AR203" s="237"/>
      <c r="AS203" s="237"/>
      <c r="AT203" s="25"/>
      <c r="AU203" s="25"/>
      <c r="AV203" s="25"/>
      <c r="AW203" s="25"/>
      <c r="AX203" s="25"/>
      <c r="AY203" s="25"/>
      <c r="AZ203" s="25"/>
      <c r="BA203" s="25"/>
      <c r="BB203" s="25"/>
      <c r="BC203" s="25"/>
      <c r="BD203" s="25"/>
      <c r="BE203" s="25" t="s">
        <v>3876</v>
      </c>
      <c r="BF203" s="25"/>
      <c r="BG203" s="25" t="s">
        <v>2000</v>
      </c>
      <c r="BH203" s="25" t="s">
        <v>2000</v>
      </c>
      <c r="BI203" s="75" t="s">
        <v>2000</v>
      </c>
      <c r="BJ203" s="75" t="s">
        <v>2000</v>
      </c>
      <c r="BK203" s="75" t="s">
        <v>2000</v>
      </c>
      <c r="BL203" s="15"/>
      <c r="BM203" s="15"/>
      <c r="BN203" s="15"/>
      <c r="BO203" s="15"/>
      <c r="BP203" s="15"/>
      <c r="BQ203" s="15"/>
      <c r="BR203" s="15"/>
    </row>
    <row r="204" spans="1:70" s="29" customFormat="1" ht="15" customHeight="1" x14ac:dyDescent="0.25">
      <c r="A204" s="25">
        <v>178</v>
      </c>
      <c r="B204" s="21">
        <v>82</v>
      </c>
      <c r="C204" s="190" t="s">
        <v>23</v>
      </c>
      <c r="D204" s="201">
        <v>0</v>
      </c>
      <c r="E204" s="57" t="s">
        <v>654</v>
      </c>
      <c r="F204" s="57" t="s">
        <v>289</v>
      </c>
      <c r="G204" s="25"/>
      <c r="H204" s="104">
        <v>0</v>
      </c>
      <c r="I204" s="25" t="s">
        <v>618</v>
      </c>
      <c r="J204" s="25"/>
      <c r="K204" s="25">
        <v>1</v>
      </c>
      <c r="L204" s="25">
        <v>2</v>
      </c>
      <c r="M204" s="25"/>
      <c r="N204" s="25"/>
      <c r="O204" s="25"/>
      <c r="P204" s="25"/>
      <c r="Q204" s="25"/>
      <c r="R204" s="25"/>
      <c r="S204" s="25"/>
      <c r="T204" s="25"/>
      <c r="U204" s="25"/>
      <c r="V204" s="25"/>
      <c r="W204" s="25"/>
      <c r="X204" s="25"/>
      <c r="Y204" s="25"/>
      <c r="Z204" s="83"/>
      <c r="AA204" s="83"/>
      <c r="AB204" s="83"/>
      <c r="AC204" s="83"/>
      <c r="AD204" s="25"/>
      <c r="AE204" s="22"/>
      <c r="AF204" s="22"/>
      <c r="AG204" s="22"/>
      <c r="AH204" s="22"/>
      <c r="AI204" s="22"/>
      <c r="AJ204" s="35"/>
      <c r="AK204" s="35"/>
      <c r="AL204" s="35"/>
      <c r="AM204" s="35"/>
      <c r="AN204" s="35"/>
      <c r="AO204" s="48"/>
      <c r="AP204" s="27"/>
      <c r="AQ204" s="27">
        <v>1</v>
      </c>
      <c r="AR204" s="28"/>
      <c r="AS204" s="28" t="s">
        <v>751</v>
      </c>
      <c r="AT204" s="25"/>
      <c r="AU204" s="25"/>
      <c r="AV204" s="25"/>
      <c r="AW204" s="25"/>
      <c r="AX204" s="25"/>
      <c r="AY204" s="25"/>
      <c r="AZ204" s="25"/>
      <c r="BA204" s="25"/>
      <c r="BB204" s="25"/>
      <c r="BC204" s="25"/>
      <c r="BD204" s="25"/>
      <c r="BE204" s="25"/>
      <c r="BF204" s="25"/>
      <c r="BG204" s="25" t="s">
        <v>2000</v>
      </c>
      <c r="BH204" s="25" t="s">
        <v>2000</v>
      </c>
      <c r="BI204" s="75" t="s">
        <v>2000</v>
      </c>
      <c r="BJ204" s="75" t="s">
        <v>2000</v>
      </c>
      <c r="BK204" s="75" t="s">
        <v>2000</v>
      </c>
      <c r="BL204" s="221"/>
      <c r="BM204" s="238"/>
      <c r="BN204" s="238"/>
      <c r="BO204" s="238"/>
      <c r="BP204" s="238"/>
      <c r="BQ204" s="238"/>
      <c r="BR204" s="238"/>
    </row>
    <row r="205" spans="1:70" s="29" customFormat="1" ht="15" customHeight="1" x14ac:dyDescent="0.25">
      <c r="A205" s="25">
        <v>774</v>
      </c>
      <c r="B205" s="220"/>
      <c r="C205" s="190"/>
      <c r="D205" s="201">
        <v>0</v>
      </c>
      <c r="E205" s="57" t="s">
        <v>3571</v>
      </c>
      <c r="F205" s="57" t="s">
        <v>289</v>
      </c>
      <c r="G205" s="25"/>
      <c r="H205" s="104">
        <v>1</v>
      </c>
      <c r="I205" s="25">
        <v>1</v>
      </c>
      <c r="J205" s="25" t="s">
        <v>3572</v>
      </c>
      <c r="K205" s="25">
        <v>1</v>
      </c>
      <c r="L205" s="25">
        <v>3</v>
      </c>
      <c r="M205" s="25">
        <v>18</v>
      </c>
      <c r="N205" s="25" t="s">
        <v>2977</v>
      </c>
      <c r="O205" s="25" t="s">
        <v>926</v>
      </c>
      <c r="P205" s="25" t="s">
        <v>19</v>
      </c>
      <c r="Q205" s="25" t="s">
        <v>3573</v>
      </c>
      <c r="R205" s="25"/>
      <c r="S205" s="25">
        <v>7</v>
      </c>
      <c r="T205" s="25" t="s">
        <v>3574</v>
      </c>
      <c r="U205" s="25" t="s">
        <v>10</v>
      </c>
      <c r="V205" s="25">
        <v>8</v>
      </c>
      <c r="W205" s="25"/>
      <c r="X205" s="25">
        <v>2</v>
      </c>
      <c r="Y205" s="25"/>
      <c r="Z205" s="25"/>
      <c r="AA205" s="25">
        <v>44</v>
      </c>
      <c r="AB205" s="25"/>
      <c r="AC205" s="25"/>
      <c r="AD205" s="25" t="s">
        <v>3580</v>
      </c>
      <c r="AE205" s="22"/>
      <c r="AF205" s="22"/>
      <c r="AG205" s="22">
        <f>(AA205*(106.875/AO205))/$AQ205</f>
        <v>47.028919076589709</v>
      </c>
      <c r="AH205" s="22"/>
      <c r="AI205" s="22"/>
      <c r="AJ205" s="35"/>
      <c r="AK205" s="35"/>
      <c r="AL205" s="35"/>
      <c r="AM205" s="35"/>
      <c r="AN205" s="35"/>
      <c r="AO205" s="24">
        <v>99.991666666666674</v>
      </c>
      <c r="AP205" s="24"/>
      <c r="AQ205" s="24">
        <v>1</v>
      </c>
      <c r="AR205" s="24">
        <v>6</v>
      </c>
      <c r="AS205" s="24"/>
      <c r="AT205" s="25">
        <v>1</v>
      </c>
      <c r="AU205" s="25" t="s">
        <v>1706</v>
      </c>
      <c r="AV205" s="25" t="s">
        <v>3576</v>
      </c>
      <c r="AW205" s="25" t="s">
        <v>3575</v>
      </c>
      <c r="AX205" s="25" t="s">
        <v>751</v>
      </c>
      <c r="AY205" s="25"/>
      <c r="AZ205" s="25" t="s">
        <v>751</v>
      </c>
      <c r="BA205" s="25"/>
      <c r="BB205" s="25" t="s">
        <v>3578</v>
      </c>
      <c r="BC205" s="25">
        <v>95</v>
      </c>
      <c r="BD205" s="25" t="s">
        <v>297</v>
      </c>
      <c r="BE205" s="25" t="s">
        <v>3582</v>
      </c>
      <c r="BF205" s="25">
        <v>2</v>
      </c>
      <c r="BG205" s="25" t="s">
        <v>2000</v>
      </c>
      <c r="BH205" s="25" t="s">
        <v>2000</v>
      </c>
      <c r="BI205" s="75" t="s">
        <v>2000</v>
      </c>
      <c r="BJ205" s="75" t="s">
        <v>2000</v>
      </c>
      <c r="BK205" s="75" t="s">
        <v>2000</v>
      </c>
      <c r="BL205" s="15"/>
      <c r="BM205" s="238"/>
      <c r="BN205" s="238"/>
      <c r="BO205" s="238"/>
      <c r="BP205" s="238"/>
      <c r="BQ205" s="238"/>
      <c r="BR205" s="238"/>
    </row>
    <row r="206" spans="1:70" s="29" customFormat="1" ht="15" customHeight="1" x14ac:dyDescent="0.25">
      <c r="A206" s="25">
        <v>775</v>
      </c>
      <c r="B206" s="237"/>
      <c r="C206" s="190"/>
      <c r="D206" s="201">
        <v>0</v>
      </c>
      <c r="E206" s="57" t="s">
        <v>3571</v>
      </c>
      <c r="F206" s="57" t="s">
        <v>289</v>
      </c>
      <c r="G206" s="25"/>
      <c r="H206" s="104">
        <v>1</v>
      </c>
      <c r="I206" s="25">
        <v>1</v>
      </c>
      <c r="J206" s="25" t="s">
        <v>3572</v>
      </c>
      <c r="K206" s="25">
        <v>1</v>
      </c>
      <c r="L206" s="25">
        <v>3</v>
      </c>
      <c r="M206" s="25">
        <v>18</v>
      </c>
      <c r="N206" s="25" t="s">
        <v>2977</v>
      </c>
      <c r="O206" s="25" t="s">
        <v>926</v>
      </c>
      <c r="P206" s="25" t="s">
        <v>19</v>
      </c>
      <c r="Q206" s="25" t="s">
        <v>3573</v>
      </c>
      <c r="R206" s="25"/>
      <c r="S206" s="25">
        <v>7</v>
      </c>
      <c r="T206" s="25" t="s">
        <v>3574</v>
      </c>
      <c r="U206" s="25" t="s">
        <v>10</v>
      </c>
      <c r="V206" s="25">
        <v>8</v>
      </c>
      <c r="W206" s="25"/>
      <c r="X206" s="25">
        <v>2</v>
      </c>
      <c r="Y206" s="25"/>
      <c r="Z206" s="25"/>
      <c r="AA206" s="25">
        <v>40</v>
      </c>
      <c r="AB206" s="25"/>
      <c r="AC206" s="25"/>
      <c r="AD206" s="25" t="s">
        <v>3580</v>
      </c>
      <c r="AE206" s="22"/>
      <c r="AF206" s="22"/>
      <c r="AG206" s="22">
        <f>(AA206*(106.875/AO206))/$AQ206</f>
        <v>42.753562796899736</v>
      </c>
      <c r="AH206" s="22"/>
      <c r="AI206" s="22"/>
      <c r="AJ206" s="35"/>
      <c r="AK206" s="35"/>
      <c r="AL206" s="35"/>
      <c r="AM206" s="35"/>
      <c r="AN206" s="35"/>
      <c r="AO206" s="24">
        <v>99.991666666666674</v>
      </c>
      <c r="AP206" s="24"/>
      <c r="AQ206" s="24">
        <v>1</v>
      </c>
      <c r="AR206" s="24">
        <v>6</v>
      </c>
      <c r="AS206" s="24"/>
      <c r="AT206" s="25">
        <v>1</v>
      </c>
      <c r="AU206" s="25" t="s">
        <v>1706</v>
      </c>
      <c r="AV206" s="25" t="s">
        <v>3576</v>
      </c>
      <c r="AW206" s="25" t="s">
        <v>3575</v>
      </c>
      <c r="AX206" s="25" t="s">
        <v>751</v>
      </c>
      <c r="AY206" s="25"/>
      <c r="AZ206" s="25" t="s">
        <v>751</v>
      </c>
      <c r="BA206" s="25"/>
      <c r="BB206" s="25" t="s">
        <v>3579</v>
      </c>
      <c r="BC206" s="25">
        <v>105</v>
      </c>
      <c r="BD206" s="25" t="s">
        <v>297</v>
      </c>
      <c r="BE206" s="25" t="s">
        <v>3582</v>
      </c>
      <c r="BF206" s="25">
        <v>2</v>
      </c>
      <c r="BG206" s="25" t="s">
        <v>2000</v>
      </c>
      <c r="BH206" s="25" t="s">
        <v>2000</v>
      </c>
      <c r="BI206" s="75" t="s">
        <v>2000</v>
      </c>
      <c r="BJ206" s="75" t="s">
        <v>2000</v>
      </c>
      <c r="BK206" s="75" t="s">
        <v>2000</v>
      </c>
      <c r="BL206" s="15"/>
      <c r="BM206" s="221"/>
      <c r="BN206" s="221"/>
      <c r="BO206" s="221"/>
      <c r="BP206" s="221"/>
      <c r="BQ206" s="221"/>
      <c r="BR206" s="221"/>
    </row>
    <row r="207" spans="1:70" s="29" customFormat="1" ht="15" customHeight="1" x14ac:dyDescent="0.25">
      <c r="A207" s="25">
        <v>776</v>
      </c>
      <c r="B207" s="220"/>
      <c r="C207" s="190"/>
      <c r="D207" s="201">
        <v>0</v>
      </c>
      <c r="E207" s="57" t="s">
        <v>3571</v>
      </c>
      <c r="F207" s="57" t="s">
        <v>289</v>
      </c>
      <c r="G207" s="25"/>
      <c r="H207" s="104">
        <v>1</v>
      </c>
      <c r="I207" s="25">
        <v>1</v>
      </c>
      <c r="J207" s="25" t="s">
        <v>3572</v>
      </c>
      <c r="K207" s="25">
        <v>1</v>
      </c>
      <c r="L207" s="25">
        <v>3</v>
      </c>
      <c r="M207" s="25">
        <v>18</v>
      </c>
      <c r="N207" s="25" t="s">
        <v>2977</v>
      </c>
      <c r="O207" s="25" t="s">
        <v>926</v>
      </c>
      <c r="P207" s="25" t="s">
        <v>19</v>
      </c>
      <c r="Q207" s="25" t="s">
        <v>3573</v>
      </c>
      <c r="R207" s="25"/>
      <c r="S207" s="25">
        <v>7</v>
      </c>
      <c r="T207" s="25" t="s">
        <v>3574</v>
      </c>
      <c r="U207" s="25" t="s">
        <v>10</v>
      </c>
      <c r="V207" s="25">
        <v>8</v>
      </c>
      <c r="W207" s="25"/>
      <c r="X207" s="25">
        <v>1</v>
      </c>
      <c r="Y207" s="25"/>
      <c r="Z207" s="25"/>
      <c r="AA207" s="25">
        <v>4</v>
      </c>
      <c r="AB207" s="25"/>
      <c r="AC207" s="25"/>
      <c r="AD207" s="25" t="s">
        <v>3581</v>
      </c>
      <c r="AE207" s="22"/>
      <c r="AF207" s="22"/>
      <c r="AG207" s="22">
        <f>(AA207*(106.875/AO207))/$AQ207</f>
        <v>4.2753562796899738</v>
      </c>
      <c r="AH207" s="22"/>
      <c r="AI207" s="22"/>
      <c r="AJ207" s="35"/>
      <c r="AK207" s="35"/>
      <c r="AL207" s="35"/>
      <c r="AM207" s="35"/>
      <c r="AN207" s="35"/>
      <c r="AO207" s="24">
        <v>99.991666666666674</v>
      </c>
      <c r="AP207" s="24"/>
      <c r="AQ207" s="24">
        <v>1</v>
      </c>
      <c r="AR207" s="24">
        <v>4</v>
      </c>
      <c r="AS207" s="28" t="s">
        <v>751</v>
      </c>
      <c r="AT207" s="25">
        <v>10</v>
      </c>
      <c r="AU207" s="25" t="s">
        <v>3577</v>
      </c>
      <c r="AV207" s="25" t="s">
        <v>3584</v>
      </c>
      <c r="AW207" s="25" t="s">
        <v>3575</v>
      </c>
      <c r="AX207" s="25" t="s">
        <v>751</v>
      </c>
      <c r="AY207" s="25"/>
      <c r="AZ207" s="25" t="s">
        <v>751</v>
      </c>
      <c r="BA207" s="25"/>
      <c r="BB207" s="25" t="s">
        <v>3578</v>
      </c>
      <c r="BC207" s="25">
        <v>95</v>
      </c>
      <c r="BD207" s="25" t="s">
        <v>297</v>
      </c>
      <c r="BE207" s="25" t="s">
        <v>3583</v>
      </c>
      <c r="BF207" s="25">
        <v>2</v>
      </c>
      <c r="BG207" s="25" t="s">
        <v>2000</v>
      </c>
      <c r="BH207" s="25" t="s">
        <v>2000</v>
      </c>
      <c r="BI207" s="75" t="s">
        <v>2000</v>
      </c>
      <c r="BJ207" s="75" t="s">
        <v>2000</v>
      </c>
      <c r="BK207" s="75" t="s">
        <v>2000</v>
      </c>
      <c r="BL207" s="15"/>
      <c r="BM207" s="221"/>
      <c r="BN207" s="221"/>
      <c r="BO207" s="221"/>
      <c r="BP207" s="221"/>
      <c r="BQ207" s="221"/>
      <c r="BR207" s="221"/>
    </row>
    <row r="208" spans="1:70" s="29" customFormat="1" ht="15" customHeight="1" x14ac:dyDescent="0.25">
      <c r="A208" s="25">
        <v>777</v>
      </c>
      <c r="B208" s="220"/>
      <c r="C208" s="190"/>
      <c r="D208" s="201">
        <v>0</v>
      </c>
      <c r="E208" s="57" t="s">
        <v>3571</v>
      </c>
      <c r="F208" s="57" t="s">
        <v>289</v>
      </c>
      <c r="G208" s="25"/>
      <c r="H208" s="104">
        <v>1</v>
      </c>
      <c r="I208" s="25">
        <v>1</v>
      </c>
      <c r="J208" s="25" t="s">
        <v>3572</v>
      </c>
      <c r="K208" s="25">
        <v>1</v>
      </c>
      <c r="L208" s="25">
        <v>3</v>
      </c>
      <c r="M208" s="25">
        <v>18</v>
      </c>
      <c r="N208" s="25" t="s">
        <v>2977</v>
      </c>
      <c r="O208" s="25" t="s">
        <v>926</v>
      </c>
      <c r="P208" s="25" t="s">
        <v>19</v>
      </c>
      <c r="Q208" s="25" t="s">
        <v>3573</v>
      </c>
      <c r="R208" s="25"/>
      <c r="S208" s="25">
        <v>7</v>
      </c>
      <c r="T208" s="25" t="s">
        <v>3574</v>
      </c>
      <c r="U208" s="25" t="s">
        <v>10</v>
      </c>
      <c r="V208" s="25">
        <v>8</v>
      </c>
      <c r="W208" s="25"/>
      <c r="X208" s="25">
        <v>1</v>
      </c>
      <c r="Y208" s="25"/>
      <c r="Z208" s="25"/>
      <c r="AA208" s="25">
        <v>5</v>
      </c>
      <c r="AB208" s="25"/>
      <c r="AC208" s="25"/>
      <c r="AD208" s="25" t="s">
        <v>3581</v>
      </c>
      <c r="AE208" s="22"/>
      <c r="AF208" s="22"/>
      <c r="AG208" s="22">
        <f>(AA208*(106.875/AO208))/$AQ208</f>
        <v>5.344195349612467</v>
      </c>
      <c r="AH208" s="22"/>
      <c r="AI208" s="22"/>
      <c r="AJ208" s="35"/>
      <c r="AK208" s="35"/>
      <c r="AL208" s="35"/>
      <c r="AM208" s="35"/>
      <c r="AN208" s="35"/>
      <c r="AO208" s="24">
        <v>99.991666666666674</v>
      </c>
      <c r="AP208" s="24"/>
      <c r="AQ208" s="24">
        <v>1</v>
      </c>
      <c r="AR208" s="24">
        <v>4</v>
      </c>
      <c r="AS208" s="28" t="s">
        <v>751</v>
      </c>
      <c r="AT208" s="25">
        <v>10</v>
      </c>
      <c r="AU208" s="25" t="s">
        <v>3577</v>
      </c>
      <c r="AV208" s="25" t="s">
        <v>3584</v>
      </c>
      <c r="AW208" s="25" t="s">
        <v>3575</v>
      </c>
      <c r="AX208" s="25" t="s">
        <v>751</v>
      </c>
      <c r="AY208" s="25"/>
      <c r="AZ208" s="25" t="s">
        <v>751</v>
      </c>
      <c r="BA208" s="25"/>
      <c r="BB208" s="25" t="s">
        <v>3579</v>
      </c>
      <c r="BC208" s="25">
        <v>105</v>
      </c>
      <c r="BD208" s="25" t="s">
        <v>297</v>
      </c>
      <c r="BE208" s="25" t="s">
        <v>3583</v>
      </c>
      <c r="BF208" s="25">
        <v>2</v>
      </c>
      <c r="BG208" s="25" t="s">
        <v>2000</v>
      </c>
      <c r="BH208" s="25" t="s">
        <v>2000</v>
      </c>
      <c r="BI208" s="75" t="s">
        <v>2000</v>
      </c>
      <c r="BJ208" s="75" t="s">
        <v>2000</v>
      </c>
      <c r="BK208" s="75" t="s">
        <v>2000</v>
      </c>
      <c r="BL208" s="15"/>
      <c r="BM208" s="221"/>
      <c r="BN208" s="221"/>
      <c r="BO208" s="221"/>
      <c r="BP208" s="221"/>
      <c r="BQ208" s="221"/>
      <c r="BR208" s="221"/>
    </row>
    <row r="209" spans="1:70" s="29" customFormat="1" ht="15" customHeight="1" x14ac:dyDescent="0.25">
      <c r="A209" s="25">
        <v>179</v>
      </c>
      <c r="B209" s="21">
        <v>83</v>
      </c>
      <c r="C209" s="190"/>
      <c r="D209" s="201">
        <v>0</v>
      </c>
      <c r="E209" s="57" t="s">
        <v>448</v>
      </c>
      <c r="F209" s="87" t="s">
        <v>5</v>
      </c>
      <c r="G209" s="25"/>
      <c r="H209" s="104">
        <v>1</v>
      </c>
      <c r="I209" s="44">
        <v>1</v>
      </c>
      <c r="J209" s="44" t="s">
        <v>1814</v>
      </c>
      <c r="K209" s="44">
        <v>1</v>
      </c>
      <c r="L209" s="44">
        <v>3</v>
      </c>
      <c r="M209" s="44">
        <v>11</v>
      </c>
      <c r="N209" s="25" t="s">
        <v>2958</v>
      </c>
      <c r="O209" s="44" t="s">
        <v>1815</v>
      </c>
      <c r="P209" s="44" t="s">
        <v>19</v>
      </c>
      <c r="Q209" s="44" t="s">
        <v>1816</v>
      </c>
      <c r="R209" s="44" t="s">
        <v>1817</v>
      </c>
      <c r="S209" s="44" t="s">
        <v>3863</v>
      </c>
      <c r="T209" s="25"/>
      <c r="U209" s="44" t="s">
        <v>10</v>
      </c>
      <c r="V209" s="44">
        <v>8</v>
      </c>
      <c r="W209" s="44"/>
      <c r="X209" s="44">
        <v>2</v>
      </c>
      <c r="Y209" s="25"/>
      <c r="Z209" s="25"/>
      <c r="AA209" s="25">
        <v>1400000</v>
      </c>
      <c r="AB209" s="25"/>
      <c r="AC209" s="25"/>
      <c r="AD209" s="44" t="s">
        <v>1951</v>
      </c>
      <c r="AE209" s="22"/>
      <c r="AF209" s="22"/>
      <c r="AG209" s="22">
        <f>(AA209*(106.875/AO209))/$AQ209</f>
        <v>1465833.9456282146</v>
      </c>
      <c r="AH209" s="22"/>
      <c r="AI209" s="22"/>
      <c r="AJ209" s="35"/>
      <c r="AK209" s="35"/>
      <c r="AL209" s="35">
        <f>AG209/$AS209</f>
        <v>73.291697281410734</v>
      </c>
      <c r="AM209" s="35"/>
      <c r="AN209" s="35"/>
      <c r="AO209" s="24">
        <v>102.075</v>
      </c>
      <c r="AP209" s="27"/>
      <c r="AQ209" s="28">
        <v>1</v>
      </c>
      <c r="AR209" s="27">
        <v>1</v>
      </c>
      <c r="AS209" s="27">
        <v>20000</v>
      </c>
      <c r="AT209" s="44">
        <v>13</v>
      </c>
      <c r="AU209" s="44" t="s">
        <v>1820</v>
      </c>
      <c r="AV209" s="25"/>
      <c r="AW209" s="44">
        <v>2011</v>
      </c>
      <c r="AX209" s="44" t="s">
        <v>3</v>
      </c>
      <c r="AY209" s="25"/>
      <c r="AZ209" s="44" t="s">
        <v>3</v>
      </c>
      <c r="BA209" s="25" t="s">
        <v>1818</v>
      </c>
      <c r="BB209" s="44" t="s">
        <v>1819</v>
      </c>
      <c r="BC209" s="25"/>
      <c r="BD209" s="25"/>
      <c r="BE209" s="44" t="s">
        <v>1821</v>
      </c>
      <c r="BF209" s="44" t="s">
        <v>1821</v>
      </c>
      <c r="BG209" s="62">
        <v>3</v>
      </c>
      <c r="BH209" s="25" t="s">
        <v>2000</v>
      </c>
      <c r="BI209" s="75">
        <v>0</v>
      </c>
      <c r="BJ209" s="75" t="s">
        <v>3961</v>
      </c>
      <c r="BK209" s="75" t="s">
        <v>3962</v>
      </c>
      <c r="BL209" s="238"/>
      <c r="BM209" s="15"/>
      <c r="BN209" s="15"/>
      <c r="BO209" s="15"/>
      <c r="BP209" s="15"/>
      <c r="BQ209" s="15"/>
      <c r="BR209" s="15"/>
    </row>
    <row r="210" spans="1:70" s="29" customFormat="1" ht="15" customHeight="1" x14ac:dyDescent="0.25">
      <c r="A210" s="25">
        <v>641</v>
      </c>
      <c r="B210" s="220"/>
      <c r="C210" s="190"/>
      <c r="D210" s="200">
        <v>0</v>
      </c>
      <c r="E210" s="57" t="s">
        <v>3029</v>
      </c>
      <c r="F210" s="57" t="s">
        <v>289</v>
      </c>
      <c r="G210" s="25"/>
      <c r="H210" s="104">
        <v>1</v>
      </c>
      <c r="I210" s="25">
        <v>1</v>
      </c>
      <c r="J210" s="25"/>
      <c r="K210" s="25">
        <v>3</v>
      </c>
      <c r="L210" s="25">
        <v>1</v>
      </c>
      <c r="M210" s="25">
        <v>26</v>
      </c>
      <c r="N210" s="25">
        <v>26</v>
      </c>
      <c r="O210" s="25" t="s">
        <v>3041</v>
      </c>
      <c r="P210" s="25" t="s">
        <v>3030</v>
      </c>
      <c r="Q210" s="25" t="s">
        <v>3031</v>
      </c>
      <c r="R210" s="25" t="s">
        <v>4111</v>
      </c>
      <c r="S210" s="25">
        <v>4</v>
      </c>
      <c r="T210" s="25" t="s">
        <v>2989</v>
      </c>
      <c r="U210" s="25" t="s">
        <v>10</v>
      </c>
      <c r="V210" s="25">
        <v>8</v>
      </c>
      <c r="W210" s="25"/>
      <c r="X210" s="25">
        <v>1</v>
      </c>
      <c r="Y210" s="25">
        <v>108</v>
      </c>
      <c r="Z210" s="25"/>
      <c r="AA210" s="25">
        <v>108</v>
      </c>
      <c r="AB210" s="25"/>
      <c r="AC210" s="25"/>
      <c r="AD210" s="25" t="s">
        <v>3036</v>
      </c>
      <c r="AE210" s="22">
        <f>((Y210*(108.57/$AO210))/$AQ210)*(0.830367/$AP210)</f>
        <v>155.8906921598352</v>
      </c>
      <c r="AF210" s="22"/>
      <c r="AG210" s="22">
        <f>((AA210*(108.57/$AO210))/$AQ210)*(0.830367/$AP210)</f>
        <v>155.8906921598352</v>
      </c>
      <c r="AH210" s="22"/>
      <c r="AI210" s="22"/>
      <c r="AJ210" s="35">
        <f>AE210/AS210</f>
        <v>155.8906921598352</v>
      </c>
      <c r="AK210" s="35"/>
      <c r="AL210" s="35">
        <f>AG210/AS210</f>
        <v>155.8906921598352</v>
      </c>
      <c r="AM210" s="35"/>
      <c r="AN210" s="35"/>
      <c r="AO210" s="24">
        <v>62.457340753462802</v>
      </c>
      <c r="AP210" s="24">
        <v>1</v>
      </c>
      <c r="AQ210" s="24">
        <v>1</v>
      </c>
      <c r="AR210" s="24">
        <v>1</v>
      </c>
      <c r="AS210" s="24">
        <v>1</v>
      </c>
      <c r="AT210" s="25">
        <v>11</v>
      </c>
      <c r="AU210" s="25" t="s">
        <v>3032</v>
      </c>
      <c r="AV210" s="25"/>
      <c r="AW210" s="25">
        <v>1991</v>
      </c>
      <c r="AX210" s="25" t="s">
        <v>2</v>
      </c>
      <c r="AY210" s="25"/>
      <c r="AZ210" s="25"/>
      <c r="BA210" s="25"/>
      <c r="BB210" s="25"/>
      <c r="BC210" s="25" t="s">
        <v>3034</v>
      </c>
      <c r="BD210" s="25" t="s">
        <v>585</v>
      </c>
      <c r="BE210" s="25" t="s">
        <v>3044</v>
      </c>
      <c r="BF210" s="25">
        <v>3</v>
      </c>
      <c r="BG210" s="62">
        <v>3</v>
      </c>
      <c r="BH210" s="25" t="s">
        <v>2000</v>
      </c>
      <c r="BI210" s="74">
        <v>0</v>
      </c>
      <c r="BJ210" s="75" t="s">
        <v>2000</v>
      </c>
      <c r="BK210" s="75" t="s">
        <v>4077</v>
      </c>
      <c r="BL210" s="15"/>
      <c r="BM210" s="15"/>
      <c r="BN210" s="15"/>
      <c r="BO210" s="15"/>
      <c r="BP210" s="15"/>
      <c r="BQ210" s="15"/>
      <c r="BR210" s="15"/>
    </row>
    <row r="211" spans="1:70" s="29" customFormat="1" ht="15" customHeight="1" x14ac:dyDescent="0.25">
      <c r="A211" s="25">
        <v>648</v>
      </c>
      <c r="B211" s="237"/>
      <c r="C211" s="190"/>
      <c r="D211" s="200">
        <v>0</v>
      </c>
      <c r="E211" s="57" t="s">
        <v>3029</v>
      </c>
      <c r="F211" s="57" t="s">
        <v>289</v>
      </c>
      <c r="G211" s="25"/>
      <c r="H211" s="104">
        <v>1</v>
      </c>
      <c r="I211" s="25">
        <v>1</v>
      </c>
      <c r="J211" s="25"/>
      <c r="K211" s="25">
        <v>3</v>
      </c>
      <c r="L211" s="25">
        <v>1</v>
      </c>
      <c r="M211" s="25">
        <v>19</v>
      </c>
      <c r="N211" s="25" t="s">
        <v>2960</v>
      </c>
      <c r="O211" s="25" t="s">
        <v>3010</v>
      </c>
      <c r="P211" s="25" t="s">
        <v>3030</v>
      </c>
      <c r="Q211" s="25" t="s">
        <v>3031</v>
      </c>
      <c r="R211" s="25" t="s">
        <v>4111</v>
      </c>
      <c r="S211" s="25">
        <v>4</v>
      </c>
      <c r="T211" s="25" t="s">
        <v>2989</v>
      </c>
      <c r="U211" s="25" t="s">
        <v>10</v>
      </c>
      <c r="V211" s="25">
        <v>8</v>
      </c>
      <c r="W211" s="25"/>
      <c r="X211" s="25">
        <v>2</v>
      </c>
      <c r="Y211" s="25">
        <v>91</v>
      </c>
      <c r="Z211" s="25"/>
      <c r="AA211" s="25">
        <v>91</v>
      </c>
      <c r="AB211" s="25"/>
      <c r="AC211" s="25"/>
      <c r="AD211" s="25" t="s">
        <v>3036</v>
      </c>
      <c r="AE211" s="22">
        <f>((Y211*(108.57/$AO211))/$AQ211)*(0.830367/$AP211)</f>
        <v>131.35234246800928</v>
      </c>
      <c r="AF211" s="22"/>
      <c r="AG211" s="22">
        <f>((AA211*(108.57/$AO211))/$AQ211)*(0.830367/$AP211)</f>
        <v>131.35234246800928</v>
      </c>
      <c r="AH211" s="22"/>
      <c r="AI211" s="22"/>
      <c r="AJ211" s="35">
        <f>AE211/4.8</f>
        <v>27.365071347501935</v>
      </c>
      <c r="AK211" s="35"/>
      <c r="AL211" s="35">
        <f>AG211/4.8</f>
        <v>27.365071347501935</v>
      </c>
      <c r="AM211" s="35"/>
      <c r="AN211" s="35"/>
      <c r="AO211" s="24">
        <v>62.457340753462802</v>
      </c>
      <c r="AP211" s="24">
        <v>1</v>
      </c>
      <c r="AQ211" s="24">
        <v>1</v>
      </c>
      <c r="AR211" s="24">
        <v>3</v>
      </c>
      <c r="AS211" s="24">
        <v>1</v>
      </c>
      <c r="AT211" s="25">
        <v>15</v>
      </c>
      <c r="AU211" s="25" t="s">
        <v>3035</v>
      </c>
      <c r="AV211" s="25"/>
      <c r="AW211" s="25">
        <v>1991</v>
      </c>
      <c r="AX211" s="25" t="s">
        <v>2</v>
      </c>
      <c r="AY211" s="25"/>
      <c r="AZ211" s="25"/>
      <c r="BA211" s="25"/>
      <c r="BB211" s="25"/>
      <c r="BC211" s="25" t="s">
        <v>3034</v>
      </c>
      <c r="BD211" s="25" t="s">
        <v>585</v>
      </c>
      <c r="BE211" s="25" t="s">
        <v>3044</v>
      </c>
      <c r="BF211" s="25">
        <v>3</v>
      </c>
      <c r="BG211" s="62">
        <v>3</v>
      </c>
      <c r="BH211" s="25" t="s">
        <v>2000</v>
      </c>
      <c r="BI211" s="74">
        <v>0</v>
      </c>
      <c r="BJ211" s="75" t="s">
        <v>2000</v>
      </c>
      <c r="BK211" s="75" t="s">
        <v>4080</v>
      </c>
      <c r="BL211" s="15"/>
      <c r="BM211" s="15"/>
      <c r="BN211" s="15"/>
      <c r="BO211" s="15"/>
      <c r="BP211" s="15"/>
      <c r="BQ211" s="15"/>
      <c r="BR211" s="15"/>
    </row>
    <row r="212" spans="1:70" s="29" customFormat="1" ht="15" customHeight="1" x14ac:dyDescent="0.25">
      <c r="A212" s="25">
        <v>759</v>
      </c>
      <c r="B212" s="220"/>
      <c r="C212" s="190"/>
      <c r="D212" s="200">
        <v>0</v>
      </c>
      <c r="E212" s="197" t="s">
        <v>3477</v>
      </c>
      <c r="F212" s="57" t="s">
        <v>5</v>
      </c>
      <c r="G212" s="25" t="s">
        <v>3478</v>
      </c>
      <c r="H212" s="104">
        <v>1</v>
      </c>
      <c r="I212" s="25">
        <v>1</v>
      </c>
      <c r="J212" s="25" t="s">
        <v>3479</v>
      </c>
      <c r="K212" s="25">
        <v>1</v>
      </c>
      <c r="L212" s="25">
        <v>1</v>
      </c>
      <c r="M212" s="25">
        <v>19</v>
      </c>
      <c r="N212" s="25" t="s">
        <v>2960</v>
      </c>
      <c r="O212" s="25" t="s">
        <v>3480</v>
      </c>
      <c r="P212" s="25" t="s">
        <v>3011</v>
      </c>
      <c r="Q212" s="25" t="s">
        <v>3469</v>
      </c>
      <c r="R212" s="25" t="s">
        <v>3470</v>
      </c>
      <c r="S212" s="25">
        <v>4</v>
      </c>
      <c r="T212" s="25" t="s">
        <v>3380</v>
      </c>
      <c r="U212" s="25" t="s">
        <v>10</v>
      </c>
      <c r="V212" s="25">
        <v>8</v>
      </c>
      <c r="W212" s="25"/>
      <c r="X212" s="25">
        <v>2</v>
      </c>
      <c r="Y212" s="25"/>
      <c r="Z212" s="25"/>
      <c r="AA212" s="25">
        <v>1150</v>
      </c>
      <c r="AB212" s="25"/>
      <c r="AC212" s="25"/>
      <c r="AD212" s="25" t="s">
        <v>3481</v>
      </c>
      <c r="AE212" s="22"/>
      <c r="AF212" s="22"/>
      <c r="AG212" s="22">
        <f>((AA212*(108.57/$AO212))/$AQ212)*(0.830367/$AP212)</f>
        <v>1730.2453501519083</v>
      </c>
      <c r="AH212" s="22"/>
      <c r="AI212" s="22"/>
      <c r="AJ212" s="35"/>
      <c r="AK212" s="35"/>
      <c r="AL212" s="35">
        <f>AG212</f>
        <v>1730.2453501519083</v>
      </c>
      <c r="AM212" s="35"/>
      <c r="AN212" s="35"/>
      <c r="AO212" s="24">
        <v>59.9197604891108</v>
      </c>
      <c r="AP212" s="24">
        <v>1</v>
      </c>
      <c r="AQ212" s="24">
        <v>1</v>
      </c>
      <c r="AR212" s="24">
        <v>4</v>
      </c>
      <c r="AS212" s="24" t="s">
        <v>3472</v>
      </c>
      <c r="AT212" s="25">
        <v>1</v>
      </c>
      <c r="AU212" s="25" t="s">
        <v>3474</v>
      </c>
      <c r="AV212" s="25"/>
      <c r="AW212" s="25" t="s">
        <v>3484</v>
      </c>
      <c r="AX212" s="25" t="s">
        <v>3</v>
      </c>
      <c r="AY212" s="25"/>
      <c r="AZ212" s="25" t="s">
        <v>3</v>
      </c>
      <c r="BA212" s="25"/>
      <c r="BB212" s="25" t="s">
        <v>3482</v>
      </c>
      <c r="BC212" s="25" t="s">
        <v>3483</v>
      </c>
      <c r="BD212" s="25"/>
      <c r="BE212" s="25"/>
      <c r="BF212" s="25">
        <v>3</v>
      </c>
      <c r="BG212" s="62">
        <v>3</v>
      </c>
      <c r="BH212" s="25" t="s">
        <v>2000</v>
      </c>
      <c r="BI212" s="74">
        <v>0</v>
      </c>
      <c r="BJ212" s="75" t="s">
        <v>2000</v>
      </c>
      <c r="BK212" s="75" t="s">
        <v>4097</v>
      </c>
      <c r="BL212" s="15"/>
      <c r="BM212" s="15"/>
      <c r="BN212" s="15"/>
      <c r="BO212" s="15"/>
      <c r="BP212" s="15"/>
      <c r="BQ212" s="15"/>
      <c r="BR212" s="15"/>
    </row>
    <row r="213" spans="1:70" s="29" customFormat="1" ht="15" customHeight="1" x14ac:dyDescent="0.25">
      <c r="A213" s="25">
        <v>180</v>
      </c>
      <c r="B213" s="21">
        <v>84</v>
      </c>
      <c r="C213" s="190" t="s">
        <v>381</v>
      </c>
      <c r="D213" s="200">
        <v>0</v>
      </c>
      <c r="E213" s="57" t="s">
        <v>1021</v>
      </c>
      <c r="F213" s="57" t="s">
        <v>289</v>
      </c>
      <c r="G213" s="25"/>
      <c r="H213" s="104">
        <v>1</v>
      </c>
      <c r="I213" s="25">
        <v>1</v>
      </c>
      <c r="J213" s="25"/>
      <c r="K213" s="25">
        <v>3</v>
      </c>
      <c r="L213" s="25">
        <v>3</v>
      </c>
      <c r="M213" s="25">
        <v>19</v>
      </c>
      <c r="N213" s="25" t="s">
        <v>2960</v>
      </c>
      <c r="O213" s="25" t="s">
        <v>646</v>
      </c>
      <c r="P213" s="25" t="s">
        <v>19</v>
      </c>
      <c r="Q213" s="25" t="s">
        <v>222</v>
      </c>
      <c r="R213" s="25" t="s">
        <v>1022</v>
      </c>
      <c r="S213" s="25">
        <v>5</v>
      </c>
      <c r="T213" s="25" t="s">
        <v>18</v>
      </c>
      <c r="U213" s="25" t="s">
        <v>10</v>
      </c>
      <c r="V213" s="25">
        <v>8</v>
      </c>
      <c r="W213" s="25"/>
      <c r="X213" s="25">
        <v>1</v>
      </c>
      <c r="Y213" s="25"/>
      <c r="Z213" s="83"/>
      <c r="AA213" s="83">
        <v>4.5</v>
      </c>
      <c r="AB213" s="83"/>
      <c r="AC213" s="83"/>
      <c r="AD213" s="25" t="s">
        <v>1026</v>
      </c>
      <c r="AE213" s="22"/>
      <c r="AF213" s="22"/>
      <c r="AG213" s="22">
        <f>(AA213*(106.875/AO213))/$AQ213</f>
        <v>2.9129252412178439</v>
      </c>
      <c r="AH213" s="22"/>
      <c r="AI213" s="22"/>
      <c r="AJ213" s="23"/>
      <c r="AK213" s="23"/>
      <c r="AL213" s="23"/>
      <c r="AM213" s="23"/>
      <c r="AN213" s="23"/>
      <c r="AO213" s="24">
        <v>84.416666666666671</v>
      </c>
      <c r="AP213" s="27"/>
      <c r="AQ213" s="27">
        <v>1.95583</v>
      </c>
      <c r="AR213" s="27">
        <v>6</v>
      </c>
      <c r="AS213" s="27">
        <v>134000</v>
      </c>
      <c r="AT213" s="25">
        <v>6</v>
      </c>
      <c r="AU213" s="25" t="s">
        <v>1023</v>
      </c>
      <c r="AV213" s="25" t="s">
        <v>1025</v>
      </c>
      <c r="AW213" s="25">
        <v>1999</v>
      </c>
      <c r="AX213" s="25" t="s">
        <v>2</v>
      </c>
      <c r="AY213" s="25" t="s">
        <v>1024</v>
      </c>
      <c r="AZ213" s="25"/>
      <c r="BA213" s="25"/>
      <c r="BB213" s="25"/>
      <c r="BC213" s="25" t="s">
        <v>1027</v>
      </c>
      <c r="BD213" s="25" t="s">
        <v>1028</v>
      </c>
      <c r="BE213" s="25" t="s">
        <v>1029</v>
      </c>
      <c r="BF213" s="25">
        <v>3</v>
      </c>
      <c r="BG213" s="62">
        <v>3</v>
      </c>
      <c r="BH213" s="25" t="s">
        <v>2000</v>
      </c>
      <c r="BI213" s="74">
        <v>0</v>
      </c>
      <c r="BJ213" s="75" t="s">
        <v>3890</v>
      </c>
      <c r="BK213" s="75" t="s">
        <v>3963</v>
      </c>
      <c r="BL213" s="238"/>
      <c r="BM213" s="15"/>
      <c r="BN213" s="15"/>
      <c r="BO213" s="15"/>
      <c r="BP213" s="15"/>
      <c r="BQ213" s="15"/>
      <c r="BR213" s="15"/>
    </row>
    <row r="214" spans="1:70" s="29" customFormat="1" ht="15" customHeight="1" x14ac:dyDescent="0.25">
      <c r="A214" s="25">
        <v>181</v>
      </c>
      <c r="B214" s="21">
        <v>85</v>
      </c>
      <c r="C214" s="190" t="s">
        <v>381</v>
      </c>
      <c r="D214" s="200">
        <v>0</v>
      </c>
      <c r="E214" s="57" t="s">
        <v>383</v>
      </c>
      <c r="F214" s="57" t="s">
        <v>289</v>
      </c>
      <c r="G214" s="25"/>
      <c r="H214" s="104">
        <v>1</v>
      </c>
      <c r="I214" s="25">
        <v>1</v>
      </c>
      <c r="J214" s="25"/>
      <c r="K214" s="25">
        <v>3</v>
      </c>
      <c r="L214" s="25">
        <v>3</v>
      </c>
      <c r="M214" s="25">
        <v>11</v>
      </c>
      <c r="N214" s="25" t="s">
        <v>2980</v>
      </c>
      <c r="O214" s="25" t="s">
        <v>627</v>
      </c>
      <c r="P214" s="25" t="s">
        <v>19</v>
      </c>
      <c r="Q214" s="25" t="s">
        <v>1030</v>
      </c>
      <c r="R214" s="25"/>
      <c r="S214" s="25">
        <v>5</v>
      </c>
      <c r="T214" s="25" t="s">
        <v>18</v>
      </c>
      <c r="U214" s="25" t="s">
        <v>10</v>
      </c>
      <c r="V214" s="25">
        <v>8</v>
      </c>
      <c r="W214" s="25"/>
      <c r="X214" s="25">
        <v>1</v>
      </c>
      <c r="Y214" s="25"/>
      <c r="Z214" s="83"/>
      <c r="AA214" s="83">
        <v>8800</v>
      </c>
      <c r="AB214" s="83"/>
      <c r="AC214" s="83"/>
      <c r="AD214" s="25" t="s">
        <v>610</v>
      </c>
      <c r="AE214" s="22"/>
      <c r="AF214" s="22"/>
      <c r="AG214" s="22">
        <f>(AA214*(106.875/AO214))/$AQ214</f>
        <v>5612.7226643133181</v>
      </c>
      <c r="AH214" s="22"/>
      <c r="AI214" s="22"/>
      <c r="AJ214" s="35"/>
      <c r="AK214" s="35"/>
      <c r="AL214" s="35"/>
      <c r="AM214" s="35"/>
      <c r="AN214" s="35"/>
      <c r="AO214" s="24">
        <v>85.674999999999997</v>
      </c>
      <c r="AP214" s="27"/>
      <c r="AQ214" s="27">
        <v>1.95583</v>
      </c>
      <c r="AR214" s="28">
        <v>6</v>
      </c>
      <c r="AS214" s="28" t="s">
        <v>751</v>
      </c>
      <c r="AT214" s="25">
        <v>8</v>
      </c>
      <c r="AU214" s="25" t="s">
        <v>1031</v>
      </c>
      <c r="AV214" s="25" t="s">
        <v>1034</v>
      </c>
      <c r="AW214" s="25"/>
      <c r="AX214" s="25" t="s">
        <v>2</v>
      </c>
      <c r="AY214" s="25" t="s">
        <v>1033</v>
      </c>
      <c r="AZ214" s="25"/>
      <c r="BA214" s="25"/>
      <c r="BB214" s="25"/>
      <c r="BC214" s="25"/>
      <c r="BD214" s="25" t="s">
        <v>1035</v>
      </c>
      <c r="BE214" s="25" t="s">
        <v>1032</v>
      </c>
      <c r="BF214" s="25">
        <v>3</v>
      </c>
      <c r="BG214" s="62">
        <v>3</v>
      </c>
      <c r="BH214" s="25" t="s">
        <v>2000</v>
      </c>
      <c r="BI214" s="74">
        <v>0</v>
      </c>
      <c r="BJ214" s="75" t="s">
        <v>3964</v>
      </c>
      <c r="BK214" s="75" t="s">
        <v>1032</v>
      </c>
      <c r="BL214" s="238"/>
      <c r="BM214" s="213"/>
      <c r="BN214" s="213"/>
      <c r="BO214" s="213"/>
      <c r="BP214" s="213"/>
      <c r="BQ214" s="213"/>
      <c r="BR214" s="213"/>
    </row>
    <row r="215" spans="1:70" s="29" customFormat="1" ht="15" customHeight="1" x14ac:dyDescent="0.25">
      <c r="A215" s="25">
        <v>182</v>
      </c>
      <c r="B215" s="21">
        <v>86</v>
      </c>
      <c r="C215" s="190"/>
      <c r="D215" s="201">
        <v>0</v>
      </c>
      <c r="E215" s="57" t="s">
        <v>1020</v>
      </c>
      <c r="F215" s="57" t="s">
        <v>289</v>
      </c>
      <c r="G215" s="25"/>
      <c r="H215" s="104">
        <v>0</v>
      </c>
      <c r="I215" s="25" t="s">
        <v>1036</v>
      </c>
      <c r="J215" s="25"/>
      <c r="K215" s="25">
        <v>3</v>
      </c>
      <c r="L215" s="25">
        <v>3</v>
      </c>
      <c r="M215" s="25"/>
      <c r="N215" s="25"/>
      <c r="O215" s="25"/>
      <c r="P215" s="25"/>
      <c r="Q215" s="25"/>
      <c r="R215" s="25"/>
      <c r="S215" s="25"/>
      <c r="T215" s="25"/>
      <c r="U215" s="25"/>
      <c r="V215" s="25"/>
      <c r="W215" s="25"/>
      <c r="X215" s="25"/>
      <c r="Y215" s="25"/>
      <c r="Z215" s="83"/>
      <c r="AA215" s="83"/>
      <c r="AB215" s="83"/>
      <c r="AC215" s="83"/>
      <c r="AD215" s="25"/>
      <c r="AE215" s="22"/>
      <c r="AF215" s="22"/>
      <c r="AG215" s="22"/>
      <c r="AH215" s="22"/>
      <c r="AI215" s="22"/>
      <c r="AJ215" s="35"/>
      <c r="AK215" s="35"/>
      <c r="AL215" s="35"/>
      <c r="AM215" s="35"/>
      <c r="AN215" s="35"/>
      <c r="AO215" s="48"/>
      <c r="AP215" s="27"/>
      <c r="AQ215" s="27">
        <v>1</v>
      </c>
      <c r="AR215" s="28"/>
      <c r="AS215" s="28" t="s">
        <v>751</v>
      </c>
      <c r="AT215" s="25"/>
      <c r="AU215" s="25"/>
      <c r="AV215" s="25"/>
      <c r="AW215" s="25"/>
      <c r="AX215" s="25"/>
      <c r="AY215" s="25"/>
      <c r="AZ215" s="25"/>
      <c r="BA215" s="25"/>
      <c r="BB215" s="25"/>
      <c r="BC215" s="25"/>
      <c r="BD215" s="25"/>
      <c r="BE215" s="25"/>
      <c r="BF215" s="25"/>
      <c r="BG215" s="25" t="s">
        <v>2000</v>
      </c>
      <c r="BH215" s="25" t="s">
        <v>2000</v>
      </c>
      <c r="BI215" s="75" t="s">
        <v>2000</v>
      </c>
      <c r="BJ215" s="75" t="s">
        <v>2000</v>
      </c>
      <c r="BK215" s="75" t="s">
        <v>2000</v>
      </c>
      <c r="BL215" s="221"/>
      <c r="BM215" s="238"/>
      <c r="BN215" s="238"/>
      <c r="BO215" s="238"/>
      <c r="BP215" s="238"/>
      <c r="BQ215" s="238"/>
      <c r="BR215" s="238"/>
    </row>
    <row r="216" spans="1:70" s="29" customFormat="1" ht="15" customHeight="1" x14ac:dyDescent="0.25">
      <c r="A216" s="25">
        <v>183</v>
      </c>
      <c r="B216" s="21">
        <v>87</v>
      </c>
      <c r="C216" s="190"/>
      <c r="D216" s="201">
        <v>0</v>
      </c>
      <c r="E216" s="57" t="s">
        <v>1019</v>
      </c>
      <c r="F216" s="57" t="s">
        <v>289</v>
      </c>
      <c r="G216" s="25"/>
      <c r="H216" s="104">
        <v>0</v>
      </c>
      <c r="I216" s="25" t="s">
        <v>640</v>
      </c>
      <c r="J216" s="25"/>
      <c r="K216" s="25">
        <v>3</v>
      </c>
      <c r="L216" s="25">
        <v>3</v>
      </c>
      <c r="M216" s="25"/>
      <c r="N216" s="25"/>
      <c r="O216" s="25"/>
      <c r="P216" s="25"/>
      <c r="Q216" s="25"/>
      <c r="R216" s="25"/>
      <c r="S216" s="25"/>
      <c r="T216" s="25"/>
      <c r="U216" s="25"/>
      <c r="V216" s="25"/>
      <c r="W216" s="25"/>
      <c r="X216" s="25"/>
      <c r="Y216" s="25"/>
      <c r="Z216" s="83"/>
      <c r="AA216" s="83"/>
      <c r="AB216" s="83"/>
      <c r="AC216" s="83"/>
      <c r="AD216" s="25"/>
      <c r="AE216" s="22"/>
      <c r="AF216" s="22"/>
      <c r="AG216" s="22"/>
      <c r="AH216" s="22"/>
      <c r="AI216" s="22"/>
      <c r="AJ216" s="35"/>
      <c r="AK216" s="35"/>
      <c r="AL216" s="35"/>
      <c r="AM216" s="35"/>
      <c r="AN216" s="35"/>
      <c r="AO216" s="48"/>
      <c r="AP216" s="27"/>
      <c r="AQ216" s="27">
        <v>1</v>
      </c>
      <c r="AR216" s="28"/>
      <c r="AS216" s="28" t="s">
        <v>751</v>
      </c>
      <c r="AT216" s="25"/>
      <c r="AU216" s="25"/>
      <c r="AV216" s="25"/>
      <c r="AW216" s="25"/>
      <c r="AX216" s="25"/>
      <c r="AY216" s="25"/>
      <c r="AZ216" s="25"/>
      <c r="BA216" s="25"/>
      <c r="BB216" s="25"/>
      <c r="BC216" s="25"/>
      <c r="BD216" s="25"/>
      <c r="BE216" s="25"/>
      <c r="BF216" s="25"/>
      <c r="BG216" s="25" t="s">
        <v>2000</v>
      </c>
      <c r="BH216" s="25" t="s">
        <v>2000</v>
      </c>
      <c r="BI216" s="75" t="s">
        <v>2000</v>
      </c>
      <c r="BJ216" s="75" t="s">
        <v>2000</v>
      </c>
      <c r="BK216" s="75" t="s">
        <v>2000</v>
      </c>
      <c r="BL216" s="221"/>
      <c r="BM216" s="221"/>
      <c r="BN216" s="221"/>
      <c r="BO216" s="221"/>
      <c r="BP216" s="221"/>
      <c r="BQ216" s="221"/>
      <c r="BR216" s="221"/>
    </row>
    <row r="217" spans="1:70" s="29" customFormat="1" ht="15" customHeight="1" x14ac:dyDescent="0.25">
      <c r="A217" s="25">
        <v>184</v>
      </c>
      <c r="B217" s="21">
        <v>88</v>
      </c>
      <c r="C217" s="190"/>
      <c r="D217" s="201">
        <v>0</v>
      </c>
      <c r="E217" s="57" t="s">
        <v>420</v>
      </c>
      <c r="F217" s="57" t="s">
        <v>289</v>
      </c>
      <c r="G217" s="25" t="s">
        <v>421</v>
      </c>
      <c r="H217" s="104">
        <v>0</v>
      </c>
      <c r="I217" s="25" t="s">
        <v>1422</v>
      </c>
      <c r="J217" s="25"/>
      <c r="K217" s="25">
        <v>1</v>
      </c>
      <c r="L217" s="25">
        <v>1</v>
      </c>
      <c r="M217" s="25"/>
      <c r="N217" s="25"/>
      <c r="O217" s="25"/>
      <c r="P217" s="25"/>
      <c r="Q217" s="25"/>
      <c r="R217" s="25"/>
      <c r="S217" s="25"/>
      <c r="T217" s="25"/>
      <c r="U217" s="25"/>
      <c r="V217" s="25"/>
      <c r="W217" s="25"/>
      <c r="X217" s="25"/>
      <c r="Y217" s="25"/>
      <c r="Z217" s="25"/>
      <c r="AA217" s="25"/>
      <c r="AB217" s="25"/>
      <c r="AC217" s="25"/>
      <c r="AD217" s="25"/>
      <c r="AE217" s="22"/>
      <c r="AF217" s="22"/>
      <c r="AG217" s="22"/>
      <c r="AH217" s="22"/>
      <c r="AI217" s="22"/>
      <c r="AJ217" s="23"/>
      <c r="AK217" s="23"/>
      <c r="AL217" s="23"/>
      <c r="AM217" s="23"/>
      <c r="AN217" s="23"/>
      <c r="AO217" s="48"/>
      <c r="AP217" s="27"/>
      <c r="AQ217" s="27">
        <v>1</v>
      </c>
      <c r="AR217" s="28"/>
      <c r="AS217" s="28" t="s">
        <v>751</v>
      </c>
      <c r="AT217" s="25"/>
      <c r="AU217" s="25"/>
      <c r="AV217" s="25"/>
      <c r="AW217" s="25"/>
      <c r="AX217" s="25"/>
      <c r="AY217" s="25"/>
      <c r="AZ217" s="25"/>
      <c r="BA217" s="25"/>
      <c r="BB217" s="25"/>
      <c r="BC217" s="25"/>
      <c r="BD217" s="25"/>
      <c r="BE217" s="25"/>
      <c r="BF217" s="25"/>
      <c r="BG217" s="25" t="s">
        <v>2000</v>
      </c>
      <c r="BH217" s="25" t="s">
        <v>2000</v>
      </c>
      <c r="BI217" s="75" t="s">
        <v>2000</v>
      </c>
      <c r="BJ217" s="75" t="s">
        <v>2000</v>
      </c>
      <c r="BK217" s="75" t="s">
        <v>2000</v>
      </c>
      <c r="BL217" s="221"/>
      <c r="BM217" s="221"/>
      <c r="BN217" s="221"/>
      <c r="BO217" s="221"/>
      <c r="BP217" s="221"/>
      <c r="BQ217" s="221"/>
      <c r="BR217" s="221"/>
    </row>
    <row r="218" spans="1:70" s="29" customFormat="1" ht="15" customHeight="1" x14ac:dyDescent="0.25">
      <c r="A218" s="25">
        <v>186</v>
      </c>
      <c r="B218" s="21">
        <v>90</v>
      </c>
      <c r="C218" s="190"/>
      <c r="D218" s="201">
        <v>0</v>
      </c>
      <c r="E218" s="57" t="s">
        <v>419</v>
      </c>
      <c r="F218" s="57" t="s">
        <v>5</v>
      </c>
      <c r="G218" s="25"/>
      <c r="H218" s="104">
        <v>0</v>
      </c>
      <c r="I218" s="25" t="s">
        <v>1329</v>
      </c>
      <c r="J218" s="25"/>
      <c r="K218" s="25"/>
      <c r="L218" s="25"/>
      <c r="M218" s="25"/>
      <c r="N218" s="25"/>
      <c r="O218" s="25"/>
      <c r="P218" s="25"/>
      <c r="Q218" s="25"/>
      <c r="R218" s="25"/>
      <c r="S218" s="25"/>
      <c r="T218" s="25"/>
      <c r="U218" s="25"/>
      <c r="V218" s="25"/>
      <c r="W218" s="25"/>
      <c r="X218" s="25"/>
      <c r="Y218" s="25"/>
      <c r="Z218" s="25"/>
      <c r="AA218" s="25"/>
      <c r="AB218" s="25"/>
      <c r="AC218" s="25"/>
      <c r="AD218" s="25"/>
      <c r="AE218" s="22"/>
      <c r="AF218" s="22"/>
      <c r="AG218" s="22"/>
      <c r="AH218" s="22"/>
      <c r="AI218" s="22"/>
      <c r="AJ218" s="23"/>
      <c r="AK218" s="23"/>
      <c r="AL218" s="23"/>
      <c r="AM218" s="23"/>
      <c r="AN218" s="23"/>
      <c r="AO218" s="48"/>
      <c r="AP218" s="27"/>
      <c r="AQ218" s="28">
        <v>1</v>
      </c>
      <c r="AR218" s="28"/>
      <c r="AS218" s="28" t="s">
        <v>751</v>
      </c>
      <c r="AT218" s="25"/>
      <c r="AU218" s="25"/>
      <c r="AV218" s="25"/>
      <c r="AW218" s="25"/>
      <c r="AX218" s="25"/>
      <c r="AY218" s="25"/>
      <c r="AZ218" s="25"/>
      <c r="BA218" s="25"/>
      <c r="BB218" s="25"/>
      <c r="BC218" s="25"/>
      <c r="BD218" s="25"/>
      <c r="BE218" s="25" t="s">
        <v>1374</v>
      </c>
      <c r="BF218" s="25"/>
      <c r="BG218" s="25" t="s">
        <v>2000</v>
      </c>
      <c r="BH218" s="25" t="s">
        <v>2000</v>
      </c>
      <c r="BI218" s="75" t="s">
        <v>2000</v>
      </c>
      <c r="BJ218" s="75" t="s">
        <v>2000</v>
      </c>
      <c r="BK218" s="75" t="s">
        <v>2000</v>
      </c>
      <c r="BL218" s="221"/>
      <c r="BM218" s="15"/>
      <c r="BN218" s="15"/>
      <c r="BO218" s="15"/>
      <c r="BP218" s="15"/>
      <c r="BQ218" s="15"/>
      <c r="BR218" s="15"/>
    </row>
    <row r="219" spans="1:70" s="29" customFormat="1" ht="15" customHeight="1" x14ac:dyDescent="0.25">
      <c r="A219" s="25">
        <v>187</v>
      </c>
      <c r="B219" s="21">
        <v>91</v>
      </c>
      <c r="C219" s="190" t="s">
        <v>387</v>
      </c>
      <c r="D219" s="201">
        <v>0</v>
      </c>
      <c r="E219" s="57" t="s">
        <v>417</v>
      </c>
      <c r="F219" s="57" t="s">
        <v>289</v>
      </c>
      <c r="G219" s="25" t="s">
        <v>418</v>
      </c>
      <c r="H219" s="104">
        <v>0</v>
      </c>
      <c r="I219" s="25" t="s">
        <v>618</v>
      </c>
      <c r="J219" s="25"/>
      <c r="K219" s="25">
        <v>4</v>
      </c>
      <c r="L219" s="25">
        <v>1</v>
      </c>
      <c r="M219" s="25"/>
      <c r="N219" s="25"/>
      <c r="O219" s="25"/>
      <c r="P219" s="25"/>
      <c r="Q219" s="25"/>
      <c r="R219" s="25"/>
      <c r="S219" s="25"/>
      <c r="T219" s="25"/>
      <c r="U219" s="25"/>
      <c r="V219" s="25"/>
      <c r="W219" s="25"/>
      <c r="X219" s="25"/>
      <c r="Y219" s="25"/>
      <c r="Z219" s="25"/>
      <c r="AA219" s="25"/>
      <c r="AB219" s="25"/>
      <c r="AC219" s="25"/>
      <c r="AD219" s="25"/>
      <c r="AE219" s="22"/>
      <c r="AF219" s="22"/>
      <c r="AG219" s="22"/>
      <c r="AH219" s="22"/>
      <c r="AI219" s="22"/>
      <c r="AJ219" s="23"/>
      <c r="AK219" s="23"/>
      <c r="AL219" s="23"/>
      <c r="AM219" s="23"/>
      <c r="AN219" s="23"/>
      <c r="AO219" s="48"/>
      <c r="AP219" s="27"/>
      <c r="AQ219" s="27">
        <v>1</v>
      </c>
      <c r="AR219" s="28"/>
      <c r="AS219" s="28" t="s">
        <v>751</v>
      </c>
      <c r="AT219" s="25"/>
      <c r="AU219" s="25"/>
      <c r="AV219" s="25"/>
      <c r="AW219" s="25"/>
      <c r="AX219" s="25"/>
      <c r="AY219" s="25"/>
      <c r="AZ219" s="25"/>
      <c r="BA219" s="25"/>
      <c r="BB219" s="25"/>
      <c r="BC219" s="25"/>
      <c r="BD219" s="25"/>
      <c r="BE219" s="25"/>
      <c r="BF219" s="25"/>
      <c r="BG219" s="25" t="s">
        <v>2000</v>
      </c>
      <c r="BH219" s="25" t="s">
        <v>2000</v>
      </c>
      <c r="BI219" s="75" t="s">
        <v>2000</v>
      </c>
      <c r="BJ219" s="75" t="s">
        <v>2000</v>
      </c>
      <c r="BK219" s="75" t="s">
        <v>2000</v>
      </c>
      <c r="BL219" s="221"/>
      <c r="BM219" s="221"/>
      <c r="BN219" s="221"/>
      <c r="BO219" s="221"/>
      <c r="BP219" s="221"/>
      <c r="BQ219" s="221"/>
      <c r="BR219" s="221"/>
    </row>
    <row r="220" spans="1:70" s="29" customFormat="1" ht="15" customHeight="1" x14ac:dyDescent="0.25">
      <c r="A220" s="25">
        <v>188</v>
      </c>
      <c r="B220" s="21">
        <v>92</v>
      </c>
      <c r="C220" s="190" t="s">
        <v>272</v>
      </c>
      <c r="D220" s="201">
        <v>0</v>
      </c>
      <c r="E220" s="57" t="s">
        <v>273</v>
      </c>
      <c r="F220" s="57" t="s">
        <v>151</v>
      </c>
      <c r="G220" s="25"/>
      <c r="H220" s="104">
        <v>0</v>
      </c>
      <c r="I220" s="25" t="s">
        <v>1394</v>
      </c>
      <c r="J220" s="25"/>
      <c r="K220" s="25"/>
      <c r="L220" s="25"/>
      <c r="M220" s="25"/>
      <c r="N220" s="25"/>
      <c r="O220" s="25"/>
      <c r="P220" s="25"/>
      <c r="Q220" s="25"/>
      <c r="R220" s="25"/>
      <c r="S220" s="25"/>
      <c r="T220" s="25"/>
      <c r="U220" s="25"/>
      <c r="V220" s="25"/>
      <c r="W220" s="25"/>
      <c r="X220" s="25"/>
      <c r="Y220" s="25"/>
      <c r="Z220" s="25"/>
      <c r="AA220" s="25"/>
      <c r="AB220" s="25"/>
      <c r="AC220" s="25"/>
      <c r="AD220" s="25"/>
      <c r="AE220" s="22"/>
      <c r="AF220" s="22"/>
      <c r="AG220" s="22"/>
      <c r="AH220" s="22"/>
      <c r="AI220" s="22"/>
      <c r="AJ220" s="23"/>
      <c r="AK220" s="23"/>
      <c r="AL220" s="23"/>
      <c r="AM220" s="23"/>
      <c r="AN220" s="23"/>
      <c r="AO220" s="48"/>
      <c r="AP220" s="27"/>
      <c r="AQ220" s="28">
        <v>1</v>
      </c>
      <c r="AR220" s="28"/>
      <c r="AS220" s="28" t="s">
        <v>751</v>
      </c>
      <c r="AT220" s="25"/>
      <c r="AU220" s="25"/>
      <c r="AV220" s="25"/>
      <c r="AW220" s="25"/>
      <c r="AX220" s="25"/>
      <c r="AY220" s="25"/>
      <c r="AZ220" s="25"/>
      <c r="BA220" s="25"/>
      <c r="BB220" s="25"/>
      <c r="BC220" s="25"/>
      <c r="BD220" s="25"/>
      <c r="BE220" s="25" t="s">
        <v>1395</v>
      </c>
      <c r="BF220" s="25"/>
      <c r="BG220" s="25" t="s">
        <v>2000</v>
      </c>
      <c r="BH220" s="25" t="s">
        <v>2000</v>
      </c>
      <c r="BI220" s="75" t="s">
        <v>2000</v>
      </c>
      <c r="BJ220" s="75" t="s">
        <v>2000</v>
      </c>
      <c r="BK220" s="75" t="s">
        <v>2000</v>
      </c>
      <c r="BL220" s="221"/>
      <c r="BM220" s="52"/>
      <c r="BN220" s="52"/>
      <c r="BO220" s="52"/>
      <c r="BP220" s="52"/>
      <c r="BQ220" s="52"/>
      <c r="BR220" s="52"/>
    </row>
    <row r="221" spans="1:70" s="29" customFormat="1" ht="15" customHeight="1" x14ac:dyDescent="0.25">
      <c r="A221" s="25">
        <v>189</v>
      </c>
      <c r="B221" s="21">
        <v>93</v>
      </c>
      <c r="C221" s="190" t="s">
        <v>170</v>
      </c>
      <c r="D221" s="201">
        <v>0</v>
      </c>
      <c r="E221" s="64" t="s">
        <v>172</v>
      </c>
      <c r="F221" s="64" t="s">
        <v>151</v>
      </c>
      <c r="G221" s="25"/>
      <c r="H221" s="104">
        <v>1</v>
      </c>
      <c r="I221" s="25" t="s">
        <v>1240</v>
      </c>
      <c r="J221" s="71"/>
      <c r="K221" s="25"/>
      <c r="L221" s="25"/>
      <c r="M221" s="25"/>
      <c r="N221" s="71"/>
      <c r="O221" s="71"/>
      <c r="P221" s="71"/>
      <c r="Q221" s="25"/>
      <c r="R221" s="25"/>
      <c r="S221" s="25"/>
      <c r="T221" s="25"/>
      <c r="U221" s="25"/>
      <c r="V221" s="25"/>
      <c r="W221" s="25"/>
      <c r="X221" s="25">
        <v>1</v>
      </c>
      <c r="Y221" s="83"/>
      <c r="Z221" s="83"/>
      <c r="AA221" s="83">
        <v>10.23</v>
      </c>
      <c r="AB221" s="83"/>
      <c r="AC221" s="83"/>
      <c r="AD221" s="25" t="s">
        <v>2984</v>
      </c>
      <c r="AE221" s="22"/>
      <c r="AF221" s="22"/>
      <c r="AG221" s="22">
        <f>(AA221*(106.875/AO221))/$AQ221</f>
        <v>15.298478311567164</v>
      </c>
      <c r="AH221" s="22"/>
      <c r="AI221" s="22"/>
      <c r="AJ221" s="35"/>
      <c r="AK221" s="35"/>
      <c r="AL221" s="35"/>
      <c r="AM221" s="35"/>
      <c r="AN221" s="35"/>
      <c r="AO221" s="48">
        <v>71.466666666666669</v>
      </c>
      <c r="AP221" s="27"/>
      <c r="AQ221" s="28">
        <v>1</v>
      </c>
      <c r="AR221" s="28"/>
      <c r="AS221" s="28" t="s">
        <v>751</v>
      </c>
      <c r="AT221" s="25"/>
      <c r="AU221" s="25"/>
      <c r="AV221" s="25"/>
      <c r="AW221" s="25"/>
      <c r="AX221" s="25"/>
      <c r="AY221" s="25"/>
      <c r="AZ221" s="25"/>
      <c r="BA221" s="25"/>
      <c r="BB221" s="25"/>
      <c r="BC221" s="25"/>
      <c r="BD221" s="25"/>
      <c r="BE221" s="25" t="s">
        <v>1241</v>
      </c>
      <c r="BF221" s="25"/>
      <c r="BG221" s="25" t="s">
        <v>2000</v>
      </c>
      <c r="BH221" s="25" t="s">
        <v>2000</v>
      </c>
      <c r="BI221" s="75" t="s">
        <v>2000</v>
      </c>
      <c r="BJ221" s="75" t="s">
        <v>2000</v>
      </c>
      <c r="BK221" s="75" t="s">
        <v>2000</v>
      </c>
      <c r="BL221" s="221"/>
      <c r="BM221" s="52"/>
      <c r="BN221" s="52"/>
      <c r="BO221" s="52"/>
      <c r="BP221" s="52"/>
      <c r="BQ221" s="52"/>
      <c r="BR221" s="52"/>
    </row>
    <row r="222" spans="1:70" s="29" customFormat="1" ht="15" customHeight="1" x14ac:dyDescent="0.25">
      <c r="A222" s="25">
        <v>190</v>
      </c>
      <c r="B222" s="21">
        <v>94</v>
      </c>
      <c r="C222" s="190" t="s">
        <v>23</v>
      </c>
      <c r="D222" s="201">
        <v>0</v>
      </c>
      <c r="E222" s="57" t="s">
        <v>715</v>
      </c>
      <c r="F222" s="57" t="s">
        <v>289</v>
      </c>
      <c r="G222" s="25"/>
      <c r="H222" s="104">
        <v>0</v>
      </c>
      <c r="I222" s="25" t="s">
        <v>884</v>
      </c>
      <c r="J222" s="25"/>
      <c r="K222" s="25">
        <v>1</v>
      </c>
      <c r="L222" s="25">
        <v>2</v>
      </c>
      <c r="M222" s="25"/>
      <c r="N222" s="25"/>
      <c r="O222" s="25"/>
      <c r="P222" s="25"/>
      <c r="Q222" s="25"/>
      <c r="R222" s="25"/>
      <c r="S222" s="25"/>
      <c r="T222" s="25"/>
      <c r="U222" s="25"/>
      <c r="V222" s="25"/>
      <c r="W222" s="25"/>
      <c r="X222" s="25"/>
      <c r="Y222" s="25"/>
      <c r="Z222" s="83"/>
      <c r="AA222" s="83"/>
      <c r="AB222" s="83"/>
      <c r="AC222" s="83"/>
      <c r="AD222" s="25"/>
      <c r="AE222" s="22"/>
      <c r="AF222" s="22"/>
      <c r="AG222" s="22"/>
      <c r="AH222" s="22"/>
      <c r="AI222" s="22"/>
      <c r="AJ222" s="35"/>
      <c r="AK222" s="35"/>
      <c r="AL222" s="35"/>
      <c r="AM222" s="35"/>
      <c r="AN222" s="35"/>
      <c r="AO222" s="48"/>
      <c r="AP222" s="27"/>
      <c r="AQ222" s="27">
        <v>1</v>
      </c>
      <c r="AR222" s="28"/>
      <c r="AS222" s="28" t="s">
        <v>751</v>
      </c>
      <c r="AT222" s="25"/>
      <c r="AU222" s="25"/>
      <c r="AV222" s="25"/>
      <c r="AW222" s="25"/>
      <c r="AX222" s="25"/>
      <c r="AY222" s="25"/>
      <c r="AZ222" s="25"/>
      <c r="BA222" s="25"/>
      <c r="BB222" s="25"/>
      <c r="BC222" s="25"/>
      <c r="BD222" s="25"/>
      <c r="BE222" s="25"/>
      <c r="BF222" s="25"/>
      <c r="BG222" s="25" t="s">
        <v>2000</v>
      </c>
      <c r="BH222" s="25" t="s">
        <v>2000</v>
      </c>
      <c r="BI222" s="75" t="s">
        <v>2000</v>
      </c>
      <c r="BJ222" s="75" t="s">
        <v>2000</v>
      </c>
      <c r="BK222" s="75" t="s">
        <v>2000</v>
      </c>
      <c r="BL222" s="213"/>
      <c r="BM222" s="238"/>
      <c r="BN222" s="238"/>
      <c r="BO222" s="238"/>
      <c r="BP222" s="238"/>
      <c r="BQ222" s="238"/>
      <c r="BR222" s="238"/>
    </row>
    <row r="223" spans="1:70" s="29" customFormat="1" ht="15" customHeight="1" x14ac:dyDescent="0.25">
      <c r="A223" s="25">
        <v>191</v>
      </c>
      <c r="B223" s="21">
        <v>95</v>
      </c>
      <c r="C223" s="190" t="s">
        <v>170</v>
      </c>
      <c r="D223" s="201">
        <v>0</v>
      </c>
      <c r="E223" s="64" t="s">
        <v>173</v>
      </c>
      <c r="F223" s="64" t="s">
        <v>151</v>
      </c>
      <c r="G223" s="25"/>
      <c r="H223" s="104">
        <v>0</v>
      </c>
      <c r="I223" s="25" t="s">
        <v>946</v>
      </c>
      <c r="J223" s="25"/>
      <c r="K223" s="25"/>
      <c r="L223" s="25"/>
      <c r="M223" s="25"/>
      <c r="N223" s="25"/>
      <c r="O223" s="25"/>
      <c r="P223" s="25"/>
      <c r="Q223" s="25"/>
      <c r="R223" s="25"/>
      <c r="S223" s="25"/>
      <c r="T223" s="25"/>
      <c r="U223" s="25"/>
      <c r="V223" s="25"/>
      <c r="W223" s="25"/>
      <c r="X223" s="25"/>
      <c r="Y223" s="25"/>
      <c r="Z223" s="83"/>
      <c r="AA223" s="83"/>
      <c r="AB223" s="83"/>
      <c r="AC223" s="83"/>
      <c r="AD223" s="25"/>
      <c r="AE223" s="22"/>
      <c r="AF223" s="22"/>
      <c r="AG223" s="22"/>
      <c r="AH223" s="22"/>
      <c r="AI223" s="22"/>
      <c r="AJ223" s="35"/>
      <c r="AK223" s="35"/>
      <c r="AL223" s="35"/>
      <c r="AM223" s="35"/>
      <c r="AN223" s="35"/>
      <c r="AO223" s="48"/>
      <c r="AP223" s="27"/>
      <c r="AQ223" s="28">
        <v>1</v>
      </c>
      <c r="AR223" s="28"/>
      <c r="AS223" s="28" t="s">
        <v>751</v>
      </c>
      <c r="AT223" s="25"/>
      <c r="AU223" s="25"/>
      <c r="AV223" s="25"/>
      <c r="AW223" s="25"/>
      <c r="AX223" s="25"/>
      <c r="AY223" s="25"/>
      <c r="AZ223" s="25"/>
      <c r="BA223" s="25"/>
      <c r="BB223" s="25"/>
      <c r="BC223" s="25"/>
      <c r="BD223" s="25"/>
      <c r="BE223" s="25"/>
      <c r="BF223" s="25"/>
      <c r="BG223" s="25" t="s">
        <v>2000</v>
      </c>
      <c r="BH223" s="25" t="s">
        <v>2000</v>
      </c>
      <c r="BI223" s="75" t="s">
        <v>2000</v>
      </c>
      <c r="BJ223" s="75" t="s">
        <v>2000</v>
      </c>
      <c r="BK223" s="75" t="s">
        <v>2000</v>
      </c>
      <c r="BL223" s="221"/>
      <c r="BM223" s="52"/>
      <c r="BN223" s="52"/>
      <c r="BO223" s="52"/>
      <c r="BP223" s="52"/>
      <c r="BQ223" s="52"/>
      <c r="BR223" s="52"/>
    </row>
    <row r="224" spans="1:70" s="29" customFormat="1" ht="15" customHeight="1" x14ac:dyDescent="0.25">
      <c r="A224" s="25">
        <v>192</v>
      </c>
      <c r="B224" s="21">
        <v>96</v>
      </c>
      <c r="C224" s="190" t="s">
        <v>23</v>
      </c>
      <c r="D224" s="201">
        <v>0</v>
      </c>
      <c r="E224" s="57" t="s">
        <v>655</v>
      </c>
      <c r="F224" s="57" t="s">
        <v>289</v>
      </c>
      <c r="G224" s="25"/>
      <c r="H224" s="104">
        <v>0</v>
      </c>
      <c r="I224" s="25" t="s">
        <v>618</v>
      </c>
      <c r="J224" s="25"/>
      <c r="K224" s="25">
        <v>1</v>
      </c>
      <c r="L224" s="25">
        <v>2</v>
      </c>
      <c r="M224" s="25"/>
      <c r="N224" s="25"/>
      <c r="O224" s="25"/>
      <c r="P224" s="25"/>
      <c r="Q224" s="25"/>
      <c r="R224" s="25"/>
      <c r="S224" s="25"/>
      <c r="T224" s="25"/>
      <c r="U224" s="25"/>
      <c r="V224" s="25"/>
      <c r="W224" s="25"/>
      <c r="X224" s="25"/>
      <c r="Y224" s="25"/>
      <c r="Z224" s="83"/>
      <c r="AA224" s="83"/>
      <c r="AB224" s="83"/>
      <c r="AC224" s="83"/>
      <c r="AD224" s="25"/>
      <c r="AE224" s="22"/>
      <c r="AF224" s="22"/>
      <c r="AG224" s="22"/>
      <c r="AH224" s="22"/>
      <c r="AI224" s="22"/>
      <c r="AJ224" s="35"/>
      <c r="AK224" s="35"/>
      <c r="AL224" s="35"/>
      <c r="AM224" s="35"/>
      <c r="AN224" s="35"/>
      <c r="AO224" s="48"/>
      <c r="AP224" s="27"/>
      <c r="AQ224" s="27">
        <v>1</v>
      </c>
      <c r="AR224" s="28"/>
      <c r="AS224" s="28" t="s">
        <v>751</v>
      </c>
      <c r="AT224" s="25"/>
      <c r="AU224" s="25"/>
      <c r="AV224" s="25"/>
      <c r="AW224" s="25"/>
      <c r="AX224" s="25"/>
      <c r="AY224" s="25"/>
      <c r="AZ224" s="25"/>
      <c r="BA224" s="25"/>
      <c r="BB224" s="25"/>
      <c r="BC224" s="25"/>
      <c r="BD224" s="25"/>
      <c r="BE224" s="25"/>
      <c r="BF224" s="25"/>
      <c r="BG224" s="25" t="s">
        <v>2000</v>
      </c>
      <c r="BH224" s="25" t="s">
        <v>2000</v>
      </c>
      <c r="BI224" s="75" t="s">
        <v>2000</v>
      </c>
      <c r="BJ224" s="75" t="s">
        <v>2000</v>
      </c>
      <c r="BK224" s="75" t="s">
        <v>2000</v>
      </c>
      <c r="BL224" s="213"/>
      <c r="BM224" s="221"/>
      <c r="BN224" s="221"/>
      <c r="BO224" s="221"/>
      <c r="BP224" s="221"/>
      <c r="BQ224" s="221"/>
      <c r="BR224" s="221"/>
    </row>
    <row r="225" spans="1:70" s="29" customFormat="1" ht="15" customHeight="1" x14ac:dyDescent="0.25">
      <c r="A225" s="25">
        <v>194</v>
      </c>
      <c r="B225" s="21">
        <v>97</v>
      </c>
      <c r="C225" s="190"/>
      <c r="D225" s="200">
        <v>0</v>
      </c>
      <c r="E225" s="57" t="s">
        <v>819</v>
      </c>
      <c r="F225" s="57" t="s">
        <v>151</v>
      </c>
      <c r="G225" s="99" t="s">
        <v>156</v>
      </c>
      <c r="H225" s="104">
        <v>1</v>
      </c>
      <c r="I225" s="25">
        <v>1</v>
      </c>
      <c r="J225" s="25"/>
      <c r="K225" s="25">
        <v>4</v>
      </c>
      <c r="L225" s="25">
        <v>1</v>
      </c>
      <c r="M225" s="25">
        <v>13</v>
      </c>
      <c r="N225" s="105" t="s">
        <v>2957</v>
      </c>
      <c r="O225" s="25" t="s">
        <v>820</v>
      </c>
      <c r="P225" s="25" t="s">
        <v>20</v>
      </c>
      <c r="Q225" s="25" t="s">
        <v>821</v>
      </c>
      <c r="R225" s="25" t="s">
        <v>1936</v>
      </c>
      <c r="S225" s="25">
        <v>3</v>
      </c>
      <c r="T225" s="25" t="s">
        <v>822</v>
      </c>
      <c r="U225" s="25" t="s">
        <v>10</v>
      </c>
      <c r="V225" s="25">
        <v>8</v>
      </c>
      <c r="W225" s="25" t="s">
        <v>823</v>
      </c>
      <c r="X225" s="25">
        <v>1</v>
      </c>
      <c r="Y225" s="104"/>
      <c r="Z225" s="83"/>
      <c r="AA225" s="83">
        <v>7748700</v>
      </c>
      <c r="AB225" s="83"/>
      <c r="AC225" s="83"/>
      <c r="AD225" s="25" t="s">
        <v>824</v>
      </c>
      <c r="AE225" s="22"/>
      <c r="AF225" s="22"/>
      <c r="AG225" s="22">
        <f t="shared" ref="AG225:AG233" si="7">(AA225*(106.875/AO225))/$AQ225</f>
        <v>5924754.3030267488</v>
      </c>
      <c r="AH225" s="22"/>
      <c r="AI225" s="22"/>
      <c r="AJ225" s="35"/>
      <c r="AK225" s="35"/>
      <c r="AL225" s="35">
        <f t="shared" ref="AL225:AL233" si="8">AG225/$AS225</f>
        <v>11278.586554656773</v>
      </c>
      <c r="AM225" s="35"/>
      <c r="AN225" s="35"/>
      <c r="AO225" s="24">
        <v>71.466666666666669</v>
      </c>
      <c r="AP225" s="27"/>
      <c r="AQ225" s="27">
        <v>1.95583</v>
      </c>
      <c r="AR225" s="28">
        <v>1</v>
      </c>
      <c r="AS225" s="28">
        <v>525.30999999999995</v>
      </c>
      <c r="AT225" s="25">
        <v>15</v>
      </c>
      <c r="AU225" s="25" t="s">
        <v>827</v>
      </c>
      <c r="AV225" s="25" t="s">
        <v>827</v>
      </c>
      <c r="AW225" s="25">
        <v>1991</v>
      </c>
      <c r="AX225" s="25" t="s">
        <v>773</v>
      </c>
      <c r="AY225" s="25" t="s">
        <v>828</v>
      </c>
      <c r="AZ225" s="25" t="s">
        <v>751</v>
      </c>
      <c r="BA225" s="83" t="s">
        <v>825</v>
      </c>
      <c r="BB225" s="83" t="s">
        <v>826</v>
      </c>
      <c r="BC225" s="25" t="s">
        <v>751</v>
      </c>
      <c r="BD225" s="25" t="s">
        <v>829</v>
      </c>
      <c r="BE225" s="25" t="s">
        <v>950</v>
      </c>
      <c r="BF225" s="25">
        <v>3</v>
      </c>
      <c r="BG225" s="62">
        <v>3</v>
      </c>
      <c r="BH225" s="25" t="s">
        <v>2000</v>
      </c>
      <c r="BI225" s="74">
        <v>0</v>
      </c>
      <c r="BJ225" s="75" t="s">
        <v>3965</v>
      </c>
      <c r="BK225" s="75" t="s">
        <v>3966</v>
      </c>
      <c r="BL225" s="221"/>
      <c r="BM225" s="15"/>
      <c r="BN225" s="15"/>
      <c r="BO225" s="15"/>
      <c r="BP225" s="15"/>
      <c r="BQ225" s="15"/>
      <c r="BR225" s="15"/>
    </row>
    <row r="226" spans="1:70" s="29" customFormat="1" ht="15" customHeight="1" x14ac:dyDescent="0.25">
      <c r="A226" s="25">
        <v>193</v>
      </c>
      <c r="B226" s="26"/>
      <c r="C226" s="190"/>
      <c r="D226" s="201">
        <v>0</v>
      </c>
      <c r="E226" s="57" t="s">
        <v>819</v>
      </c>
      <c r="F226" s="57" t="s">
        <v>151</v>
      </c>
      <c r="G226" s="99" t="s">
        <v>156</v>
      </c>
      <c r="H226" s="104">
        <v>1</v>
      </c>
      <c r="I226" s="25">
        <v>0</v>
      </c>
      <c r="J226" s="25"/>
      <c r="K226" s="25">
        <v>4</v>
      </c>
      <c r="L226" s="25">
        <v>1</v>
      </c>
      <c r="M226" s="25">
        <v>26</v>
      </c>
      <c r="N226" s="25">
        <v>26</v>
      </c>
      <c r="O226" s="25" t="s">
        <v>835</v>
      </c>
      <c r="P226" s="25" t="s">
        <v>20</v>
      </c>
      <c r="Q226" s="25" t="s">
        <v>821</v>
      </c>
      <c r="R226" s="25" t="s">
        <v>1936</v>
      </c>
      <c r="S226" s="25">
        <v>3</v>
      </c>
      <c r="T226" s="71" t="s">
        <v>836</v>
      </c>
      <c r="U226" s="25" t="s">
        <v>10</v>
      </c>
      <c r="V226" s="25">
        <v>8</v>
      </c>
      <c r="W226" s="25" t="s">
        <v>823</v>
      </c>
      <c r="X226" s="25">
        <v>1</v>
      </c>
      <c r="Y226" s="25"/>
      <c r="Z226" s="83"/>
      <c r="AA226" s="83">
        <v>5016366</v>
      </c>
      <c r="AB226" s="83"/>
      <c r="AC226" s="83"/>
      <c r="AD226" s="25" t="s">
        <v>824</v>
      </c>
      <c r="AE226" s="22"/>
      <c r="AF226" s="22"/>
      <c r="AG226" s="22">
        <f t="shared" si="7"/>
        <v>3835577.0702255964</v>
      </c>
      <c r="AH226" s="22"/>
      <c r="AI226" s="22"/>
      <c r="AJ226" s="35"/>
      <c r="AK226" s="35"/>
      <c r="AL226" s="35">
        <f t="shared" si="8"/>
        <v>7301.5496948955797</v>
      </c>
      <c r="AM226" s="35"/>
      <c r="AN226" s="35"/>
      <c r="AO226" s="24">
        <v>71.466666666666669</v>
      </c>
      <c r="AP226" s="27"/>
      <c r="AQ226" s="27">
        <v>1.95583</v>
      </c>
      <c r="AR226" s="27">
        <v>2</v>
      </c>
      <c r="AS226" s="28">
        <v>525.30999999999995</v>
      </c>
      <c r="AT226" s="25">
        <v>15</v>
      </c>
      <c r="AU226" s="25" t="s">
        <v>827</v>
      </c>
      <c r="AV226" s="25" t="s">
        <v>827</v>
      </c>
      <c r="AW226" s="25">
        <v>1991</v>
      </c>
      <c r="AX226" s="25" t="s">
        <v>773</v>
      </c>
      <c r="AY226" s="25" t="s">
        <v>838</v>
      </c>
      <c r="AZ226" s="25">
        <v>4</v>
      </c>
      <c r="BA226" s="83" t="s">
        <v>837</v>
      </c>
      <c r="BB226" s="83" t="s">
        <v>826</v>
      </c>
      <c r="BC226" s="25" t="s">
        <v>751</v>
      </c>
      <c r="BD226" s="25" t="s">
        <v>829</v>
      </c>
      <c r="BE226" s="25" t="s">
        <v>950</v>
      </c>
      <c r="BF226" s="25">
        <v>3</v>
      </c>
      <c r="BG226" s="25" t="s">
        <v>2000</v>
      </c>
      <c r="BH226" s="25" t="s">
        <v>2000</v>
      </c>
      <c r="BI226" s="75" t="s">
        <v>2000</v>
      </c>
      <c r="BJ226" s="75" t="s">
        <v>2000</v>
      </c>
      <c r="BK226" s="75" t="s">
        <v>2000</v>
      </c>
      <c r="BL226" s="213"/>
      <c r="BM226" s="15"/>
      <c r="BN226" s="15"/>
      <c r="BO226" s="15"/>
      <c r="BP226" s="15"/>
      <c r="BQ226" s="15"/>
      <c r="BR226" s="15"/>
    </row>
    <row r="227" spans="1:70" s="29" customFormat="1" ht="15" customHeight="1" x14ac:dyDescent="0.25">
      <c r="A227" s="25">
        <v>195</v>
      </c>
      <c r="B227" s="26"/>
      <c r="C227" s="190"/>
      <c r="D227" s="200">
        <v>0</v>
      </c>
      <c r="E227" s="57" t="s">
        <v>819</v>
      </c>
      <c r="F227" s="57" t="s">
        <v>151</v>
      </c>
      <c r="G227" s="99" t="s">
        <v>156</v>
      </c>
      <c r="H227" s="104">
        <v>1</v>
      </c>
      <c r="I227" s="25">
        <v>1</v>
      </c>
      <c r="J227" s="25"/>
      <c r="K227" s="25">
        <v>4</v>
      </c>
      <c r="L227" s="25">
        <v>1</v>
      </c>
      <c r="M227" s="25">
        <v>13</v>
      </c>
      <c r="N227" s="105" t="s">
        <v>2957</v>
      </c>
      <c r="O227" s="25" t="s">
        <v>820</v>
      </c>
      <c r="P227" s="25" t="s">
        <v>20</v>
      </c>
      <c r="Q227" s="25" t="s">
        <v>821</v>
      </c>
      <c r="R227" s="25" t="s">
        <v>1936</v>
      </c>
      <c r="S227" s="25">
        <v>3</v>
      </c>
      <c r="T227" s="71" t="s">
        <v>830</v>
      </c>
      <c r="U227" s="25" t="s">
        <v>10</v>
      </c>
      <c r="V227" s="25">
        <v>8</v>
      </c>
      <c r="W227" s="25" t="s">
        <v>823</v>
      </c>
      <c r="X227" s="25">
        <v>1</v>
      </c>
      <c r="Y227" s="104"/>
      <c r="Z227" s="83"/>
      <c r="AA227" s="83">
        <v>3338700</v>
      </c>
      <c r="AB227" s="83"/>
      <c r="AC227" s="83"/>
      <c r="AD227" s="25" t="s">
        <v>824</v>
      </c>
      <c r="AE227" s="22"/>
      <c r="AF227" s="22"/>
      <c r="AG227" s="22">
        <f t="shared" si="7"/>
        <v>2552812.3674313636</v>
      </c>
      <c r="AH227" s="22"/>
      <c r="AI227" s="22"/>
      <c r="AJ227" s="35"/>
      <c r="AK227" s="35"/>
      <c r="AL227" s="35">
        <f t="shared" si="8"/>
        <v>4859.6302515302659</v>
      </c>
      <c r="AM227" s="35"/>
      <c r="AN227" s="35"/>
      <c r="AO227" s="24">
        <v>71.466666666666669</v>
      </c>
      <c r="AP227" s="27"/>
      <c r="AQ227" s="27">
        <v>1.95583</v>
      </c>
      <c r="AR227" s="28">
        <v>1</v>
      </c>
      <c r="AS227" s="28">
        <v>525.30999999999995</v>
      </c>
      <c r="AT227" s="25">
        <v>15</v>
      </c>
      <c r="AU227" s="25" t="s">
        <v>827</v>
      </c>
      <c r="AV227" s="25" t="s">
        <v>827</v>
      </c>
      <c r="AW227" s="25">
        <v>1991</v>
      </c>
      <c r="AX227" s="25" t="s">
        <v>773</v>
      </c>
      <c r="AY227" s="25" t="s">
        <v>828</v>
      </c>
      <c r="AZ227" s="25" t="s">
        <v>751</v>
      </c>
      <c r="BA227" s="83" t="s">
        <v>825</v>
      </c>
      <c r="BB227" s="83" t="s">
        <v>826</v>
      </c>
      <c r="BC227" s="25" t="s">
        <v>751</v>
      </c>
      <c r="BD227" s="25" t="s">
        <v>829</v>
      </c>
      <c r="BE227" s="25" t="s">
        <v>950</v>
      </c>
      <c r="BF227" s="25">
        <v>3</v>
      </c>
      <c r="BG227" s="62">
        <v>3</v>
      </c>
      <c r="BH227" s="25" t="s">
        <v>2000</v>
      </c>
      <c r="BI227" s="74">
        <v>0</v>
      </c>
      <c r="BJ227" s="75" t="s">
        <v>3965</v>
      </c>
      <c r="BK227" s="75" t="s">
        <v>3966</v>
      </c>
      <c r="BL227" s="221"/>
      <c r="BM227" s="15"/>
      <c r="BN227" s="15"/>
      <c r="BO227" s="15"/>
      <c r="BP227" s="15"/>
      <c r="BQ227" s="15"/>
      <c r="BR227" s="15"/>
    </row>
    <row r="228" spans="1:70" s="29" customFormat="1" ht="15" customHeight="1" x14ac:dyDescent="0.25">
      <c r="A228" s="25">
        <v>196</v>
      </c>
      <c r="B228" s="26"/>
      <c r="C228" s="190"/>
      <c r="D228" s="200">
        <v>0</v>
      </c>
      <c r="E228" s="57" t="s">
        <v>819</v>
      </c>
      <c r="F228" s="57" t="s">
        <v>151</v>
      </c>
      <c r="G228" s="99" t="s">
        <v>156</v>
      </c>
      <c r="H228" s="104">
        <v>1</v>
      </c>
      <c r="I228" s="25">
        <v>1</v>
      </c>
      <c r="J228" s="25"/>
      <c r="K228" s="25">
        <v>4</v>
      </c>
      <c r="L228" s="25">
        <v>1</v>
      </c>
      <c r="M228" s="25">
        <v>3</v>
      </c>
      <c r="N228" s="25" t="s">
        <v>2979</v>
      </c>
      <c r="O228" s="25" t="s">
        <v>831</v>
      </c>
      <c r="P228" s="25" t="s">
        <v>20</v>
      </c>
      <c r="Q228" s="25" t="s">
        <v>821</v>
      </c>
      <c r="R228" s="25" t="s">
        <v>1936</v>
      </c>
      <c r="S228" s="25">
        <v>3</v>
      </c>
      <c r="T228" s="25" t="s">
        <v>822</v>
      </c>
      <c r="U228" s="25" t="s">
        <v>10</v>
      </c>
      <c r="V228" s="25">
        <v>8</v>
      </c>
      <c r="W228" s="25" t="s">
        <v>823</v>
      </c>
      <c r="X228" s="25">
        <v>1</v>
      </c>
      <c r="Y228" s="25"/>
      <c r="Z228" s="83"/>
      <c r="AA228" s="83">
        <v>4867168</v>
      </c>
      <c r="AB228" s="83"/>
      <c r="AC228" s="83"/>
      <c r="AD228" s="25" t="s">
        <v>824</v>
      </c>
      <c r="AE228" s="22"/>
      <c r="AF228" s="22"/>
      <c r="AG228" s="22">
        <f t="shared" si="7"/>
        <v>3721498.3870267393</v>
      </c>
      <c r="AH228" s="22"/>
      <c r="AI228" s="22"/>
      <c r="AJ228" s="35"/>
      <c r="AK228" s="35"/>
      <c r="AL228" s="35">
        <f t="shared" si="8"/>
        <v>7084.3851954593283</v>
      </c>
      <c r="AM228" s="35"/>
      <c r="AN228" s="35"/>
      <c r="AO228" s="24">
        <v>71.466666666666669</v>
      </c>
      <c r="AP228" s="27"/>
      <c r="AQ228" s="27">
        <v>1.95583</v>
      </c>
      <c r="AR228" s="28">
        <v>1</v>
      </c>
      <c r="AS228" s="28">
        <v>525.30999999999995</v>
      </c>
      <c r="AT228" s="25">
        <v>15</v>
      </c>
      <c r="AU228" s="25" t="s">
        <v>827</v>
      </c>
      <c r="AV228" s="25" t="s">
        <v>827</v>
      </c>
      <c r="AW228" s="25">
        <v>1991</v>
      </c>
      <c r="AX228" s="25" t="s">
        <v>773</v>
      </c>
      <c r="AY228" s="25" t="s">
        <v>828</v>
      </c>
      <c r="AZ228" s="25" t="s">
        <v>751</v>
      </c>
      <c r="BA228" s="83" t="s">
        <v>832</v>
      </c>
      <c r="BB228" s="83" t="s">
        <v>826</v>
      </c>
      <c r="BC228" s="25" t="s">
        <v>751</v>
      </c>
      <c r="BD228" s="25" t="s">
        <v>829</v>
      </c>
      <c r="BE228" s="25" t="s">
        <v>950</v>
      </c>
      <c r="BF228" s="25">
        <v>3</v>
      </c>
      <c r="BG228" s="62">
        <v>2</v>
      </c>
      <c r="BH228" s="25" t="s">
        <v>2000</v>
      </c>
      <c r="BI228" s="74">
        <v>0</v>
      </c>
      <c r="BJ228" s="75" t="s">
        <v>3967</v>
      </c>
      <c r="BK228" s="75" t="s">
        <v>3968</v>
      </c>
      <c r="BL228" s="221"/>
      <c r="BM228" s="15"/>
      <c r="BN228" s="15"/>
      <c r="BO228" s="15"/>
      <c r="BP228" s="15"/>
      <c r="BQ228" s="15"/>
      <c r="BR228" s="15"/>
    </row>
    <row r="229" spans="1:70" s="29" customFormat="1" ht="15" customHeight="1" x14ac:dyDescent="0.25">
      <c r="A229" s="25">
        <v>197</v>
      </c>
      <c r="B229" s="26"/>
      <c r="C229" s="190"/>
      <c r="D229" s="200">
        <v>0</v>
      </c>
      <c r="E229" s="57" t="s">
        <v>819</v>
      </c>
      <c r="F229" s="57" t="s">
        <v>151</v>
      </c>
      <c r="G229" s="99" t="s">
        <v>156</v>
      </c>
      <c r="H229" s="104">
        <v>1</v>
      </c>
      <c r="I229" s="25">
        <v>1</v>
      </c>
      <c r="J229" s="25"/>
      <c r="K229" s="25">
        <v>4</v>
      </c>
      <c r="L229" s="25">
        <v>1</v>
      </c>
      <c r="M229" s="25">
        <v>3</v>
      </c>
      <c r="N229" s="25" t="s">
        <v>2979</v>
      </c>
      <c r="O229" s="25" t="s">
        <v>831</v>
      </c>
      <c r="P229" s="25" t="s">
        <v>20</v>
      </c>
      <c r="Q229" s="25" t="s">
        <v>821</v>
      </c>
      <c r="R229" s="25" t="s">
        <v>1936</v>
      </c>
      <c r="S229" s="25">
        <v>3</v>
      </c>
      <c r="T229" s="71" t="s">
        <v>830</v>
      </c>
      <c r="U229" s="25" t="s">
        <v>10</v>
      </c>
      <c r="V229" s="25">
        <v>8</v>
      </c>
      <c r="W229" s="25" t="s">
        <v>823</v>
      </c>
      <c r="X229" s="25">
        <v>1</v>
      </c>
      <c r="Y229" s="104"/>
      <c r="Z229" s="83"/>
      <c r="AA229" s="83">
        <v>3089646</v>
      </c>
      <c r="AB229" s="83"/>
      <c r="AC229" s="83"/>
      <c r="AD229" s="25" t="s">
        <v>824</v>
      </c>
      <c r="AE229" s="22"/>
      <c r="AF229" s="22"/>
      <c r="AG229" s="22">
        <f t="shared" si="7"/>
        <v>2362382.5200781268</v>
      </c>
      <c r="AH229" s="22"/>
      <c r="AI229" s="22"/>
      <c r="AJ229" s="35"/>
      <c r="AK229" s="35"/>
      <c r="AL229" s="35">
        <f t="shared" si="8"/>
        <v>4497.1207859704309</v>
      </c>
      <c r="AM229" s="35"/>
      <c r="AN229" s="35"/>
      <c r="AO229" s="24">
        <v>71.466666666666669</v>
      </c>
      <c r="AP229" s="27"/>
      <c r="AQ229" s="27">
        <v>1.95583</v>
      </c>
      <c r="AR229" s="28">
        <v>1</v>
      </c>
      <c r="AS229" s="28">
        <v>525.30999999999995</v>
      </c>
      <c r="AT229" s="25">
        <v>15</v>
      </c>
      <c r="AU229" s="25" t="s">
        <v>827</v>
      </c>
      <c r="AV229" s="25" t="s">
        <v>827</v>
      </c>
      <c r="AW229" s="25">
        <v>1991</v>
      </c>
      <c r="AX229" s="25" t="s">
        <v>773</v>
      </c>
      <c r="AY229" s="25" t="s">
        <v>828</v>
      </c>
      <c r="AZ229" s="25" t="s">
        <v>751</v>
      </c>
      <c r="BA229" s="83" t="s">
        <v>832</v>
      </c>
      <c r="BB229" s="83" t="s">
        <v>826</v>
      </c>
      <c r="BC229" s="25" t="s">
        <v>751</v>
      </c>
      <c r="BD229" s="25" t="s">
        <v>829</v>
      </c>
      <c r="BE229" s="25" t="s">
        <v>950</v>
      </c>
      <c r="BF229" s="25">
        <v>3</v>
      </c>
      <c r="BG229" s="62">
        <v>2</v>
      </c>
      <c r="BH229" s="25" t="s">
        <v>2000</v>
      </c>
      <c r="BI229" s="74">
        <v>0</v>
      </c>
      <c r="BJ229" s="75" t="s">
        <v>3967</v>
      </c>
      <c r="BK229" s="75" t="s">
        <v>3968</v>
      </c>
      <c r="BL229" s="221"/>
      <c r="BM229" s="15"/>
      <c r="BN229" s="15"/>
      <c r="BO229" s="15"/>
      <c r="BP229" s="15"/>
      <c r="BQ229" s="15"/>
      <c r="BR229" s="15"/>
    </row>
    <row r="230" spans="1:70" s="29" customFormat="1" ht="15" customHeight="1" x14ac:dyDescent="0.25">
      <c r="A230" s="25">
        <v>198</v>
      </c>
      <c r="B230" s="26"/>
      <c r="C230" s="190"/>
      <c r="D230" s="200">
        <v>0</v>
      </c>
      <c r="E230" s="57" t="s">
        <v>819</v>
      </c>
      <c r="F230" s="57" t="s">
        <v>151</v>
      </c>
      <c r="G230" s="99" t="s">
        <v>156</v>
      </c>
      <c r="H230" s="104">
        <v>1</v>
      </c>
      <c r="I230" s="25">
        <v>1</v>
      </c>
      <c r="J230" s="25"/>
      <c r="K230" s="25">
        <v>4</v>
      </c>
      <c r="L230" s="25">
        <v>1</v>
      </c>
      <c r="M230" s="25">
        <v>3</v>
      </c>
      <c r="N230" s="25" t="s">
        <v>2979</v>
      </c>
      <c r="O230" s="25" t="s">
        <v>833</v>
      </c>
      <c r="P230" s="25" t="s">
        <v>20</v>
      </c>
      <c r="Q230" s="25" t="s">
        <v>821</v>
      </c>
      <c r="R230" s="25" t="s">
        <v>1936</v>
      </c>
      <c r="S230" s="25">
        <v>3</v>
      </c>
      <c r="T230" s="25" t="s">
        <v>822</v>
      </c>
      <c r="U230" s="25" t="s">
        <v>10</v>
      </c>
      <c r="V230" s="25">
        <v>8</v>
      </c>
      <c r="W230" s="25" t="s">
        <v>823</v>
      </c>
      <c r="X230" s="25">
        <v>1</v>
      </c>
      <c r="Y230" s="104"/>
      <c r="Z230" s="83"/>
      <c r="AA230" s="83">
        <v>3302662</v>
      </c>
      <c r="AB230" s="83"/>
      <c r="AC230" s="83"/>
      <c r="AD230" s="25" t="s">
        <v>824</v>
      </c>
      <c r="AE230" s="22"/>
      <c r="AF230" s="22"/>
      <c r="AG230" s="22">
        <f t="shared" si="7"/>
        <v>2525257.2555322731</v>
      </c>
      <c r="AH230" s="22"/>
      <c r="AI230" s="22"/>
      <c r="AJ230" s="35"/>
      <c r="AK230" s="35"/>
      <c r="AL230" s="35">
        <f t="shared" si="8"/>
        <v>4807.1752975048512</v>
      </c>
      <c r="AM230" s="35"/>
      <c r="AN230" s="35"/>
      <c r="AO230" s="24">
        <v>71.466666666666669</v>
      </c>
      <c r="AP230" s="27"/>
      <c r="AQ230" s="27">
        <v>1.95583</v>
      </c>
      <c r="AR230" s="28">
        <v>1</v>
      </c>
      <c r="AS230" s="28">
        <v>525.30999999999995</v>
      </c>
      <c r="AT230" s="25">
        <v>15</v>
      </c>
      <c r="AU230" s="25" t="s">
        <v>827</v>
      </c>
      <c r="AV230" s="25" t="s">
        <v>827</v>
      </c>
      <c r="AW230" s="25">
        <v>1991</v>
      </c>
      <c r="AX230" s="25" t="s">
        <v>773</v>
      </c>
      <c r="AY230" s="25" t="s">
        <v>828</v>
      </c>
      <c r="AZ230" s="25" t="s">
        <v>751</v>
      </c>
      <c r="BA230" s="25"/>
      <c r="BB230" s="25" t="s">
        <v>834</v>
      </c>
      <c r="BC230" s="25" t="s">
        <v>751</v>
      </c>
      <c r="BD230" s="25" t="s">
        <v>829</v>
      </c>
      <c r="BE230" s="25" t="s">
        <v>950</v>
      </c>
      <c r="BF230" s="25">
        <v>2</v>
      </c>
      <c r="BG230" s="62">
        <v>2</v>
      </c>
      <c r="BH230" s="25" t="s">
        <v>2000</v>
      </c>
      <c r="BI230" s="74">
        <v>0</v>
      </c>
      <c r="BJ230" s="75" t="s">
        <v>3967</v>
      </c>
      <c r="BK230" s="75" t="s">
        <v>3968</v>
      </c>
      <c r="BL230" s="221"/>
      <c r="BM230" s="15"/>
      <c r="BN230" s="15"/>
      <c r="BO230" s="15"/>
      <c r="BP230" s="15"/>
      <c r="BQ230" s="15"/>
      <c r="BR230" s="15"/>
    </row>
    <row r="231" spans="1:70" s="29" customFormat="1" ht="15" customHeight="1" x14ac:dyDescent="0.25">
      <c r="A231" s="25">
        <v>199</v>
      </c>
      <c r="B231" s="26"/>
      <c r="C231" s="190"/>
      <c r="D231" s="200">
        <v>0</v>
      </c>
      <c r="E231" s="57" t="s">
        <v>819</v>
      </c>
      <c r="F231" s="57" t="s">
        <v>151</v>
      </c>
      <c r="G231" s="99" t="s">
        <v>156</v>
      </c>
      <c r="H231" s="104">
        <v>1</v>
      </c>
      <c r="I231" s="25">
        <v>1</v>
      </c>
      <c r="J231" s="25"/>
      <c r="K231" s="25">
        <v>4</v>
      </c>
      <c r="L231" s="25">
        <v>1</v>
      </c>
      <c r="M231" s="25">
        <v>3</v>
      </c>
      <c r="N231" s="25" t="s">
        <v>2979</v>
      </c>
      <c r="O231" s="25" t="s">
        <v>833</v>
      </c>
      <c r="P231" s="25" t="s">
        <v>20</v>
      </c>
      <c r="Q231" s="25" t="s">
        <v>821</v>
      </c>
      <c r="R231" s="25" t="s">
        <v>1936</v>
      </c>
      <c r="S231" s="25">
        <v>3</v>
      </c>
      <c r="T231" s="71" t="s">
        <v>830</v>
      </c>
      <c r="U231" s="25" t="s">
        <v>10</v>
      </c>
      <c r="V231" s="25">
        <v>8</v>
      </c>
      <c r="W231" s="25" t="s">
        <v>823</v>
      </c>
      <c r="X231" s="25">
        <v>1</v>
      </c>
      <c r="Y231" s="104"/>
      <c r="Z231" s="83"/>
      <c r="AA231" s="83">
        <v>1414818</v>
      </c>
      <c r="AB231" s="83"/>
      <c r="AC231" s="83"/>
      <c r="AD231" s="25" t="s">
        <v>824</v>
      </c>
      <c r="AE231" s="22"/>
      <c r="AF231" s="22"/>
      <c r="AG231" s="22">
        <f t="shared" si="7"/>
        <v>1081787.7880805423</v>
      </c>
      <c r="AH231" s="22"/>
      <c r="AI231" s="22"/>
      <c r="AJ231" s="35"/>
      <c r="AK231" s="35"/>
      <c r="AL231" s="35">
        <f t="shared" si="8"/>
        <v>2059.3321811512105</v>
      </c>
      <c r="AM231" s="35"/>
      <c r="AN231" s="35"/>
      <c r="AO231" s="24">
        <v>71.466666666666669</v>
      </c>
      <c r="AP231" s="27"/>
      <c r="AQ231" s="27">
        <v>1.95583</v>
      </c>
      <c r="AR231" s="28">
        <v>1</v>
      </c>
      <c r="AS231" s="28">
        <v>525.30999999999995</v>
      </c>
      <c r="AT231" s="25">
        <v>15</v>
      </c>
      <c r="AU231" s="25" t="s">
        <v>827</v>
      </c>
      <c r="AV231" s="25" t="s">
        <v>827</v>
      </c>
      <c r="AW231" s="25">
        <v>1991</v>
      </c>
      <c r="AX231" s="25" t="s">
        <v>773</v>
      </c>
      <c r="AY231" s="25" t="s">
        <v>828</v>
      </c>
      <c r="AZ231" s="25">
        <v>4</v>
      </c>
      <c r="BA231" s="25"/>
      <c r="BB231" s="25" t="s">
        <v>834</v>
      </c>
      <c r="BC231" s="25" t="s">
        <v>751</v>
      </c>
      <c r="BD231" s="25" t="s">
        <v>829</v>
      </c>
      <c r="BE231" s="25" t="s">
        <v>950</v>
      </c>
      <c r="BF231" s="25">
        <v>2</v>
      </c>
      <c r="BG231" s="62">
        <v>2</v>
      </c>
      <c r="BH231" s="25" t="s">
        <v>2000</v>
      </c>
      <c r="BI231" s="74">
        <v>0</v>
      </c>
      <c r="BJ231" s="75" t="s">
        <v>3967</v>
      </c>
      <c r="BK231" s="75" t="s">
        <v>3968</v>
      </c>
      <c r="BL231" s="221"/>
      <c r="BM231" s="15"/>
      <c r="BN231" s="15"/>
      <c r="BO231" s="15"/>
      <c r="BP231" s="15"/>
      <c r="BQ231" s="15"/>
      <c r="BR231" s="15"/>
    </row>
    <row r="232" spans="1:70" s="29" customFormat="1" ht="15" customHeight="1" x14ac:dyDescent="0.25">
      <c r="A232" s="25">
        <v>200</v>
      </c>
      <c r="B232" s="26"/>
      <c r="C232" s="190"/>
      <c r="D232" s="201">
        <v>0</v>
      </c>
      <c r="E232" s="57" t="s">
        <v>819</v>
      </c>
      <c r="F232" s="57" t="s">
        <v>151</v>
      </c>
      <c r="G232" s="99" t="s">
        <v>156</v>
      </c>
      <c r="H232" s="104">
        <v>1</v>
      </c>
      <c r="I232" s="25">
        <v>0</v>
      </c>
      <c r="J232" s="25"/>
      <c r="K232" s="25">
        <v>4</v>
      </c>
      <c r="L232" s="25">
        <v>1</v>
      </c>
      <c r="M232" s="25">
        <v>26</v>
      </c>
      <c r="N232" s="25">
        <v>26</v>
      </c>
      <c r="O232" s="25" t="s">
        <v>839</v>
      </c>
      <c r="P232" s="25" t="s">
        <v>20</v>
      </c>
      <c r="Q232" s="25" t="s">
        <v>821</v>
      </c>
      <c r="R232" s="25" t="s">
        <v>1936</v>
      </c>
      <c r="S232" s="25">
        <v>3</v>
      </c>
      <c r="T232" s="25" t="s">
        <v>840</v>
      </c>
      <c r="U232" s="25" t="s">
        <v>10</v>
      </c>
      <c r="V232" s="25">
        <v>8</v>
      </c>
      <c r="W232" s="25" t="s">
        <v>823</v>
      </c>
      <c r="X232" s="25">
        <v>1</v>
      </c>
      <c r="Y232" s="25"/>
      <c r="Z232" s="25" t="s">
        <v>532</v>
      </c>
      <c r="AA232" s="104">
        <v>1285</v>
      </c>
      <c r="AB232" s="104"/>
      <c r="AC232" s="83"/>
      <c r="AD232" s="25" t="s">
        <v>574</v>
      </c>
      <c r="AE232" s="22"/>
      <c r="AF232" s="22"/>
      <c r="AG232" s="22">
        <f t="shared" si="7"/>
        <v>982.5272986938935</v>
      </c>
      <c r="AH232" s="22"/>
      <c r="AI232" s="22"/>
      <c r="AJ232" s="35"/>
      <c r="AK232" s="35"/>
      <c r="AL232" s="35">
        <f t="shared" si="8"/>
        <v>982.5272986938935</v>
      </c>
      <c r="AM232" s="35"/>
      <c r="AN232" s="35"/>
      <c r="AO232" s="24">
        <v>71.466666666666669</v>
      </c>
      <c r="AP232" s="27"/>
      <c r="AQ232" s="27">
        <v>1.95583</v>
      </c>
      <c r="AR232" s="28">
        <v>1</v>
      </c>
      <c r="AS232" s="28">
        <v>1</v>
      </c>
      <c r="AT232" s="25">
        <v>10</v>
      </c>
      <c r="AU232" s="25" t="s">
        <v>846</v>
      </c>
      <c r="AV232" s="25"/>
      <c r="AW232" s="25">
        <v>1991</v>
      </c>
      <c r="AX232" s="25" t="s">
        <v>773</v>
      </c>
      <c r="AY232" s="25"/>
      <c r="AZ232" s="25" t="s">
        <v>751</v>
      </c>
      <c r="BA232" s="83" t="s">
        <v>751</v>
      </c>
      <c r="BB232" s="25" t="s">
        <v>845</v>
      </c>
      <c r="BC232" s="83" t="s">
        <v>844</v>
      </c>
      <c r="BD232" s="25" t="s">
        <v>829</v>
      </c>
      <c r="BE232" s="25" t="s">
        <v>950</v>
      </c>
      <c r="BF232" s="25">
        <v>1</v>
      </c>
      <c r="BG232" s="25" t="s">
        <v>2000</v>
      </c>
      <c r="BH232" s="25" t="s">
        <v>2000</v>
      </c>
      <c r="BI232" s="75" t="s">
        <v>2000</v>
      </c>
      <c r="BJ232" s="75" t="s">
        <v>2000</v>
      </c>
      <c r="BK232" s="75" t="s">
        <v>2000</v>
      </c>
      <c r="BL232" s="221"/>
      <c r="BM232" s="15"/>
      <c r="BN232" s="15"/>
      <c r="BO232" s="15"/>
      <c r="BP232" s="15"/>
      <c r="BQ232" s="15"/>
      <c r="BR232" s="15"/>
    </row>
    <row r="233" spans="1:70" s="29" customFormat="1" ht="15" customHeight="1" x14ac:dyDescent="0.25">
      <c r="A233" s="25">
        <v>201</v>
      </c>
      <c r="B233" s="26"/>
      <c r="C233" s="190"/>
      <c r="D233" s="201">
        <v>0</v>
      </c>
      <c r="E233" s="57" t="s">
        <v>819</v>
      </c>
      <c r="F233" s="57" t="s">
        <v>151</v>
      </c>
      <c r="G233" s="99" t="s">
        <v>156</v>
      </c>
      <c r="H233" s="104">
        <v>1</v>
      </c>
      <c r="I233" s="25">
        <v>0</v>
      </c>
      <c r="J233" s="25"/>
      <c r="K233" s="25">
        <v>4</v>
      </c>
      <c r="L233" s="25">
        <v>1</v>
      </c>
      <c r="M233" s="25">
        <v>26</v>
      </c>
      <c r="N233" s="25">
        <v>26</v>
      </c>
      <c r="O233" s="25" t="s">
        <v>839</v>
      </c>
      <c r="P233" s="25" t="s">
        <v>20</v>
      </c>
      <c r="Q233" s="25" t="s">
        <v>821</v>
      </c>
      <c r="R233" s="25" t="s">
        <v>1936</v>
      </c>
      <c r="S233" s="25">
        <v>3</v>
      </c>
      <c r="T233" s="25" t="s">
        <v>840</v>
      </c>
      <c r="U233" s="25" t="s">
        <v>10</v>
      </c>
      <c r="V233" s="25">
        <v>8</v>
      </c>
      <c r="W233" s="25" t="s">
        <v>823</v>
      </c>
      <c r="X233" s="25">
        <v>1</v>
      </c>
      <c r="Y233" s="25">
        <v>1000</v>
      </c>
      <c r="Z233" s="83">
        <v>4248683</v>
      </c>
      <c r="AA233" s="83">
        <v>6198746</v>
      </c>
      <c r="AB233" s="83"/>
      <c r="AC233" s="83">
        <v>10265918</v>
      </c>
      <c r="AD233" s="25" t="s">
        <v>841</v>
      </c>
      <c r="AE233" s="22">
        <f>(Y233*(106.875/AO233))/$AQ233</f>
        <v>764.61268380847741</v>
      </c>
      <c r="AF233" s="22">
        <f>(Z233*(106.875/AO233))/$AQ233</f>
        <v>3248596.911281453</v>
      </c>
      <c r="AG233" s="22">
        <f t="shared" si="7"/>
        <v>4739639.815307064</v>
      </c>
      <c r="AH233" s="22"/>
      <c r="AI233" s="22">
        <f>(AC233*(106.875/AO233))/$AQ233</f>
        <v>7849451.1137377564</v>
      </c>
      <c r="AJ233" s="35">
        <f>AE233/$AS233</f>
        <v>764.61268380847741</v>
      </c>
      <c r="AK233" s="35">
        <f>AF233/$AS233</f>
        <v>3248596.911281453</v>
      </c>
      <c r="AL233" s="35">
        <f t="shared" si="8"/>
        <v>4739639.815307064</v>
      </c>
      <c r="AM233" s="35"/>
      <c r="AN233" s="35">
        <f>AI233/$AS233</f>
        <v>7849451.1137377564</v>
      </c>
      <c r="AO233" s="24">
        <v>71.466666666666669</v>
      </c>
      <c r="AP233" s="27"/>
      <c r="AQ233" s="27">
        <v>1.95583</v>
      </c>
      <c r="AR233" s="28">
        <v>1</v>
      </c>
      <c r="AS233" s="28">
        <v>1</v>
      </c>
      <c r="AT233" s="25">
        <v>10</v>
      </c>
      <c r="AU233" s="25" t="s">
        <v>842</v>
      </c>
      <c r="AV233" s="25" t="s">
        <v>751</v>
      </c>
      <c r="AW233" s="25">
        <v>1991</v>
      </c>
      <c r="AX233" s="25" t="s">
        <v>773</v>
      </c>
      <c r="AY233" s="25" t="s">
        <v>843</v>
      </c>
      <c r="AZ233" s="25" t="s">
        <v>751</v>
      </c>
      <c r="BA233" s="25" t="s">
        <v>751</v>
      </c>
      <c r="BB233" s="25"/>
      <c r="BC233" s="25" t="s">
        <v>751</v>
      </c>
      <c r="BD233" s="25" t="s">
        <v>829</v>
      </c>
      <c r="BE233" s="25" t="s">
        <v>950</v>
      </c>
      <c r="BF233" s="25">
        <v>2</v>
      </c>
      <c r="BG233" s="25" t="s">
        <v>2000</v>
      </c>
      <c r="BH233" s="25" t="s">
        <v>2000</v>
      </c>
      <c r="BI233" s="75" t="s">
        <v>2000</v>
      </c>
      <c r="BJ233" s="75" t="s">
        <v>2000</v>
      </c>
      <c r="BK233" s="75" t="s">
        <v>2000</v>
      </c>
      <c r="BL233" s="221"/>
      <c r="BM233" s="15"/>
      <c r="BN233" s="15"/>
      <c r="BO233" s="15"/>
      <c r="BP233" s="15"/>
      <c r="BQ233" s="15"/>
      <c r="BR233" s="15"/>
    </row>
    <row r="234" spans="1:70" s="29" customFormat="1" ht="15" customHeight="1" x14ac:dyDescent="0.25">
      <c r="A234" s="25">
        <v>202</v>
      </c>
      <c r="B234" s="21">
        <v>98</v>
      </c>
      <c r="C234" s="190"/>
      <c r="D234" s="201">
        <v>0</v>
      </c>
      <c r="E234" s="57" t="s">
        <v>1392</v>
      </c>
      <c r="F234" s="57" t="s">
        <v>5</v>
      </c>
      <c r="G234" s="25" t="s">
        <v>412</v>
      </c>
      <c r="H234" s="104">
        <v>0</v>
      </c>
      <c r="I234" s="25" t="s">
        <v>1329</v>
      </c>
      <c r="J234" s="25"/>
      <c r="K234" s="25"/>
      <c r="L234" s="25"/>
      <c r="M234" s="25"/>
      <c r="N234" s="25"/>
      <c r="O234" s="25"/>
      <c r="P234" s="25"/>
      <c r="Q234" s="25"/>
      <c r="R234" s="25"/>
      <c r="S234" s="25"/>
      <c r="T234" s="25"/>
      <c r="U234" s="25"/>
      <c r="V234" s="25"/>
      <c r="W234" s="25"/>
      <c r="X234" s="25"/>
      <c r="Y234" s="25"/>
      <c r="Z234" s="25"/>
      <c r="AA234" s="25"/>
      <c r="AB234" s="25"/>
      <c r="AC234" s="25"/>
      <c r="AD234" s="25"/>
      <c r="AE234" s="22"/>
      <c r="AF234" s="22"/>
      <c r="AG234" s="22"/>
      <c r="AH234" s="22"/>
      <c r="AI234" s="22"/>
      <c r="AJ234" s="23"/>
      <c r="AK234" s="23"/>
      <c r="AL234" s="23"/>
      <c r="AM234" s="23"/>
      <c r="AN234" s="23"/>
      <c r="AO234" s="48"/>
      <c r="AP234" s="27"/>
      <c r="AQ234" s="28">
        <v>1</v>
      </c>
      <c r="AR234" s="28"/>
      <c r="AS234" s="28" t="s">
        <v>751</v>
      </c>
      <c r="AT234" s="25"/>
      <c r="AU234" s="25"/>
      <c r="AV234" s="25"/>
      <c r="AW234" s="25"/>
      <c r="AX234" s="25"/>
      <c r="AY234" s="25"/>
      <c r="AZ234" s="25"/>
      <c r="BA234" s="25"/>
      <c r="BB234" s="25"/>
      <c r="BC234" s="25"/>
      <c r="BD234" s="25"/>
      <c r="BE234" s="25"/>
      <c r="BF234" s="25"/>
      <c r="BG234" s="25" t="s">
        <v>2000</v>
      </c>
      <c r="BH234" s="25" t="s">
        <v>2000</v>
      </c>
      <c r="BI234" s="75" t="s">
        <v>2000</v>
      </c>
      <c r="BJ234" s="75" t="s">
        <v>2000</v>
      </c>
      <c r="BK234" s="75" t="s">
        <v>2000</v>
      </c>
      <c r="BL234" s="221"/>
      <c r="BM234" s="15"/>
      <c r="BN234" s="15"/>
      <c r="BO234" s="15"/>
      <c r="BP234" s="15"/>
      <c r="BQ234" s="15"/>
      <c r="BR234" s="15"/>
    </row>
    <row r="235" spans="1:70" s="29" customFormat="1" ht="15" customHeight="1" x14ac:dyDescent="0.25">
      <c r="A235" s="25">
        <v>203</v>
      </c>
      <c r="B235" s="21">
        <v>99</v>
      </c>
      <c r="C235" s="194" t="s">
        <v>182</v>
      </c>
      <c r="D235" s="201">
        <v>0</v>
      </c>
      <c r="E235" s="57" t="s">
        <v>1222</v>
      </c>
      <c r="F235" s="64" t="s">
        <v>151</v>
      </c>
      <c r="G235" s="25"/>
      <c r="H235" s="104">
        <v>0</v>
      </c>
      <c r="I235" s="25" t="s">
        <v>946</v>
      </c>
      <c r="J235" s="25"/>
      <c r="K235" s="25"/>
      <c r="L235" s="25"/>
      <c r="M235" s="25"/>
      <c r="N235" s="25"/>
      <c r="O235" s="25"/>
      <c r="P235" s="25"/>
      <c r="Q235" s="25"/>
      <c r="R235" s="25"/>
      <c r="S235" s="25"/>
      <c r="T235" s="25"/>
      <c r="U235" s="25"/>
      <c r="V235" s="25"/>
      <c r="W235" s="25"/>
      <c r="X235" s="25"/>
      <c r="Y235" s="104"/>
      <c r="Z235" s="83"/>
      <c r="AA235" s="83"/>
      <c r="AB235" s="83"/>
      <c r="AC235" s="83"/>
      <c r="AD235" s="25"/>
      <c r="AE235" s="22"/>
      <c r="AF235" s="22"/>
      <c r="AG235" s="22"/>
      <c r="AH235" s="22"/>
      <c r="AI235" s="22"/>
      <c r="AJ235" s="35"/>
      <c r="AK235" s="35"/>
      <c r="AL235" s="35"/>
      <c r="AM235" s="35"/>
      <c r="AN235" s="35"/>
      <c r="AO235" s="48"/>
      <c r="AP235" s="27"/>
      <c r="AQ235" s="28">
        <v>1</v>
      </c>
      <c r="AR235" s="28"/>
      <c r="AS235" s="28" t="s">
        <v>751</v>
      </c>
      <c r="AT235" s="25"/>
      <c r="AU235" s="25"/>
      <c r="AV235" s="25"/>
      <c r="AW235" s="25"/>
      <c r="AX235" s="25"/>
      <c r="AY235" s="25"/>
      <c r="AZ235" s="25"/>
      <c r="BA235" s="25"/>
      <c r="BB235" s="25"/>
      <c r="BC235" s="25"/>
      <c r="BD235" s="25"/>
      <c r="BE235" s="25"/>
      <c r="BF235" s="25"/>
      <c r="BG235" s="25" t="s">
        <v>2000</v>
      </c>
      <c r="BH235" s="25" t="s">
        <v>2000</v>
      </c>
      <c r="BI235" s="75" t="s">
        <v>2000</v>
      </c>
      <c r="BJ235" s="75" t="s">
        <v>2000</v>
      </c>
      <c r="BK235" s="75" t="s">
        <v>2000</v>
      </c>
      <c r="BL235" s="221"/>
      <c r="BM235" s="52"/>
      <c r="BN235" s="52"/>
      <c r="BO235" s="52"/>
      <c r="BP235" s="52"/>
      <c r="BQ235" s="52"/>
      <c r="BR235" s="52"/>
    </row>
    <row r="236" spans="1:70" s="29" customFormat="1" ht="15" customHeight="1" x14ac:dyDescent="0.25">
      <c r="A236" s="25">
        <v>204</v>
      </c>
      <c r="B236" s="21">
        <v>100</v>
      </c>
      <c r="C236" s="190" t="s">
        <v>387</v>
      </c>
      <c r="D236" s="201">
        <v>0</v>
      </c>
      <c r="E236" s="57" t="s">
        <v>404</v>
      </c>
      <c r="F236" s="57" t="s">
        <v>5</v>
      </c>
      <c r="G236" s="25" t="s">
        <v>405</v>
      </c>
      <c r="H236" s="104">
        <v>0</v>
      </c>
      <c r="I236" s="25" t="s">
        <v>1093</v>
      </c>
      <c r="J236" s="25"/>
      <c r="K236" s="25"/>
      <c r="L236" s="25"/>
      <c r="M236" s="25"/>
      <c r="N236" s="25"/>
      <c r="O236" s="25"/>
      <c r="P236" s="25"/>
      <c r="Q236" s="25"/>
      <c r="R236" s="25"/>
      <c r="S236" s="25"/>
      <c r="T236" s="25"/>
      <c r="U236" s="25"/>
      <c r="V236" s="25"/>
      <c r="W236" s="25"/>
      <c r="X236" s="25"/>
      <c r="Y236" s="25"/>
      <c r="Z236" s="83"/>
      <c r="AA236" s="83"/>
      <c r="AB236" s="83"/>
      <c r="AC236" s="83"/>
      <c r="AD236" s="25"/>
      <c r="AE236" s="22"/>
      <c r="AF236" s="22"/>
      <c r="AG236" s="22"/>
      <c r="AH236" s="22"/>
      <c r="AI236" s="22"/>
      <c r="AJ236" s="35"/>
      <c r="AK236" s="35"/>
      <c r="AL236" s="35"/>
      <c r="AM236" s="35"/>
      <c r="AN236" s="35"/>
      <c r="AO236" s="48"/>
      <c r="AP236" s="27"/>
      <c r="AQ236" s="28">
        <v>1</v>
      </c>
      <c r="AR236" s="28"/>
      <c r="AS236" s="28" t="s">
        <v>751</v>
      </c>
      <c r="AT236" s="25"/>
      <c r="AU236" s="25"/>
      <c r="AV236" s="25"/>
      <c r="AW236" s="25"/>
      <c r="AX236" s="25"/>
      <c r="AY236" s="25"/>
      <c r="AZ236" s="25"/>
      <c r="BA236" s="25"/>
      <c r="BB236" s="25"/>
      <c r="BC236" s="25"/>
      <c r="BD236" s="25"/>
      <c r="BE236" s="25"/>
      <c r="BF236" s="25"/>
      <c r="BG236" s="25" t="s">
        <v>2000</v>
      </c>
      <c r="BH236" s="25" t="s">
        <v>2000</v>
      </c>
      <c r="BI236" s="75" t="s">
        <v>2000</v>
      </c>
      <c r="BJ236" s="75" t="s">
        <v>2000</v>
      </c>
      <c r="BK236" s="75" t="s">
        <v>2000</v>
      </c>
      <c r="BL236" s="221"/>
      <c r="BM236" s="15"/>
      <c r="BN236" s="15"/>
      <c r="BO236" s="15"/>
      <c r="BP236" s="15"/>
      <c r="BQ236" s="15"/>
      <c r="BR236" s="15"/>
    </row>
    <row r="237" spans="1:70" s="29" customFormat="1" ht="15" customHeight="1" x14ac:dyDescent="0.25">
      <c r="A237" s="25">
        <v>205</v>
      </c>
      <c r="B237" s="21">
        <v>101</v>
      </c>
      <c r="C237" s="190" t="s">
        <v>387</v>
      </c>
      <c r="D237" s="201">
        <v>0</v>
      </c>
      <c r="E237" s="57" t="s">
        <v>402</v>
      </c>
      <c r="F237" s="57" t="s">
        <v>5</v>
      </c>
      <c r="G237" s="25" t="s">
        <v>403</v>
      </c>
      <c r="H237" s="104">
        <v>0</v>
      </c>
      <c r="I237" s="25" t="s">
        <v>1092</v>
      </c>
      <c r="J237" s="25"/>
      <c r="K237" s="25"/>
      <c r="L237" s="25"/>
      <c r="M237" s="25"/>
      <c r="N237" s="25"/>
      <c r="O237" s="25"/>
      <c r="P237" s="25"/>
      <c r="Q237" s="25"/>
      <c r="R237" s="25"/>
      <c r="S237" s="25"/>
      <c r="T237" s="25"/>
      <c r="U237" s="25"/>
      <c r="V237" s="25"/>
      <c r="W237" s="25"/>
      <c r="X237" s="25"/>
      <c r="Y237" s="25"/>
      <c r="Z237" s="83"/>
      <c r="AA237" s="83"/>
      <c r="AB237" s="83"/>
      <c r="AC237" s="83"/>
      <c r="AD237" s="25"/>
      <c r="AE237" s="22"/>
      <c r="AF237" s="22"/>
      <c r="AG237" s="22"/>
      <c r="AH237" s="22"/>
      <c r="AI237" s="22"/>
      <c r="AJ237" s="35"/>
      <c r="AK237" s="35"/>
      <c r="AL237" s="35"/>
      <c r="AM237" s="35"/>
      <c r="AN237" s="35"/>
      <c r="AO237" s="48"/>
      <c r="AP237" s="27"/>
      <c r="AQ237" s="28">
        <v>1</v>
      </c>
      <c r="AR237" s="28"/>
      <c r="AS237" s="28" t="s">
        <v>751</v>
      </c>
      <c r="AT237" s="25"/>
      <c r="AU237" s="25"/>
      <c r="AV237" s="25"/>
      <c r="AW237" s="25"/>
      <c r="AX237" s="25"/>
      <c r="AY237" s="25"/>
      <c r="AZ237" s="25"/>
      <c r="BA237" s="25"/>
      <c r="BB237" s="25"/>
      <c r="BC237" s="25"/>
      <c r="BD237" s="25"/>
      <c r="BE237" s="25"/>
      <c r="BF237" s="25"/>
      <c r="BG237" s="25" t="s">
        <v>2000</v>
      </c>
      <c r="BH237" s="25" t="s">
        <v>2000</v>
      </c>
      <c r="BI237" s="75" t="s">
        <v>2000</v>
      </c>
      <c r="BJ237" s="75" t="s">
        <v>2000</v>
      </c>
      <c r="BK237" s="75" t="s">
        <v>2000</v>
      </c>
      <c r="BL237" s="221"/>
      <c r="BM237" s="15"/>
      <c r="BN237" s="15"/>
      <c r="BO237" s="15"/>
      <c r="BP237" s="15"/>
      <c r="BQ237" s="15"/>
      <c r="BR237" s="15"/>
    </row>
    <row r="238" spans="1:70" s="29" customFormat="1" ht="15" customHeight="1" x14ac:dyDescent="0.25">
      <c r="A238" s="25">
        <v>209</v>
      </c>
      <c r="B238" s="21">
        <v>102</v>
      </c>
      <c r="C238" s="190" t="s">
        <v>195</v>
      </c>
      <c r="D238" s="200">
        <v>0</v>
      </c>
      <c r="E238" s="64" t="s">
        <v>244</v>
      </c>
      <c r="F238" s="64" t="s">
        <v>151</v>
      </c>
      <c r="G238" s="25"/>
      <c r="H238" s="104">
        <v>1</v>
      </c>
      <c r="I238" s="25">
        <v>1</v>
      </c>
      <c r="J238" s="71"/>
      <c r="K238" s="25">
        <v>4</v>
      </c>
      <c r="L238" s="25">
        <v>3</v>
      </c>
      <c r="M238" s="25">
        <v>26</v>
      </c>
      <c r="N238" s="25">
        <v>26</v>
      </c>
      <c r="O238" s="31" t="s">
        <v>245</v>
      </c>
      <c r="P238" s="71" t="s">
        <v>20</v>
      </c>
      <c r="Q238" s="32" t="s">
        <v>246</v>
      </c>
      <c r="R238" s="32" t="s">
        <v>751</v>
      </c>
      <c r="S238" s="25">
        <v>5</v>
      </c>
      <c r="T238" s="25" t="s">
        <v>1547</v>
      </c>
      <c r="U238" s="25" t="s">
        <v>2</v>
      </c>
      <c r="V238" s="25">
        <v>7</v>
      </c>
      <c r="W238" s="33" t="s">
        <v>249</v>
      </c>
      <c r="X238" s="25">
        <v>1</v>
      </c>
      <c r="Y238" s="83"/>
      <c r="Z238" s="83"/>
      <c r="AA238" s="62">
        <v>77.22</v>
      </c>
      <c r="AB238" s="83"/>
      <c r="AC238" s="83"/>
      <c r="AD238" s="32" t="s">
        <v>1551</v>
      </c>
      <c r="AE238" s="22"/>
      <c r="AF238" s="22"/>
      <c r="AG238" s="22">
        <f>(AA238*(106.875/AO238))/$AQ238</f>
        <v>49.251641379349365</v>
      </c>
      <c r="AH238" s="22"/>
      <c r="AI238" s="22"/>
      <c r="AJ238" s="35"/>
      <c r="AK238" s="35"/>
      <c r="AL238" s="35">
        <f>AG238</f>
        <v>49.251641379349365</v>
      </c>
      <c r="AM238" s="35"/>
      <c r="AN238" s="35"/>
      <c r="AO238" s="24">
        <v>85.674999999999997</v>
      </c>
      <c r="AP238" s="27"/>
      <c r="AQ238" s="27">
        <v>1.95583</v>
      </c>
      <c r="AR238" s="28">
        <v>3</v>
      </c>
      <c r="AS238" s="28" t="s">
        <v>751</v>
      </c>
      <c r="AT238" s="25">
        <v>10</v>
      </c>
      <c r="AU238" s="36" t="s">
        <v>1552</v>
      </c>
      <c r="AV238" s="25" t="s">
        <v>767</v>
      </c>
      <c r="AW238" s="25">
        <v>2000</v>
      </c>
      <c r="AX238" s="25" t="s">
        <v>773</v>
      </c>
      <c r="AY238" s="36" t="s">
        <v>1550</v>
      </c>
      <c r="AZ238" s="25" t="s">
        <v>751</v>
      </c>
      <c r="BA238" s="32" t="s">
        <v>751</v>
      </c>
      <c r="BB238" s="32" t="s">
        <v>751</v>
      </c>
      <c r="BC238" s="25">
        <v>168</v>
      </c>
      <c r="BD238" s="32" t="s">
        <v>248</v>
      </c>
      <c r="BE238" s="37" t="s">
        <v>1989</v>
      </c>
      <c r="BF238" s="38">
        <v>3</v>
      </c>
      <c r="BG238" s="25" t="s">
        <v>2000</v>
      </c>
      <c r="BH238" s="25" t="s">
        <v>2000</v>
      </c>
      <c r="BI238" s="74">
        <v>0</v>
      </c>
      <c r="BJ238" s="75" t="s">
        <v>3969</v>
      </c>
      <c r="BK238" s="75" t="s">
        <v>2000</v>
      </c>
      <c r="BL238" s="221"/>
      <c r="BM238" s="15"/>
      <c r="BN238" s="15"/>
      <c r="BO238" s="15"/>
      <c r="BP238" s="15"/>
      <c r="BQ238" s="15"/>
      <c r="BR238" s="15"/>
    </row>
    <row r="239" spans="1:70" s="29" customFormat="1" ht="15" customHeight="1" x14ac:dyDescent="0.25">
      <c r="A239" s="25">
        <v>206</v>
      </c>
      <c r="B239" s="26"/>
      <c r="C239" s="190" t="s">
        <v>195</v>
      </c>
      <c r="D239" s="200">
        <v>0</v>
      </c>
      <c r="E239" s="64" t="s">
        <v>244</v>
      </c>
      <c r="F239" s="64" t="s">
        <v>151</v>
      </c>
      <c r="G239" s="25"/>
      <c r="H239" s="104">
        <v>1</v>
      </c>
      <c r="I239" s="25">
        <v>1</v>
      </c>
      <c r="J239" s="71"/>
      <c r="K239" s="25">
        <v>4</v>
      </c>
      <c r="L239" s="25">
        <v>3</v>
      </c>
      <c r="M239" s="25">
        <v>26</v>
      </c>
      <c r="N239" s="25">
        <v>26</v>
      </c>
      <c r="O239" s="31" t="s">
        <v>245</v>
      </c>
      <c r="P239" s="71" t="s">
        <v>20</v>
      </c>
      <c r="Q239" s="32" t="s">
        <v>246</v>
      </c>
      <c r="R239" s="32" t="s">
        <v>751</v>
      </c>
      <c r="S239" s="25">
        <v>5</v>
      </c>
      <c r="T239" s="25" t="s">
        <v>1547</v>
      </c>
      <c r="U239" s="25" t="s">
        <v>2</v>
      </c>
      <c r="V239" s="25">
        <v>7</v>
      </c>
      <c r="W239" s="33" t="s">
        <v>249</v>
      </c>
      <c r="X239" s="25">
        <v>1</v>
      </c>
      <c r="Y239" s="83"/>
      <c r="Z239" s="83"/>
      <c r="AA239" s="62">
        <v>70.55</v>
      </c>
      <c r="AB239" s="83"/>
      <c r="AC239" s="83"/>
      <c r="AD239" s="39" t="s">
        <v>239</v>
      </c>
      <c r="AE239" s="22"/>
      <c r="AF239" s="22"/>
      <c r="AG239" s="22">
        <f>(AA239*(106.875/AO239))/$AQ239</f>
        <v>44.997452723557338</v>
      </c>
      <c r="AH239" s="22"/>
      <c r="AI239" s="22"/>
      <c r="AJ239" s="35"/>
      <c r="AK239" s="35"/>
      <c r="AL239" s="35">
        <f>AG239</f>
        <v>44.997452723557338</v>
      </c>
      <c r="AM239" s="35"/>
      <c r="AN239" s="35"/>
      <c r="AO239" s="24">
        <v>85.674999999999997</v>
      </c>
      <c r="AP239" s="27"/>
      <c r="AQ239" s="27">
        <v>1.95583</v>
      </c>
      <c r="AR239" s="28">
        <v>3</v>
      </c>
      <c r="AS239" s="28" t="s">
        <v>751</v>
      </c>
      <c r="AT239" s="25">
        <v>10</v>
      </c>
      <c r="AU239" s="36" t="s">
        <v>1555</v>
      </c>
      <c r="AV239" s="25" t="s">
        <v>767</v>
      </c>
      <c r="AW239" s="25">
        <v>2000</v>
      </c>
      <c r="AX239" s="25" t="s">
        <v>773</v>
      </c>
      <c r="AY239" s="36" t="s">
        <v>1550</v>
      </c>
      <c r="AZ239" s="25" t="s">
        <v>751</v>
      </c>
      <c r="BA239" s="32" t="s">
        <v>751</v>
      </c>
      <c r="BB239" s="32" t="s">
        <v>751</v>
      </c>
      <c r="BC239" s="25">
        <v>136</v>
      </c>
      <c r="BD239" s="32" t="s">
        <v>251</v>
      </c>
      <c r="BE239" s="37" t="s">
        <v>1989</v>
      </c>
      <c r="BF239" s="38">
        <v>3</v>
      </c>
      <c r="BG239" s="25" t="s">
        <v>2000</v>
      </c>
      <c r="BH239" s="25" t="s">
        <v>2000</v>
      </c>
      <c r="BI239" s="74">
        <v>0</v>
      </c>
      <c r="BJ239" s="75" t="s">
        <v>3969</v>
      </c>
      <c r="BK239" s="75" t="s">
        <v>2000</v>
      </c>
      <c r="BL239" s="221"/>
      <c r="BM239" s="15"/>
      <c r="BN239" s="15"/>
      <c r="BO239" s="15"/>
      <c r="BP239" s="15"/>
      <c r="BQ239" s="15"/>
      <c r="BR239" s="15"/>
    </row>
    <row r="240" spans="1:70" s="29" customFormat="1" ht="15" customHeight="1" x14ac:dyDescent="0.25">
      <c r="A240" s="25">
        <v>207</v>
      </c>
      <c r="B240" s="26"/>
      <c r="C240" s="190" t="s">
        <v>195</v>
      </c>
      <c r="D240" s="200">
        <v>0</v>
      </c>
      <c r="E240" s="64" t="s">
        <v>244</v>
      </c>
      <c r="F240" s="64" t="s">
        <v>151</v>
      </c>
      <c r="G240" s="25"/>
      <c r="H240" s="104">
        <v>1</v>
      </c>
      <c r="I240" s="25">
        <v>1</v>
      </c>
      <c r="J240" s="71"/>
      <c r="K240" s="25">
        <v>4</v>
      </c>
      <c r="L240" s="25">
        <v>3</v>
      </c>
      <c r="M240" s="25">
        <v>26</v>
      </c>
      <c r="N240" s="25">
        <v>26</v>
      </c>
      <c r="O240" s="31" t="s">
        <v>245</v>
      </c>
      <c r="P240" s="71" t="s">
        <v>20</v>
      </c>
      <c r="Q240" s="32" t="s">
        <v>246</v>
      </c>
      <c r="R240" s="32" t="s">
        <v>751</v>
      </c>
      <c r="S240" s="25">
        <v>5</v>
      </c>
      <c r="T240" s="25" t="s">
        <v>1547</v>
      </c>
      <c r="U240" s="25" t="s">
        <v>2</v>
      </c>
      <c r="V240" s="25">
        <v>7</v>
      </c>
      <c r="W240" s="33" t="s">
        <v>249</v>
      </c>
      <c r="X240" s="25">
        <v>1</v>
      </c>
      <c r="Y240" s="83"/>
      <c r="Z240" s="83"/>
      <c r="AA240" s="62">
        <v>52.33</v>
      </c>
      <c r="AB240" s="83"/>
      <c r="AC240" s="83"/>
      <c r="AD240" s="32" t="s">
        <v>1548</v>
      </c>
      <c r="AE240" s="22"/>
      <c r="AF240" s="22"/>
      <c r="AG240" s="22">
        <f>(AA240*(106.875/AO240))/$AQ240</f>
        <v>33.376565570854083</v>
      </c>
      <c r="AH240" s="22"/>
      <c r="AI240" s="22"/>
      <c r="AJ240" s="35"/>
      <c r="AK240" s="35"/>
      <c r="AL240" s="35">
        <f>AG240</f>
        <v>33.376565570854083</v>
      </c>
      <c r="AM240" s="35"/>
      <c r="AN240" s="35"/>
      <c r="AO240" s="24">
        <v>85.674999999999997</v>
      </c>
      <c r="AP240" s="27"/>
      <c r="AQ240" s="27">
        <v>1.95583</v>
      </c>
      <c r="AR240" s="28">
        <v>3</v>
      </c>
      <c r="AS240" s="28" t="s">
        <v>751</v>
      </c>
      <c r="AT240" s="25">
        <v>10</v>
      </c>
      <c r="AU240" s="36" t="s">
        <v>1549</v>
      </c>
      <c r="AV240" s="25" t="s">
        <v>767</v>
      </c>
      <c r="AW240" s="25">
        <v>2000</v>
      </c>
      <c r="AX240" s="25" t="s">
        <v>773</v>
      </c>
      <c r="AY240" s="36" t="s">
        <v>1550</v>
      </c>
      <c r="AZ240" s="25" t="s">
        <v>751</v>
      </c>
      <c r="BA240" s="32" t="s">
        <v>751</v>
      </c>
      <c r="BB240" s="32" t="s">
        <v>751</v>
      </c>
      <c r="BC240" s="25">
        <v>168</v>
      </c>
      <c r="BD240" s="32" t="s">
        <v>248</v>
      </c>
      <c r="BE240" s="37" t="s">
        <v>1989</v>
      </c>
      <c r="BF240" s="38">
        <v>3</v>
      </c>
      <c r="BG240" s="25" t="s">
        <v>2000</v>
      </c>
      <c r="BH240" s="25" t="s">
        <v>2000</v>
      </c>
      <c r="BI240" s="74">
        <v>0</v>
      </c>
      <c r="BJ240" s="75" t="s">
        <v>3969</v>
      </c>
      <c r="BK240" s="75" t="s">
        <v>2000</v>
      </c>
      <c r="BL240" s="221"/>
      <c r="BM240" s="15"/>
      <c r="BN240" s="15"/>
      <c r="BO240" s="15"/>
      <c r="BP240" s="15"/>
      <c r="BQ240" s="15"/>
      <c r="BR240" s="15"/>
    </row>
    <row r="241" spans="1:70" s="29" customFormat="1" ht="15" customHeight="1" x14ac:dyDescent="0.25">
      <c r="A241" s="25">
        <v>208</v>
      </c>
      <c r="B241" s="26"/>
      <c r="C241" s="190" t="s">
        <v>195</v>
      </c>
      <c r="D241" s="200">
        <v>0</v>
      </c>
      <c r="E241" s="64" t="s">
        <v>244</v>
      </c>
      <c r="F241" s="64" t="s">
        <v>151</v>
      </c>
      <c r="G241" s="25"/>
      <c r="H241" s="104">
        <v>1</v>
      </c>
      <c r="I241" s="25">
        <v>1</v>
      </c>
      <c r="J241" s="71"/>
      <c r="K241" s="25">
        <v>4</v>
      </c>
      <c r="L241" s="25">
        <v>3</v>
      </c>
      <c r="M241" s="25">
        <v>26</v>
      </c>
      <c r="N241" s="25">
        <v>26</v>
      </c>
      <c r="O241" s="31" t="s">
        <v>245</v>
      </c>
      <c r="P241" s="71" t="s">
        <v>20</v>
      </c>
      <c r="Q241" s="32" t="s">
        <v>246</v>
      </c>
      <c r="R241" s="32" t="s">
        <v>751</v>
      </c>
      <c r="S241" s="25">
        <v>5</v>
      </c>
      <c r="T241" s="25" t="s">
        <v>1547</v>
      </c>
      <c r="U241" s="25" t="s">
        <v>2</v>
      </c>
      <c r="V241" s="25">
        <v>7</v>
      </c>
      <c r="W241" s="33" t="s">
        <v>249</v>
      </c>
      <c r="X241" s="25">
        <v>1</v>
      </c>
      <c r="Y241" s="83"/>
      <c r="Z241" s="83"/>
      <c r="AA241" s="62">
        <v>66.91</v>
      </c>
      <c r="AB241" s="83"/>
      <c r="AC241" s="83"/>
      <c r="AD241" s="32" t="s">
        <v>1548</v>
      </c>
      <c r="AE241" s="22"/>
      <c r="AF241" s="22"/>
      <c r="AG241" s="22">
        <f>(AA241*(106.875/AO241))/$AQ241</f>
        <v>42.67582653059138</v>
      </c>
      <c r="AH241" s="22"/>
      <c r="AI241" s="22"/>
      <c r="AJ241" s="35"/>
      <c r="AK241" s="35"/>
      <c r="AL241" s="35">
        <f>AG241</f>
        <v>42.67582653059138</v>
      </c>
      <c r="AM241" s="35"/>
      <c r="AN241" s="35"/>
      <c r="AO241" s="24">
        <v>85.674999999999997</v>
      </c>
      <c r="AP241" s="27"/>
      <c r="AQ241" s="27">
        <v>1.95583</v>
      </c>
      <c r="AR241" s="28">
        <v>3</v>
      </c>
      <c r="AS241" s="28" t="s">
        <v>751</v>
      </c>
      <c r="AT241" s="25">
        <v>10</v>
      </c>
      <c r="AU241" s="36" t="s">
        <v>1553</v>
      </c>
      <c r="AV241" s="25" t="s">
        <v>767</v>
      </c>
      <c r="AW241" s="25">
        <v>2000</v>
      </c>
      <c r="AX241" s="25" t="s">
        <v>773</v>
      </c>
      <c r="AY241" s="36" t="s">
        <v>1550</v>
      </c>
      <c r="AZ241" s="25" t="s">
        <v>751</v>
      </c>
      <c r="BA241" s="32" t="s">
        <v>751</v>
      </c>
      <c r="BB241" s="32" t="s">
        <v>751</v>
      </c>
      <c r="BC241" s="25">
        <v>300</v>
      </c>
      <c r="BD241" s="32" t="s">
        <v>250</v>
      </c>
      <c r="BE241" s="37" t="s">
        <v>1989</v>
      </c>
      <c r="BF241" s="38">
        <v>3</v>
      </c>
      <c r="BG241" s="25" t="s">
        <v>2000</v>
      </c>
      <c r="BH241" s="25" t="s">
        <v>2000</v>
      </c>
      <c r="BI241" s="74">
        <v>0</v>
      </c>
      <c r="BJ241" s="75" t="s">
        <v>3969</v>
      </c>
      <c r="BK241" s="75" t="s">
        <v>2000</v>
      </c>
      <c r="BL241" s="221"/>
      <c r="BM241" s="15"/>
      <c r="BN241" s="15"/>
      <c r="BO241" s="15"/>
      <c r="BP241" s="15"/>
      <c r="BQ241" s="15"/>
      <c r="BR241" s="15"/>
    </row>
    <row r="242" spans="1:70" s="50" customFormat="1" ht="15" customHeight="1" x14ac:dyDescent="0.25">
      <c r="A242" s="25">
        <v>210</v>
      </c>
      <c r="B242" s="26"/>
      <c r="C242" s="190" t="s">
        <v>195</v>
      </c>
      <c r="D242" s="200">
        <v>0</v>
      </c>
      <c r="E242" s="64" t="s">
        <v>244</v>
      </c>
      <c r="F242" s="64" t="s">
        <v>151</v>
      </c>
      <c r="G242" s="25"/>
      <c r="H242" s="104">
        <v>1</v>
      </c>
      <c r="I242" s="25">
        <v>1</v>
      </c>
      <c r="J242" s="71"/>
      <c r="K242" s="25">
        <v>4</v>
      </c>
      <c r="L242" s="25">
        <v>3</v>
      </c>
      <c r="M242" s="25">
        <v>26</v>
      </c>
      <c r="N242" s="25">
        <v>26</v>
      </c>
      <c r="O242" s="31" t="s">
        <v>245</v>
      </c>
      <c r="P242" s="71" t="s">
        <v>20</v>
      </c>
      <c r="Q242" s="32" t="s">
        <v>246</v>
      </c>
      <c r="R242" s="32" t="s">
        <v>751</v>
      </c>
      <c r="S242" s="25">
        <v>5</v>
      </c>
      <c r="T242" s="25" t="s">
        <v>1547</v>
      </c>
      <c r="U242" s="25" t="s">
        <v>2</v>
      </c>
      <c r="V242" s="25">
        <v>7</v>
      </c>
      <c r="W242" s="33" t="s">
        <v>249</v>
      </c>
      <c r="X242" s="25">
        <v>1</v>
      </c>
      <c r="Y242" s="83"/>
      <c r="Z242" s="83"/>
      <c r="AA242" s="62">
        <v>67.88</v>
      </c>
      <c r="AB242" s="83"/>
      <c r="AC242" s="83"/>
      <c r="AD242" s="32" t="s">
        <v>1551</v>
      </c>
      <c r="AE242" s="22"/>
      <c r="AF242" s="22"/>
      <c r="AG242" s="22">
        <f>(AA242*(106.875/AO242))/$AQ242</f>
        <v>43.294501642453184</v>
      </c>
      <c r="AH242" s="22"/>
      <c r="AI242" s="22"/>
      <c r="AJ242" s="35"/>
      <c r="AK242" s="35"/>
      <c r="AL242" s="35">
        <f>AG242</f>
        <v>43.294501642453184</v>
      </c>
      <c r="AM242" s="35"/>
      <c r="AN242" s="35"/>
      <c r="AO242" s="24">
        <v>85.674999999999997</v>
      </c>
      <c r="AP242" s="27"/>
      <c r="AQ242" s="27">
        <v>1.95583</v>
      </c>
      <c r="AR242" s="28">
        <v>3</v>
      </c>
      <c r="AS242" s="28" t="s">
        <v>751</v>
      </c>
      <c r="AT242" s="25">
        <v>10</v>
      </c>
      <c r="AU242" s="36" t="s">
        <v>1554</v>
      </c>
      <c r="AV242" s="25" t="s">
        <v>767</v>
      </c>
      <c r="AW242" s="25">
        <v>2000</v>
      </c>
      <c r="AX242" s="25" t="s">
        <v>773</v>
      </c>
      <c r="AY242" s="36" t="s">
        <v>1550</v>
      </c>
      <c r="AZ242" s="25" t="s">
        <v>751</v>
      </c>
      <c r="BA242" s="32" t="s">
        <v>751</v>
      </c>
      <c r="BB242" s="32" t="s">
        <v>751</v>
      </c>
      <c r="BC242" s="25">
        <v>300</v>
      </c>
      <c r="BD242" s="32" t="s">
        <v>250</v>
      </c>
      <c r="BE242" s="37" t="s">
        <v>1989</v>
      </c>
      <c r="BF242" s="38">
        <v>3</v>
      </c>
      <c r="BG242" s="25" t="s">
        <v>2000</v>
      </c>
      <c r="BH242" s="25" t="s">
        <v>2000</v>
      </c>
      <c r="BI242" s="74">
        <v>0</v>
      </c>
      <c r="BJ242" s="75" t="s">
        <v>3969</v>
      </c>
      <c r="BK242" s="75" t="s">
        <v>2000</v>
      </c>
      <c r="BL242" s="221"/>
      <c r="BM242" s="15"/>
      <c r="BN242" s="15"/>
      <c r="BO242" s="15"/>
      <c r="BP242" s="15"/>
      <c r="BQ242" s="15"/>
      <c r="BR242" s="15"/>
    </row>
    <row r="243" spans="1:70" s="29" customFormat="1" ht="15" customHeight="1" x14ac:dyDescent="0.25">
      <c r="A243" s="25">
        <v>211</v>
      </c>
      <c r="B243" s="21">
        <v>103</v>
      </c>
      <c r="C243" s="190" t="s">
        <v>428</v>
      </c>
      <c r="D243" s="201">
        <v>0</v>
      </c>
      <c r="E243" s="57" t="s">
        <v>447</v>
      </c>
      <c r="F243" s="57" t="s">
        <v>289</v>
      </c>
      <c r="G243" s="25" t="s">
        <v>412</v>
      </c>
      <c r="H243" s="104">
        <v>0</v>
      </c>
      <c r="I243" s="25" t="s">
        <v>640</v>
      </c>
      <c r="J243" s="25"/>
      <c r="K243" s="25">
        <v>1</v>
      </c>
      <c r="L243" s="25">
        <v>2</v>
      </c>
      <c r="M243" s="25"/>
      <c r="N243" s="25"/>
      <c r="O243" s="25"/>
      <c r="P243" s="25"/>
      <c r="Q243" s="25"/>
      <c r="R243" s="25"/>
      <c r="S243" s="25"/>
      <c r="T243" s="25"/>
      <c r="U243" s="25"/>
      <c r="V243" s="25"/>
      <c r="W243" s="25"/>
      <c r="X243" s="25"/>
      <c r="Y243" s="25"/>
      <c r="Z243" s="25"/>
      <c r="AA243" s="25"/>
      <c r="AB243" s="25"/>
      <c r="AC243" s="25"/>
      <c r="AD243" s="25"/>
      <c r="AE243" s="22"/>
      <c r="AF243" s="22"/>
      <c r="AG243" s="22"/>
      <c r="AH243" s="22"/>
      <c r="AI243" s="22"/>
      <c r="AJ243" s="23"/>
      <c r="AK243" s="23"/>
      <c r="AL243" s="23"/>
      <c r="AM243" s="23"/>
      <c r="AN243" s="23"/>
      <c r="AO243" s="48"/>
      <c r="AP243" s="27"/>
      <c r="AQ243" s="27">
        <v>1</v>
      </c>
      <c r="AR243" s="28"/>
      <c r="AS243" s="28" t="s">
        <v>751</v>
      </c>
      <c r="AT243" s="25"/>
      <c r="AU243" s="25"/>
      <c r="AV243" s="25"/>
      <c r="AW243" s="25"/>
      <c r="AX243" s="25"/>
      <c r="AY243" s="25"/>
      <c r="AZ243" s="25"/>
      <c r="BA243" s="25"/>
      <c r="BB243" s="25"/>
      <c r="BC243" s="25"/>
      <c r="BD243" s="25"/>
      <c r="BE243" s="25"/>
      <c r="BF243" s="25"/>
      <c r="BG243" s="25" t="s">
        <v>2000</v>
      </c>
      <c r="BH243" s="25" t="s">
        <v>2000</v>
      </c>
      <c r="BI243" s="75" t="s">
        <v>2000</v>
      </c>
      <c r="BJ243" s="75" t="s">
        <v>2000</v>
      </c>
      <c r="BK243" s="75" t="s">
        <v>2000</v>
      </c>
      <c r="BL243" s="52"/>
      <c r="BM243" s="52"/>
      <c r="BN243" s="52"/>
      <c r="BO243" s="52"/>
      <c r="BP243" s="52"/>
      <c r="BQ243" s="52"/>
      <c r="BR243" s="52"/>
    </row>
    <row r="244" spans="1:70" s="29" customFormat="1" ht="15" customHeight="1" x14ac:dyDescent="0.25">
      <c r="A244" s="25">
        <v>240</v>
      </c>
      <c r="B244" s="21">
        <v>104</v>
      </c>
      <c r="C244" s="191" t="s">
        <v>428</v>
      </c>
      <c r="D244" s="200">
        <v>0</v>
      </c>
      <c r="E244" s="87" t="s">
        <v>2005</v>
      </c>
      <c r="F244" s="87" t="s">
        <v>5</v>
      </c>
      <c r="G244" s="44" t="s">
        <v>412</v>
      </c>
      <c r="H244" s="227">
        <v>0</v>
      </c>
      <c r="I244" s="44" t="s">
        <v>3681</v>
      </c>
      <c r="J244" s="44"/>
      <c r="K244" s="44">
        <v>3</v>
      </c>
      <c r="L244" s="44">
        <v>3</v>
      </c>
      <c r="M244" s="44">
        <v>9</v>
      </c>
      <c r="N244" s="44" t="s">
        <v>2973</v>
      </c>
      <c r="O244" s="44" t="s">
        <v>2970</v>
      </c>
      <c r="P244" s="44" t="s">
        <v>19</v>
      </c>
      <c r="Q244" s="44" t="s">
        <v>320</v>
      </c>
      <c r="R244" s="44" t="s">
        <v>2019</v>
      </c>
      <c r="S244" s="44">
        <v>1</v>
      </c>
      <c r="T244" s="44" t="s">
        <v>2115</v>
      </c>
      <c r="U244" s="44" t="s">
        <v>2</v>
      </c>
      <c r="V244" s="44">
        <v>4</v>
      </c>
      <c r="W244" s="44" t="s">
        <v>2025</v>
      </c>
      <c r="X244" s="25">
        <v>2</v>
      </c>
      <c r="Y244" s="44"/>
      <c r="Z244" s="44"/>
      <c r="AA244" s="44"/>
      <c r="AB244" s="44"/>
      <c r="AC244" s="44"/>
      <c r="AD244" s="44" t="s">
        <v>2008</v>
      </c>
      <c r="AE244" s="22"/>
      <c r="AF244" s="22"/>
      <c r="AG244" s="22"/>
      <c r="AH244" s="22"/>
      <c r="AI244" s="22"/>
      <c r="AJ244" s="23"/>
      <c r="AK244" s="23"/>
      <c r="AL244" s="23"/>
      <c r="AM244" s="23"/>
      <c r="AN244" s="23"/>
      <c r="AO244" s="24">
        <v>99.991666666666674</v>
      </c>
      <c r="AP244" s="27"/>
      <c r="AQ244" s="28">
        <v>1</v>
      </c>
      <c r="AR244" s="27">
        <v>1</v>
      </c>
      <c r="AS244" s="27">
        <v>1</v>
      </c>
      <c r="AT244" s="44">
        <v>5</v>
      </c>
      <c r="AU244" s="44" t="s">
        <v>2010</v>
      </c>
      <c r="AV244" s="44" t="s">
        <v>2012</v>
      </c>
      <c r="AW244" s="44">
        <v>2010</v>
      </c>
      <c r="AX244" s="44" t="s">
        <v>1717</v>
      </c>
      <c r="AY244" s="44" t="s">
        <v>2011</v>
      </c>
      <c r="AZ244" s="78">
        <v>0.03</v>
      </c>
      <c r="BA244" s="44" t="s">
        <v>2026</v>
      </c>
      <c r="BB244" s="44"/>
      <c r="BC244" s="44" t="s">
        <v>751</v>
      </c>
      <c r="BD244" s="44" t="s">
        <v>2013</v>
      </c>
      <c r="BE244" s="44"/>
      <c r="BF244" s="44">
        <v>2</v>
      </c>
      <c r="BG244" s="62">
        <v>3</v>
      </c>
      <c r="BH244" s="25" t="s">
        <v>3915</v>
      </c>
      <c r="BI244" s="74">
        <v>0</v>
      </c>
      <c r="BJ244" s="75" t="s">
        <v>3971</v>
      </c>
      <c r="BK244" s="75" t="s">
        <v>3972</v>
      </c>
      <c r="BL244" s="53"/>
      <c r="BM244" s="53"/>
      <c r="BN244" s="53"/>
      <c r="BO244" s="53"/>
      <c r="BP244" s="53"/>
      <c r="BQ244" s="53"/>
      <c r="BR244" s="53"/>
    </row>
    <row r="245" spans="1:70" s="29" customFormat="1" ht="15" customHeight="1" x14ac:dyDescent="0.25">
      <c r="A245" s="25">
        <v>241</v>
      </c>
      <c r="B245" s="26">
        <v>104</v>
      </c>
      <c r="C245" s="191" t="s">
        <v>428</v>
      </c>
      <c r="D245" s="200">
        <v>0</v>
      </c>
      <c r="E245" s="87" t="s">
        <v>2005</v>
      </c>
      <c r="F245" s="87" t="s">
        <v>5</v>
      </c>
      <c r="G245" s="44" t="s">
        <v>412</v>
      </c>
      <c r="H245" s="227">
        <v>1</v>
      </c>
      <c r="I245" s="44" t="s">
        <v>3681</v>
      </c>
      <c r="J245" s="44"/>
      <c r="K245" s="44">
        <v>3</v>
      </c>
      <c r="L245" s="44">
        <v>3</v>
      </c>
      <c r="M245" s="44">
        <v>9</v>
      </c>
      <c r="N245" s="44" t="s">
        <v>2973</v>
      </c>
      <c r="O245" s="44" t="s">
        <v>2971</v>
      </c>
      <c r="P245" s="44" t="s">
        <v>19</v>
      </c>
      <c r="Q245" s="44" t="s">
        <v>320</v>
      </c>
      <c r="R245" s="44" t="s">
        <v>2027</v>
      </c>
      <c r="S245" s="44">
        <v>1</v>
      </c>
      <c r="T245" s="44" t="s">
        <v>2114</v>
      </c>
      <c r="U245" s="44" t="s">
        <v>2</v>
      </c>
      <c r="V245" s="44">
        <v>4</v>
      </c>
      <c r="W245" s="44" t="s">
        <v>2028</v>
      </c>
      <c r="X245" s="25">
        <v>2</v>
      </c>
      <c r="Y245" s="44"/>
      <c r="Z245" s="44"/>
      <c r="AA245" s="44">
        <v>1825</v>
      </c>
      <c r="AB245" s="44"/>
      <c r="AC245" s="44"/>
      <c r="AD245" s="44" t="s">
        <v>2008</v>
      </c>
      <c r="AE245" s="22"/>
      <c r="AF245" s="22"/>
      <c r="AG245" s="22">
        <f t="shared" ref="AG245:AG284" si="9">(AA245*(106.875/AO245))/$AQ245</f>
        <v>1950.6313026085506</v>
      </c>
      <c r="AH245" s="22"/>
      <c r="AI245" s="22"/>
      <c r="AJ245" s="35"/>
      <c r="AK245" s="35"/>
      <c r="AL245" s="35">
        <f t="shared" ref="AL245:AL278" si="10">AG245/$AS245</f>
        <v>1950.6313026085506</v>
      </c>
      <c r="AM245" s="35"/>
      <c r="AN245" s="35"/>
      <c r="AO245" s="24">
        <v>99.991666666666674</v>
      </c>
      <c r="AP245" s="27"/>
      <c r="AQ245" s="28">
        <v>1</v>
      </c>
      <c r="AR245" s="27">
        <v>1</v>
      </c>
      <c r="AS245" s="27">
        <v>1</v>
      </c>
      <c r="AT245" s="44">
        <v>5</v>
      </c>
      <c r="AU245" s="44" t="s">
        <v>2010</v>
      </c>
      <c r="AV245" s="44" t="s">
        <v>2012</v>
      </c>
      <c r="AW245" s="44">
        <v>2010</v>
      </c>
      <c r="AX245" s="44" t="s">
        <v>1717</v>
      </c>
      <c r="AY245" s="44" t="s">
        <v>2011</v>
      </c>
      <c r="AZ245" s="78">
        <v>0.03</v>
      </c>
      <c r="BA245" s="44" t="s">
        <v>2029</v>
      </c>
      <c r="BB245" s="44"/>
      <c r="BC245" s="25" t="s">
        <v>751</v>
      </c>
      <c r="BD245" s="44" t="s">
        <v>2013</v>
      </c>
      <c r="BE245" s="44"/>
      <c r="BF245" s="44">
        <v>2</v>
      </c>
      <c r="BG245" s="62">
        <v>3</v>
      </c>
      <c r="BH245" s="25" t="s">
        <v>3915</v>
      </c>
      <c r="BI245" s="74">
        <v>0</v>
      </c>
      <c r="BJ245" s="75" t="s">
        <v>3971</v>
      </c>
      <c r="BK245" s="75" t="s">
        <v>3972</v>
      </c>
      <c r="BL245" s="238"/>
      <c r="BM245" s="15"/>
      <c r="BN245" s="15"/>
      <c r="BO245" s="15"/>
      <c r="BP245" s="15"/>
      <c r="BQ245" s="15"/>
      <c r="BR245" s="15"/>
    </row>
    <row r="246" spans="1:70" s="29" customFormat="1" ht="15" customHeight="1" x14ac:dyDescent="0.25">
      <c r="A246" s="25">
        <v>212</v>
      </c>
      <c r="B246" s="26"/>
      <c r="C246" s="191" t="s">
        <v>428</v>
      </c>
      <c r="D246" s="201">
        <v>0</v>
      </c>
      <c r="E246" s="87" t="s">
        <v>2005</v>
      </c>
      <c r="F246" s="87" t="s">
        <v>5</v>
      </c>
      <c r="G246" s="44" t="s">
        <v>412</v>
      </c>
      <c r="H246" s="227">
        <v>1</v>
      </c>
      <c r="I246" s="44" t="s">
        <v>3681</v>
      </c>
      <c r="J246" s="44"/>
      <c r="K246" s="44">
        <v>3</v>
      </c>
      <c r="L246" s="44">
        <v>3</v>
      </c>
      <c r="M246" s="44">
        <v>11</v>
      </c>
      <c r="N246" s="44" t="s">
        <v>2958</v>
      </c>
      <c r="O246" s="44" t="s">
        <v>2032</v>
      </c>
      <c r="P246" s="44" t="s">
        <v>19</v>
      </c>
      <c r="Q246" s="44" t="s">
        <v>320</v>
      </c>
      <c r="R246" s="44" t="s">
        <v>1826</v>
      </c>
      <c r="S246" s="44">
        <v>3</v>
      </c>
      <c r="T246" s="44" t="s">
        <v>2033</v>
      </c>
      <c r="U246" s="44" t="s">
        <v>2</v>
      </c>
      <c r="V246" s="44">
        <v>4</v>
      </c>
      <c r="W246" s="44" t="s">
        <v>2034</v>
      </c>
      <c r="X246" s="25">
        <v>2</v>
      </c>
      <c r="Y246" s="44"/>
      <c r="Z246" s="44"/>
      <c r="AA246" s="44">
        <v>1716</v>
      </c>
      <c r="AB246" s="44"/>
      <c r="AC246" s="44"/>
      <c r="AD246" s="44" t="s">
        <v>2035</v>
      </c>
      <c r="AE246" s="22"/>
      <c r="AF246" s="22"/>
      <c r="AG246" s="22">
        <f t="shared" si="9"/>
        <v>1834.1278439869986</v>
      </c>
      <c r="AH246" s="22"/>
      <c r="AI246" s="22"/>
      <c r="AJ246" s="35"/>
      <c r="AK246" s="35"/>
      <c r="AL246" s="35">
        <f t="shared" si="10"/>
        <v>1834.1278439869986</v>
      </c>
      <c r="AM246" s="35"/>
      <c r="AN246" s="35"/>
      <c r="AO246" s="24">
        <v>99.991666666666674</v>
      </c>
      <c r="AP246" s="27"/>
      <c r="AQ246" s="28">
        <v>1</v>
      </c>
      <c r="AR246" s="27">
        <v>2</v>
      </c>
      <c r="AS246" s="27">
        <v>1</v>
      </c>
      <c r="AT246" s="44">
        <v>3</v>
      </c>
      <c r="AU246" s="44" t="s">
        <v>2038</v>
      </c>
      <c r="AV246" s="44" t="s">
        <v>2040</v>
      </c>
      <c r="AW246" s="44">
        <v>2010</v>
      </c>
      <c r="AX246" s="44" t="s">
        <v>751</v>
      </c>
      <c r="AY246" s="44" t="s">
        <v>2039</v>
      </c>
      <c r="AZ246" s="78" t="s">
        <v>751</v>
      </c>
      <c r="BA246" s="44" t="s">
        <v>2036</v>
      </c>
      <c r="BB246" s="44" t="s">
        <v>2037</v>
      </c>
      <c r="BC246" s="25" t="s">
        <v>751</v>
      </c>
      <c r="BD246" s="44" t="s">
        <v>1614</v>
      </c>
      <c r="BE246" s="44" t="s">
        <v>2041</v>
      </c>
      <c r="BF246" s="44">
        <v>2</v>
      </c>
      <c r="BG246" s="62">
        <v>3</v>
      </c>
      <c r="BH246" s="25" t="s">
        <v>2000</v>
      </c>
      <c r="BI246" s="75">
        <v>0</v>
      </c>
      <c r="BJ246" s="75" t="s">
        <v>3970</v>
      </c>
      <c r="BK246" s="75" t="s">
        <v>3899</v>
      </c>
      <c r="BL246" s="238"/>
      <c r="BM246" s="238"/>
      <c r="BN246" s="238"/>
      <c r="BO246" s="238"/>
      <c r="BP246" s="238"/>
      <c r="BQ246" s="238"/>
      <c r="BR246" s="238"/>
    </row>
    <row r="247" spans="1:70" s="29" customFormat="1" ht="15" customHeight="1" x14ac:dyDescent="0.25">
      <c r="A247" s="25">
        <v>213</v>
      </c>
      <c r="B247" s="26"/>
      <c r="C247" s="191" t="s">
        <v>428</v>
      </c>
      <c r="D247" s="201">
        <v>0</v>
      </c>
      <c r="E247" s="87" t="s">
        <v>2005</v>
      </c>
      <c r="F247" s="87" t="s">
        <v>5</v>
      </c>
      <c r="G247" s="44" t="s">
        <v>412</v>
      </c>
      <c r="H247" s="227">
        <v>1</v>
      </c>
      <c r="I247" s="44" t="s">
        <v>3681</v>
      </c>
      <c r="J247" s="44"/>
      <c r="K247" s="44">
        <v>3</v>
      </c>
      <c r="L247" s="44">
        <v>3</v>
      </c>
      <c r="M247" s="44">
        <v>11</v>
      </c>
      <c r="N247" s="44" t="s">
        <v>2958</v>
      </c>
      <c r="O247" s="44" t="s">
        <v>2032</v>
      </c>
      <c r="P247" s="44" t="s">
        <v>19</v>
      </c>
      <c r="Q247" s="44" t="s">
        <v>320</v>
      </c>
      <c r="R247" s="44" t="s">
        <v>1826</v>
      </c>
      <c r="S247" s="44">
        <v>3</v>
      </c>
      <c r="T247" s="44" t="s">
        <v>2033</v>
      </c>
      <c r="U247" s="44" t="s">
        <v>2</v>
      </c>
      <c r="V247" s="44">
        <v>4</v>
      </c>
      <c r="W247" s="44" t="s">
        <v>2034</v>
      </c>
      <c r="X247" s="25">
        <v>2</v>
      </c>
      <c r="Y247" s="44"/>
      <c r="Z247" s="44"/>
      <c r="AA247" s="44">
        <v>1531</v>
      </c>
      <c r="AB247" s="44"/>
      <c r="AC247" s="44"/>
      <c r="AD247" s="44" t="s">
        <v>2042</v>
      </c>
      <c r="AE247" s="22"/>
      <c r="AF247" s="22"/>
      <c r="AG247" s="22">
        <f t="shared" si="9"/>
        <v>1636.3926160513374</v>
      </c>
      <c r="AH247" s="22"/>
      <c r="AI247" s="22"/>
      <c r="AJ247" s="35"/>
      <c r="AK247" s="35"/>
      <c r="AL247" s="35">
        <f t="shared" si="10"/>
        <v>1636.3926160513374</v>
      </c>
      <c r="AM247" s="35"/>
      <c r="AN247" s="35"/>
      <c r="AO247" s="24">
        <v>99.991666666666674</v>
      </c>
      <c r="AP247" s="27"/>
      <c r="AQ247" s="28">
        <v>1</v>
      </c>
      <c r="AR247" s="27">
        <v>2</v>
      </c>
      <c r="AS247" s="27">
        <v>1</v>
      </c>
      <c r="AT247" s="44">
        <v>3</v>
      </c>
      <c r="AU247" s="44" t="s">
        <v>2038</v>
      </c>
      <c r="AV247" s="44" t="s">
        <v>2040</v>
      </c>
      <c r="AW247" s="44">
        <v>2010</v>
      </c>
      <c r="AX247" s="44" t="s">
        <v>751</v>
      </c>
      <c r="AY247" s="44" t="s">
        <v>2039</v>
      </c>
      <c r="AZ247" s="78" t="s">
        <v>751</v>
      </c>
      <c r="BA247" s="44" t="s">
        <v>2048</v>
      </c>
      <c r="BB247" s="44" t="s">
        <v>2037</v>
      </c>
      <c r="BC247" s="44" t="s">
        <v>751</v>
      </c>
      <c r="BD247" s="44" t="s">
        <v>1614</v>
      </c>
      <c r="BE247" s="44" t="s">
        <v>2041</v>
      </c>
      <c r="BF247" s="44">
        <v>2</v>
      </c>
      <c r="BG247" s="62">
        <v>3</v>
      </c>
      <c r="BH247" s="25" t="s">
        <v>2000</v>
      </c>
      <c r="BI247" s="75">
        <v>0</v>
      </c>
      <c r="BJ247" s="75" t="s">
        <v>3970</v>
      </c>
      <c r="BK247" s="75" t="s">
        <v>3899</v>
      </c>
      <c r="BL247" s="221"/>
      <c r="BM247" s="238"/>
      <c r="BN247" s="238"/>
      <c r="BO247" s="238"/>
      <c r="BP247" s="238"/>
      <c r="BQ247" s="238"/>
      <c r="BR247" s="238"/>
    </row>
    <row r="248" spans="1:70" s="29" customFormat="1" ht="15" customHeight="1" x14ac:dyDescent="0.25">
      <c r="A248" s="25">
        <v>214</v>
      </c>
      <c r="B248" s="26"/>
      <c r="C248" s="191" t="s">
        <v>428</v>
      </c>
      <c r="D248" s="200">
        <v>0</v>
      </c>
      <c r="E248" s="87" t="s">
        <v>2005</v>
      </c>
      <c r="F248" s="87" t="s">
        <v>5</v>
      </c>
      <c r="G248" s="44" t="s">
        <v>412</v>
      </c>
      <c r="H248" s="227">
        <v>1</v>
      </c>
      <c r="I248" s="44" t="s">
        <v>3681</v>
      </c>
      <c r="J248" s="44"/>
      <c r="K248" s="44">
        <v>3</v>
      </c>
      <c r="L248" s="44">
        <v>3</v>
      </c>
      <c r="M248" s="44">
        <v>9</v>
      </c>
      <c r="N248" s="44" t="s">
        <v>2973</v>
      </c>
      <c r="O248" s="44" t="s">
        <v>2967</v>
      </c>
      <c r="P248" s="44" t="s">
        <v>19</v>
      </c>
      <c r="Q248" s="44" t="s">
        <v>320</v>
      </c>
      <c r="R248" s="44" t="s">
        <v>2006</v>
      </c>
      <c r="S248" s="44">
        <v>3</v>
      </c>
      <c r="T248" s="44" t="s">
        <v>933</v>
      </c>
      <c r="U248" s="44" t="s">
        <v>2</v>
      </c>
      <c r="V248" s="44">
        <v>4</v>
      </c>
      <c r="W248" s="44" t="s">
        <v>2007</v>
      </c>
      <c r="X248" s="25">
        <v>2</v>
      </c>
      <c r="Y248" s="44"/>
      <c r="Z248" s="44"/>
      <c r="AA248" s="44">
        <v>-128000000</v>
      </c>
      <c r="AB248" s="44"/>
      <c r="AC248" s="44"/>
      <c r="AD248" s="44" t="s">
        <v>2088</v>
      </c>
      <c r="AE248" s="22"/>
      <c r="AF248" s="22"/>
      <c r="AG248" s="22">
        <f t="shared" si="9"/>
        <v>-136811400.95007917</v>
      </c>
      <c r="AH248" s="22"/>
      <c r="AI248" s="22"/>
      <c r="AJ248" s="35"/>
      <c r="AK248" s="35"/>
      <c r="AL248" s="35">
        <f t="shared" si="10"/>
        <v>-3947.4695871106001</v>
      </c>
      <c r="AM248" s="35"/>
      <c r="AN248" s="35"/>
      <c r="AO248" s="24">
        <v>99.991666666666674</v>
      </c>
      <c r="AP248" s="27"/>
      <c r="AQ248" s="28">
        <v>1</v>
      </c>
      <c r="AR248" s="27">
        <v>1</v>
      </c>
      <c r="AS248" s="27">
        <v>34658</v>
      </c>
      <c r="AT248" s="44">
        <v>5</v>
      </c>
      <c r="AU248" s="44" t="s">
        <v>2010</v>
      </c>
      <c r="AV248" s="44" t="s">
        <v>2012</v>
      </c>
      <c r="AW248" s="44">
        <v>2010</v>
      </c>
      <c r="AX248" s="44" t="s">
        <v>1717</v>
      </c>
      <c r="AY248" s="44" t="s">
        <v>2090</v>
      </c>
      <c r="AZ248" s="78">
        <v>0.03</v>
      </c>
      <c r="BA248" s="44" t="s">
        <v>2009</v>
      </c>
      <c r="BB248" s="44" t="s">
        <v>2089</v>
      </c>
      <c r="BC248" s="44" t="s">
        <v>751</v>
      </c>
      <c r="BD248" s="44" t="s">
        <v>2013</v>
      </c>
      <c r="BE248" s="44"/>
      <c r="BF248" s="44">
        <v>2</v>
      </c>
      <c r="BG248" s="62">
        <v>3</v>
      </c>
      <c r="BH248" s="25" t="s">
        <v>3915</v>
      </c>
      <c r="BI248" s="74">
        <v>0</v>
      </c>
      <c r="BJ248" s="75" t="s">
        <v>3971</v>
      </c>
      <c r="BK248" s="75" t="s">
        <v>3972</v>
      </c>
      <c r="BL248" s="221"/>
      <c r="BM248" s="15"/>
      <c r="BN248" s="15"/>
      <c r="BO248" s="15"/>
      <c r="BP248" s="15"/>
      <c r="BQ248" s="15"/>
      <c r="BR248" s="15"/>
    </row>
    <row r="249" spans="1:70" s="29" customFormat="1" ht="15" customHeight="1" x14ac:dyDescent="0.25">
      <c r="A249" s="25">
        <v>215</v>
      </c>
      <c r="B249" s="26"/>
      <c r="C249" s="191" t="s">
        <v>428</v>
      </c>
      <c r="D249" s="200">
        <v>0</v>
      </c>
      <c r="E249" s="87" t="s">
        <v>2005</v>
      </c>
      <c r="F249" s="87" t="s">
        <v>5</v>
      </c>
      <c r="G249" s="44" t="s">
        <v>412</v>
      </c>
      <c r="H249" s="227">
        <v>1</v>
      </c>
      <c r="I249" s="44" t="s">
        <v>3681</v>
      </c>
      <c r="J249" s="44"/>
      <c r="K249" s="44">
        <v>3</v>
      </c>
      <c r="L249" s="44">
        <v>3</v>
      </c>
      <c r="M249" s="44">
        <v>9</v>
      </c>
      <c r="N249" s="44" t="s">
        <v>2973</v>
      </c>
      <c r="O249" s="44" t="s">
        <v>2967</v>
      </c>
      <c r="P249" s="44" t="s">
        <v>19</v>
      </c>
      <c r="Q249" s="44" t="s">
        <v>320</v>
      </c>
      <c r="R249" s="44" t="s">
        <v>2014</v>
      </c>
      <c r="S249" s="44">
        <v>3</v>
      </c>
      <c r="T249" s="44" t="s">
        <v>2015</v>
      </c>
      <c r="U249" s="44" t="s">
        <v>2</v>
      </c>
      <c r="V249" s="44">
        <v>4</v>
      </c>
      <c r="W249" s="44" t="s">
        <v>2016</v>
      </c>
      <c r="X249" s="25">
        <v>2</v>
      </c>
      <c r="Y249" s="44"/>
      <c r="Z249" s="44"/>
      <c r="AA249" s="44">
        <v>-69000000</v>
      </c>
      <c r="AB249" s="44"/>
      <c r="AC249" s="44"/>
      <c r="AD249" s="44" t="s">
        <v>2088</v>
      </c>
      <c r="AE249" s="22"/>
      <c r="AF249" s="22"/>
      <c r="AG249" s="22">
        <f t="shared" si="9"/>
        <v>-73749895.824652046</v>
      </c>
      <c r="AH249" s="22"/>
      <c r="AI249" s="22"/>
      <c r="AJ249" s="35"/>
      <c r="AK249" s="35"/>
      <c r="AL249" s="35">
        <f t="shared" si="10"/>
        <v>-7819.1153334024648</v>
      </c>
      <c r="AM249" s="35"/>
      <c r="AN249" s="35"/>
      <c r="AO249" s="24">
        <v>99.991666666666674</v>
      </c>
      <c r="AP249" s="27"/>
      <c r="AQ249" s="28">
        <v>1</v>
      </c>
      <c r="AR249" s="27">
        <v>1</v>
      </c>
      <c r="AS249" s="27">
        <v>9432</v>
      </c>
      <c r="AT249" s="44">
        <v>5</v>
      </c>
      <c r="AU249" s="44" t="s">
        <v>2010</v>
      </c>
      <c r="AV249" s="44" t="s">
        <v>2012</v>
      </c>
      <c r="AW249" s="44">
        <v>2010</v>
      </c>
      <c r="AX249" s="44" t="s">
        <v>1717</v>
      </c>
      <c r="AY249" s="44" t="s">
        <v>2090</v>
      </c>
      <c r="AZ249" s="78">
        <v>0.03</v>
      </c>
      <c r="BA249" s="44" t="s">
        <v>2017</v>
      </c>
      <c r="BB249" s="44" t="s">
        <v>2089</v>
      </c>
      <c r="BC249" s="25" t="s">
        <v>751</v>
      </c>
      <c r="BD249" s="44" t="s">
        <v>2013</v>
      </c>
      <c r="BE249" s="44"/>
      <c r="BF249" s="44">
        <v>2</v>
      </c>
      <c r="BG249" s="62">
        <v>3</v>
      </c>
      <c r="BH249" s="25" t="s">
        <v>3915</v>
      </c>
      <c r="BI249" s="74">
        <v>0</v>
      </c>
      <c r="BJ249" s="75" t="s">
        <v>3971</v>
      </c>
      <c r="BK249" s="75" t="s">
        <v>3972</v>
      </c>
      <c r="BL249" s="221"/>
      <c r="BM249" s="15"/>
      <c r="BN249" s="15"/>
      <c r="BO249" s="15"/>
      <c r="BP249" s="15"/>
      <c r="BQ249" s="15"/>
      <c r="BR249" s="15"/>
    </row>
    <row r="250" spans="1:70" s="29" customFormat="1" ht="15" customHeight="1" x14ac:dyDescent="0.25">
      <c r="A250" s="25">
        <v>216</v>
      </c>
      <c r="B250" s="26"/>
      <c r="C250" s="191" t="s">
        <v>428</v>
      </c>
      <c r="D250" s="200">
        <v>0</v>
      </c>
      <c r="E250" s="87" t="s">
        <v>2005</v>
      </c>
      <c r="F250" s="87" t="s">
        <v>5</v>
      </c>
      <c r="G250" s="44" t="s">
        <v>412</v>
      </c>
      <c r="H250" s="227">
        <v>1</v>
      </c>
      <c r="I250" s="44" t="s">
        <v>3681</v>
      </c>
      <c r="J250" s="44"/>
      <c r="K250" s="44">
        <v>3</v>
      </c>
      <c r="L250" s="44">
        <v>3</v>
      </c>
      <c r="M250" s="44">
        <v>9</v>
      </c>
      <c r="N250" s="44" t="s">
        <v>2973</v>
      </c>
      <c r="O250" s="44" t="s">
        <v>2969</v>
      </c>
      <c r="P250" s="44" t="s">
        <v>19</v>
      </c>
      <c r="Q250" s="44" t="s">
        <v>320</v>
      </c>
      <c r="R250" s="44" t="s">
        <v>2019</v>
      </c>
      <c r="S250" s="44">
        <v>1</v>
      </c>
      <c r="T250" s="44" t="s">
        <v>2115</v>
      </c>
      <c r="U250" s="44" t="s">
        <v>2</v>
      </c>
      <c r="V250" s="44">
        <v>4</v>
      </c>
      <c r="W250" s="44" t="s">
        <v>2020</v>
      </c>
      <c r="X250" s="25">
        <v>2</v>
      </c>
      <c r="Y250" s="44"/>
      <c r="Z250" s="44"/>
      <c r="AA250" s="44">
        <v>354000000</v>
      </c>
      <c r="AB250" s="44"/>
      <c r="AC250" s="44"/>
      <c r="AD250" s="44" t="s">
        <v>2088</v>
      </c>
      <c r="AE250" s="22"/>
      <c r="AF250" s="22"/>
      <c r="AG250" s="22">
        <f t="shared" si="9"/>
        <v>378369030.7525627</v>
      </c>
      <c r="AH250" s="22"/>
      <c r="AI250" s="22"/>
      <c r="AJ250" s="35"/>
      <c r="AK250" s="35"/>
      <c r="AL250" s="35">
        <f t="shared" si="10"/>
        <v>14793.909553978836</v>
      </c>
      <c r="AM250" s="35"/>
      <c r="AN250" s="35"/>
      <c r="AO250" s="24">
        <v>99.991666666666674</v>
      </c>
      <c r="AP250" s="27"/>
      <c r="AQ250" s="28">
        <v>1</v>
      </c>
      <c r="AR250" s="27">
        <v>1</v>
      </c>
      <c r="AS250" s="27">
        <v>25576</v>
      </c>
      <c r="AT250" s="44">
        <v>5</v>
      </c>
      <c r="AU250" s="44" t="s">
        <v>2010</v>
      </c>
      <c r="AV250" s="44" t="s">
        <v>2012</v>
      </c>
      <c r="AW250" s="44">
        <v>2010</v>
      </c>
      <c r="AX250" s="44" t="s">
        <v>1717</v>
      </c>
      <c r="AY250" s="44" t="s">
        <v>2090</v>
      </c>
      <c r="AZ250" s="78">
        <v>0.03</v>
      </c>
      <c r="BA250" s="44" t="s">
        <v>2021</v>
      </c>
      <c r="BB250" s="44" t="s">
        <v>2089</v>
      </c>
      <c r="BC250" s="25" t="s">
        <v>751</v>
      </c>
      <c r="BD250" s="44" t="s">
        <v>2013</v>
      </c>
      <c r="BE250" s="44"/>
      <c r="BF250" s="44">
        <v>2</v>
      </c>
      <c r="BG250" s="62">
        <v>3</v>
      </c>
      <c r="BH250" s="25" t="s">
        <v>3915</v>
      </c>
      <c r="BI250" s="74">
        <v>0</v>
      </c>
      <c r="BJ250" s="75" t="s">
        <v>3971</v>
      </c>
      <c r="BK250" s="75" t="s">
        <v>3972</v>
      </c>
      <c r="BL250" s="221"/>
      <c r="BM250" s="15"/>
      <c r="BN250" s="15"/>
      <c r="BO250" s="15"/>
      <c r="BP250" s="15"/>
      <c r="BQ250" s="15"/>
      <c r="BR250" s="15"/>
    </row>
    <row r="251" spans="1:70" s="29" customFormat="1" ht="15" customHeight="1" x14ac:dyDescent="0.25">
      <c r="A251" s="25">
        <v>217</v>
      </c>
      <c r="B251" s="26"/>
      <c r="C251" s="191" t="s">
        <v>428</v>
      </c>
      <c r="D251" s="200">
        <v>0</v>
      </c>
      <c r="E251" s="87" t="s">
        <v>2005</v>
      </c>
      <c r="F251" s="87" t="s">
        <v>5</v>
      </c>
      <c r="G251" s="44" t="s">
        <v>412</v>
      </c>
      <c r="H251" s="227">
        <v>1</v>
      </c>
      <c r="I251" s="44" t="s">
        <v>3681</v>
      </c>
      <c r="J251" s="44"/>
      <c r="K251" s="44">
        <v>3</v>
      </c>
      <c r="L251" s="44">
        <v>3</v>
      </c>
      <c r="M251" s="44">
        <v>9</v>
      </c>
      <c r="N251" s="44" t="s">
        <v>2973</v>
      </c>
      <c r="O251" s="44" t="s">
        <v>2018</v>
      </c>
      <c r="P251" s="44" t="s">
        <v>19</v>
      </c>
      <c r="Q251" s="44" t="s">
        <v>320</v>
      </c>
      <c r="R251" s="44" t="s">
        <v>2022</v>
      </c>
      <c r="S251" s="44">
        <v>1</v>
      </c>
      <c r="T251" s="44" t="s">
        <v>2115</v>
      </c>
      <c r="U251" s="44" t="s">
        <v>2</v>
      </c>
      <c r="V251" s="44">
        <v>4</v>
      </c>
      <c r="W251" s="44" t="s">
        <v>2023</v>
      </c>
      <c r="X251" s="25">
        <v>2</v>
      </c>
      <c r="Y251" s="44"/>
      <c r="Z251" s="44"/>
      <c r="AA251" s="44">
        <v>331000000</v>
      </c>
      <c r="AB251" s="44"/>
      <c r="AC251" s="44"/>
      <c r="AD251" s="44" t="s">
        <v>2088</v>
      </c>
      <c r="AE251" s="22"/>
      <c r="AF251" s="22"/>
      <c r="AG251" s="22">
        <f t="shared" si="9"/>
        <v>353785732.14434534</v>
      </c>
      <c r="AH251" s="22"/>
      <c r="AI251" s="22"/>
      <c r="AJ251" s="35"/>
      <c r="AK251" s="35"/>
      <c r="AL251" s="35">
        <f t="shared" si="10"/>
        <v>108924.17861586987</v>
      </c>
      <c r="AM251" s="35"/>
      <c r="AN251" s="35"/>
      <c r="AO251" s="24">
        <v>99.991666666666674</v>
      </c>
      <c r="AP251" s="27"/>
      <c r="AQ251" s="28">
        <v>1</v>
      </c>
      <c r="AR251" s="27">
        <v>1</v>
      </c>
      <c r="AS251" s="27">
        <v>3248</v>
      </c>
      <c r="AT251" s="44">
        <v>5</v>
      </c>
      <c r="AU251" s="44" t="s">
        <v>2010</v>
      </c>
      <c r="AV251" s="44" t="s">
        <v>2012</v>
      </c>
      <c r="AW251" s="44">
        <v>2010</v>
      </c>
      <c r="AX251" s="44" t="s">
        <v>1717</v>
      </c>
      <c r="AY251" s="44" t="s">
        <v>2090</v>
      </c>
      <c r="AZ251" s="78">
        <v>0.03</v>
      </c>
      <c r="BA251" s="44" t="s">
        <v>2024</v>
      </c>
      <c r="BB251" s="44" t="s">
        <v>2089</v>
      </c>
      <c r="BC251" s="25" t="s">
        <v>751</v>
      </c>
      <c r="BD251" s="44" t="s">
        <v>2013</v>
      </c>
      <c r="BE251" s="44"/>
      <c r="BF251" s="44">
        <v>2</v>
      </c>
      <c r="BG251" s="62">
        <v>3</v>
      </c>
      <c r="BH251" s="25" t="s">
        <v>3915</v>
      </c>
      <c r="BI251" s="74">
        <v>0</v>
      </c>
      <c r="BJ251" s="75" t="s">
        <v>3971</v>
      </c>
      <c r="BK251" s="75" t="s">
        <v>3972</v>
      </c>
      <c r="BL251" s="221"/>
      <c r="BM251" s="15"/>
      <c r="BN251" s="15"/>
      <c r="BO251" s="15"/>
      <c r="BP251" s="15"/>
      <c r="BQ251" s="15"/>
      <c r="BR251" s="15"/>
    </row>
    <row r="252" spans="1:70" s="29" customFormat="1" ht="15" customHeight="1" x14ac:dyDescent="0.25">
      <c r="A252" s="25">
        <v>218</v>
      </c>
      <c r="B252" s="26"/>
      <c r="C252" s="191" t="s">
        <v>428</v>
      </c>
      <c r="D252" s="200">
        <v>0</v>
      </c>
      <c r="E252" s="87" t="s">
        <v>2005</v>
      </c>
      <c r="F252" s="87" t="s">
        <v>5</v>
      </c>
      <c r="G252" s="44" t="s">
        <v>412</v>
      </c>
      <c r="H252" s="227">
        <v>1</v>
      </c>
      <c r="I252" s="44" t="s">
        <v>3681</v>
      </c>
      <c r="J252" s="44"/>
      <c r="K252" s="44">
        <v>3</v>
      </c>
      <c r="L252" s="44">
        <v>3</v>
      </c>
      <c r="M252" s="44">
        <v>9</v>
      </c>
      <c r="N252" s="44" t="s">
        <v>2973</v>
      </c>
      <c r="O252" s="44" t="s">
        <v>2970</v>
      </c>
      <c r="P252" s="44" t="s">
        <v>19</v>
      </c>
      <c r="Q252" s="44" t="s">
        <v>320</v>
      </c>
      <c r="R252" s="44" t="s">
        <v>2019</v>
      </c>
      <c r="S252" s="44">
        <v>1</v>
      </c>
      <c r="T252" s="44" t="s">
        <v>2115</v>
      </c>
      <c r="U252" s="44" t="s">
        <v>2</v>
      </c>
      <c r="V252" s="44">
        <v>4</v>
      </c>
      <c r="W252" s="44" t="s">
        <v>2091</v>
      </c>
      <c r="X252" s="25">
        <v>2</v>
      </c>
      <c r="Y252" s="44"/>
      <c r="Z252" s="44"/>
      <c r="AA252" s="44">
        <v>352000000</v>
      </c>
      <c r="AB252" s="44"/>
      <c r="AC252" s="44"/>
      <c r="AD252" s="44" t="s">
        <v>2088</v>
      </c>
      <c r="AE252" s="22"/>
      <c r="AF252" s="22"/>
      <c r="AG252" s="22">
        <f t="shared" si="9"/>
        <v>376231352.61271769</v>
      </c>
      <c r="AH252" s="22"/>
      <c r="AI252" s="22"/>
      <c r="AJ252" s="35"/>
      <c r="AK252" s="35"/>
      <c r="AL252" s="35">
        <f t="shared" si="10"/>
        <v>14710.32814406935</v>
      </c>
      <c r="AM252" s="35"/>
      <c r="AN252" s="35"/>
      <c r="AO252" s="24">
        <v>99.991666666666674</v>
      </c>
      <c r="AP252" s="27"/>
      <c r="AQ252" s="28">
        <v>1</v>
      </c>
      <c r="AR252" s="27">
        <v>1</v>
      </c>
      <c r="AS252" s="27">
        <v>25576</v>
      </c>
      <c r="AT252" s="44">
        <v>5</v>
      </c>
      <c r="AU252" s="44" t="s">
        <v>2010</v>
      </c>
      <c r="AV252" s="44" t="s">
        <v>2012</v>
      </c>
      <c r="AW252" s="44">
        <v>2010</v>
      </c>
      <c r="AX252" s="44" t="s">
        <v>1717</v>
      </c>
      <c r="AY252" s="44" t="s">
        <v>2090</v>
      </c>
      <c r="AZ252" s="78">
        <v>0.03</v>
      </c>
      <c r="BA252" s="44" t="s">
        <v>2026</v>
      </c>
      <c r="BB252" s="44" t="s">
        <v>2089</v>
      </c>
      <c r="BC252" s="44" t="s">
        <v>751</v>
      </c>
      <c r="BD252" s="44" t="s">
        <v>2013</v>
      </c>
      <c r="BE252" s="44"/>
      <c r="BF252" s="44">
        <v>2</v>
      </c>
      <c r="BG252" s="62">
        <v>3</v>
      </c>
      <c r="BH252" s="25" t="s">
        <v>3915</v>
      </c>
      <c r="BI252" s="74">
        <v>0</v>
      </c>
      <c r="BJ252" s="75" t="s">
        <v>3971</v>
      </c>
      <c r="BK252" s="75" t="s">
        <v>3972</v>
      </c>
      <c r="BL252" s="221"/>
      <c r="BM252" s="15"/>
      <c r="BN252" s="15"/>
      <c r="BO252" s="15"/>
      <c r="BP252" s="15"/>
      <c r="BQ252" s="15"/>
      <c r="BR252" s="15"/>
    </row>
    <row r="253" spans="1:70" s="29" customFormat="1" ht="15" customHeight="1" x14ac:dyDescent="0.25">
      <c r="A253" s="25">
        <v>219</v>
      </c>
      <c r="B253" s="26"/>
      <c r="C253" s="191" t="s">
        <v>428</v>
      </c>
      <c r="D253" s="200">
        <v>0</v>
      </c>
      <c r="E253" s="87" t="s">
        <v>2005</v>
      </c>
      <c r="F253" s="87" t="s">
        <v>5</v>
      </c>
      <c r="G253" s="44" t="s">
        <v>412</v>
      </c>
      <c r="H253" s="227">
        <v>1</v>
      </c>
      <c r="I253" s="44" t="s">
        <v>3681</v>
      </c>
      <c r="J253" s="44"/>
      <c r="K253" s="44">
        <v>3</v>
      </c>
      <c r="L253" s="44">
        <v>3</v>
      </c>
      <c r="M253" s="44">
        <v>9</v>
      </c>
      <c r="N253" s="44" t="s">
        <v>2973</v>
      </c>
      <c r="O253" s="44" t="s">
        <v>2971</v>
      </c>
      <c r="P253" s="44" t="s">
        <v>19</v>
      </c>
      <c r="Q253" s="44" t="s">
        <v>320</v>
      </c>
      <c r="R253" s="44" t="s">
        <v>2027</v>
      </c>
      <c r="S253" s="44">
        <v>1</v>
      </c>
      <c r="T253" s="44" t="s">
        <v>2114</v>
      </c>
      <c r="U253" s="44" t="s">
        <v>2</v>
      </c>
      <c r="V253" s="44">
        <v>4</v>
      </c>
      <c r="W253" s="44" t="s">
        <v>2028</v>
      </c>
      <c r="X253" s="25">
        <v>2</v>
      </c>
      <c r="Y253" s="44"/>
      <c r="Z253" s="44"/>
      <c r="AA253" s="44">
        <v>300000000</v>
      </c>
      <c r="AB253" s="44"/>
      <c r="AC253" s="44"/>
      <c r="AD253" s="44" t="s">
        <v>2088</v>
      </c>
      <c r="AE253" s="22"/>
      <c r="AF253" s="22"/>
      <c r="AG253" s="22">
        <f t="shared" si="9"/>
        <v>320651720.97674805</v>
      </c>
      <c r="AH253" s="22"/>
      <c r="AI253" s="22"/>
      <c r="AJ253" s="35"/>
      <c r="AK253" s="35"/>
      <c r="AL253" s="35">
        <f t="shared" si="10"/>
        <v>42498.571368687612</v>
      </c>
      <c r="AM253" s="35"/>
      <c r="AN253" s="35"/>
      <c r="AO253" s="24">
        <v>99.991666666666674</v>
      </c>
      <c r="AP253" s="27"/>
      <c r="AQ253" s="28">
        <v>1</v>
      </c>
      <c r="AR253" s="27">
        <v>1</v>
      </c>
      <c r="AS253" s="27">
        <v>7545</v>
      </c>
      <c r="AT253" s="44">
        <v>5</v>
      </c>
      <c r="AU253" s="44" t="s">
        <v>2010</v>
      </c>
      <c r="AV253" s="44" t="s">
        <v>2012</v>
      </c>
      <c r="AW253" s="44">
        <v>2010</v>
      </c>
      <c r="AX253" s="44" t="s">
        <v>1717</v>
      </c>
      <c r="AY253" s="44" t="s">
        <v>2090</v>
      </c>
      <c r="AZ253" s="78">
        <v>0.03</v>
      </c>
      <c r="BA253" s="44" t="s">
        <v>2029</v>
      </c>
      <c r="BB253" s="44" t="s">
        <v>2089</v>
      </c>
      <c r="BC253" s="25" t="s">
        <v>751</v>
      </c>
      <c r="BD253" s="44" t="s">
        <v>2013</v>
      </c>
      <c r="BE253" s="44"/>
      <c r="BF253" s="44">
        <v>2</v>
      </c>
      <c r="BG253" s="62">
        <v>3</v>
      </c>
      <c r="BH253" s="25" t="s">
        <v>3915</v>
      </c>
      <c r="BI253" s="74">
        <v>0</v>
      </c>
      <c r="BJ253" s="75" t="s">
        <v>3971</v>
      </c>
      <c r="BK253" s="75" t="s">
        <v>3972</v>
      </c>
      <c r="BL253" s="221"/>
      <c r="BM253" s="15"/>
      <c r="BN253" s="15"/>
      <c r="BO253" s="15"/>
      <c r="BP253" s="15"/>
      <c r="BQ253" s="15"/>
      <c r="BR253" s="15"/>
    </row>
    <row r="254" spans="1:70" s="29" customFormat="1" ht="15" customHeight="1" x14ac:dyDescent="0.25">
      <c r="A254" s="25">
        <v>220</v>
      </c>
      <c r="B254" s="26"/>
      <c r="C254" s="191" t="s">
        <v>428</v>
      </c>
      <c r="D254" s="200">
        <v>0</v>
      </c>
      <c r="E254" s="87" t="s">
        <v>2005</v>
      </c>
      <c r="F254" s="87" t="s">
        <v>5</v>
      </c>
      <c r="G254" s="44" t="s">
        <v>412</v>
      </c>
      <c r="H254" s="227">
        <v>1</v>
      </c>
      <c r="I254" s="44" t="s">
        <v>3681</v>
      </c>
      <c r="J254" s="44"/>
      <c r="K254" s="44">
        <v>3</v>
      </c>
      <c r="L254" s="44">
        <v>3</v>
      </c>
      <c r="M254" s="44">
        <v>9</v>
      </c>
      <c r="N254" s="44" t="s">
        <v>2973</v>
      </c>
      <c r="O254" s="44" t="s">
        <v>2972</v>
      </c>
      <c r="P254" s="44" t="s">
        <v>19</v>
      </c>
      <c r="Q254" s="44" t="s">
        <v>320</v>
      </c>
      <c r="R254" s="44" t="s">
        <v>2027</v>
      </c>
      <c r="S254" s="44">
        <v>1</v>
      </c>
      <c r="T254" s="44" t="s">
        <v>2114</v>
      </c>
      <c r="U254" s="44" t="s">
        <v>2</v>
      </c>
      <c r="V254" s="44">
        <v>4</v>
      </c>
      <c r="W254" s="44" t="s">
        <v>2030</v>
      </c>
      <c r="X254" s="25">
        <v>2</v>
      </c>
      <c r="Y254" s="44"/>
      <c r="Z254" s="44"/>
      <c r="AA254" s="44">
        <v>326000000</v>
      </c>
      <c r="AB254" s="44"/>
      <c r="AC254" s="44"/>
      <c r="AD254" s="44" t="s">
        <v>2088</v>
      </c>
      <c r="AE254" s="22"/>
      <c r="AF254" s="22"/>
      <c r="AG254" s="22">
        <f t="shared" si="9"/>
        <v>348441536.79473287</v>
      </c>
      <c r="AH254" s="22"/>
      <c r="AI254" s="22"/>
      <c r="AJ254" s="35"/>
      <c r="AK254" s="35"/>
      <c r="AL254" s="35">
        <f t="shared" si="10"/>
        <v>46181.780887307206</v>
      </c>
      <c r="AM254" s="35"/>
      <c r="AN254" s="35"/>
      <c r="AO254" s="24">
        <v>99.991666666666674</v>
      </c>
      <c r="AP254" s="27"/>
      <c r="AQ254" s="28">
        <v>1</v>
      </c>
      <c r="AR254" s="27">
        <v>1</v>
      </c>
      <c r="AS254" s="27">
        <v>7545</v>
      </c>
      <c r="AT254" s="44">
        <v>5</v>
      </c>
      <c r="AU254" s="44" t="s">
        <v>2010</v>
      </c>
      <c r="AV254" s="44" t="s">
        <v>2012</v>
      </c>
      <c r="AW254" s="44">
        <v>2010</v>
      </c>
      <c r="AX254" s="44" t="s">
        <v>1717</v>
      </c>
      <c r="AY254" s="44" t="s">
        <v>2090</v>
      </c>
      <c r="AZ254" s="78">
        <v>0.03</v>
      </c>
      <c r="BA254" s="44" t="s">
        <v>2031</v>
      </c>
      <c r="BB254" s="44" t="s">
        <v>2089</v>
      </c>
      <c r="BC254" s="25" t="s">
        <v>751</v>
      </c>
      <c r="BD254" s="44" t="s">
        <v>2013</v>
      </c>
      <c r="BE254" s="44"/>
      <c r="BF254" s="44">
        <v>2</v>
      </c>
      <c r="BG254" s="62">
        <v>3</v>
      </c>
      <c r="BH254" s="25" t="s">
        <v>3915</v>
      </c>
      <c r="BI254" s="74">
        <v>0</v>
      </c>
      <c r="BJ254" s="75" t="s">
        <v>3971</v>
      </c>
      <c r="BK254" s="75" t="s">
        <v>3972</v>
      </c>
      <c r="BL254" s="221"/>
      <c r="BM254" s="15"/>
      <c r="BN254" s="15"/>
      <c r="BO254" s="15"/>
      <c r="BP254" s="15"/>
      <c r="BQ254" s="15"/>
      <c r="BR254" s="15"/>
    </row>
    <row r="255" spans="1:70" s="29" customFormat="1" ht="15" customHeight="1" x14ac:dyDescent="0.25">
      <c r="A255" s="25">
        <v>221</v>
      </c>
      <c r="B255" s="26"/>
      <c r="C255" s="191" t="s">
        <v>428</v>
      </c>
      <c r="D255" s="200">
        <v>0</v>
      </c>
      <c r="E255" s="87" t="s">
        <v>2005</v>
      </c>
      <c r="F255" s="87" t="s">
        <v>5</v>
      </c>
      <c r="G255" s="44" t="s">
        <v>412</v>
      </c>
      <c r="H255" s="227">
        <v>1</v>
      </c>
      <c r="I255" s="44" t="s">
        <v>3681</v>
      </c>
      <c r="J255" s="44"/>
      <c r="K255" s="44">
        <v>3</v>
      </c>
      <c r="L255" s="44">
        <v>3</v>
      </c>
      <c r="M255" s="25">
        <v>26</v>
      </c>
      <c r="N255" s="25">
        <v>26</v>
      </c>
      <c r="O255" s="25" t="s">
        <v>2092</v>
      </c>
      <c r="P255" s="44" t="s">
        <v>19</v>
      </c>
      <c r="Q255" s="44" t="s">
        <v>320</v>
      </c>
      <c r="R255" s="44" t="s">
        <v>2006</v>
      </c>
      <c r="S255" s="44">
        <v>3</v>
      </c>
      <c r="T255" s="44" t="s">
        <v>933</v>
      </c>
      <c r="U255" s="44" t="s">
        <v>2</v>
      </c>
      <c r="V255" s="44">
        <v>4</v>
      </c>
      <c r="W255" s="44" t="s">
        <v>2007</v>
      </c>
      <c r="X255" s="44">
        <v>3</v>
      </c>
      <c r="Y255" s="44"/>
      <c r="Z255" s="44"/>
      <c r="AA255" s="44">
        <v>2520000000</v>
      </c>
      <c r="AB255" s="44"/>
      <c r="AC255" s="44"/>
      <c r="AD255" s="44" t="s">
        <v>2093</v>
      </c>
      <c r="AE255" s="22"/>
      <c r="AF255" s="22"/>
      <c r="AG255" s="22">
        <f t="shared" si="9"/>
        <v>2693474456.2046833</v>
      </c>
      <c r="AH255" s="22"/>
      <c r="AI255" s="22"/>
      <c r="AJ255" s="35"/>
      <c r="AK255" s="35"/>
      <c r="AL255" s="35">
        <f t="shared" si="10"/>
        <v>77715.807496239926</v>
      </c>
      <c r="AM255" s="35"/>
      <c r="AN255" s="35"/>
      <c r="AO255" s="24">
        <v>99.991666666666674</v>
      </c>
      <c r="AP255" s="27"/>
      <c r="AQ255" s="28">
        <v>1</v>
      </c>
      <c r="AR255" s="27">
        <v>2</v>
      </c>
      <c r="AS255" s="27">
        <v>34658</v>
      </c>
      <c r="AT255" s="25">
        <v>17</v>
      </c>
      <c r="AU255" s="44" t="s">
        <v>3050</v>
      </c>
      <c r="AV255" s="44" t="s">
        <v>2096</v>
      </c>
      <c r="AW255" s="44">
        <v>2010</v>
      </c>
      <c r="AX255" s="44" t="s">
        <v>1717</v>
      </c>
      <c r="AY255" s="44" t="s">
        <v>2095</v>
      </c>
      <c r="AZ255" s="78">
        <v>0.03</v>
      </c>
      <c r="BA255" s="44" t="s">
        <v>2009</v>
      </c>
      <c r="BB255" s="44" t="s">
        <v>2094</v>
      </c>
      <c r="BC255" s="25" t="s">
        <v>751</v>
      </c>
      <c r="BD255" s="25" t="s">
        <v>1614</v>
      </c>
      <c r="BE255" s="44"/>
      <c r="BF255" s="44">
        <v>2</v>
      </c>
      <c r="BG255" s="62">
        <v>3</v>
      </c>
      <c r="BH255" s="25" t="s">
        <v>2000</v>
      </c>
      <c r="BI255" s="74">
        <v>0</v>
      </c>
      <c r="BJ255" s="75" t="s">
        <v>2000</v>
      </c>
      <c r="BK255" s="75" t="s">
        <v>3973</v>
      </c>
      <c r="BL255" s="221"/>
      <c r="BM255" s="15"/>
      <c r="BN255" s="15"/>
      <c r="BO255" s="15"/>
      <c r="BP255" s="15"/>
      <c r="BQ255" s="15"/>
      <c r="BR255" s="15"/>
    </row>
    <row r="256" spans="1:70" s="29" customFormat="1" ht="15" customHeight="1" x14ac:dyDescent="0.25">
      <c r="A256" s="25">
        <v>222</v>
      </c>
      <c r="B256" s="26"/>
      <c r="C256" s="191" t="s">
        <v>428</v>
      </c>
      <c r="D256" s="200">
        <v>0</v>
      </c>
      <c r="E256" s="87" t="s">
        <v>2005</v>
      </c>
      <c r="F256" s="87" t="s">
        <v>5</v>
      </c>
      <c r="G256" s="44" t="s">
        <v>412</v>
      </c>
      <c r="H256" s="227">
        <v>1</v>
      </c>
      <c r="I256" s="44" t="s">
        <v>3681</v>
      </c>
      <c r="J256" s="44"/>
      <c r="K256" s="44">
        <v>3</v>
      </c>
      <c r="L256" s="44">
        <v>3</v>
      </c>
      <c r="M256" s="25">
        <v>26</v>
      </c>
      <c r="N256" s="25">
        <v>26</v>
      </c>
      <c r="O256" s="25" t="s">
        <v>2092</v>
      </c>
      <c r="P256" s="44" t="s">
        <v>19</v>
      </c>
      <c r="Q256" s="44" t="s">
        <v>320</v>
      </c>
      <c r="R256" s="44" t="s">
        <v>2014</v>
      </c>
      <c r="S256" s="44">
        <v>3</v>
      </c>
      <c r="T256" s="44" t="s">
        <v>2015</v>
      </c>
      <c r="U256" s="44" t="s">
        <v>2</v>
      </c>
      <c r="V256" s="44">
        <v>4</v>
      </c>
      <c r="W256" s="44" t="s">
        <v>2016</v>
      </c>
      <c r="X256" s="44">
        <v>3</v>
      </c>
      <c r="Y256" s="44"/>
      <c r="Z256" s="44"/>
      <c r="AA256" s="44">
        <v>1465000000</v>
      </c>
      <c r="AB256" s="44"/>
      <c r="AC256" s="44"/>
      <c r="AD256" s="44" t="s">
        <v>2093</v>
      </c>
      <c r="AE256" s="22"/>
      <c r="AF256" s="22"/>
      <c r="AG256" s="22">
        <f t="shared" si="9"/>
        <v>1565849237.4364529</v>
      </c>
      <c r="AH256" s="22"/>
      <c r="AI256" s="22"/>
      <c r="AJ256" s="35"/>
      <c r="AK256" s="35"/>
      <c r="AL256" s="35">
        <f t="shared" si="10"/>
        <v>166014.5501947045</v>
      </c>
      <c r="AM256" s="35"/>
      <c r="AN256" s="35"/>
      <c r="AO256" s="24">
        <v>99.991666666666674</v>
      </c>
      <c r="AP256" s="27"/>
      <c r="AQ256" s="28">
        <v>1</v>
      </c>
      <c r="AR256" s="27">
        <v>2</v>
      </c>
      <c r="AS256" s="27">
        <v>9432</v>
      </c>
      <c r="AT256" s="25">
        <v>17</v>
      </c>
      <c r="AU256" s="44" t="s">
        <v>3050</v>
      </c>
      <c r="AV256" s="44" t="s">
        <v>2096</v>
      </c>
      <c r="AW256" s="44">
        <v>2010</v>
      </c>
      <c r="AX256" s="44" t="s">
        <v>1717</v>
      </c>
      <c r="AY256" s="44" t="s">
        <v>2095</v>
      </c>
      <c r="AZ256" s="78">
        <v>0.03</v>
      </c>
      <c r="BA256" s="44" t="s">
        <v>2017</v>
      </c>
      <c r="BB256" s="44" t="s">
        <v>2094</v>
      </c>
      <c r="BC256" s="44" t="s">
        <v>751</v>
      </c>
      <c r="BD256" s="25" t="s">
        <v>1614</v>
      </c>
      <c r="BE256" s="44"/>
      <c r="BF256" s="44">
        <v>2</v>
      </c>
      <c r="BG256" s="62">
        <v>3</v>
      </c>
      <c r="BH256" s="25" t="s">
        <v>2000</v>
      </c>
      <c r="BI256" s="74">
        <v>0</v>
      </c>
      <c r="BJ256" s="75" t="s">
        <v>2000</v>
      </c>
      <c r="BK256" s="75" t="s">
        <v>3973</v>
      </c>
      <c r="BL256" s="221"/>
      <c r="BM256" s="15"/>
      <c r="BN256" s="15"/>
      <c r="BO256" s="15"/>
      <c r="BP256" s="15"/>
      <c r="BQ256" s="15"/>
      <c r="BR256" s="15"/>
    </row>
    <row r="257" spans="1:70" s="29" customFormat="1" ht="15" customHeight="1" x14ac:dyDescent="0.25">
      <c r="A257" s="25">
        <v>223</v>
      </c>
      <c r="B257" s="26"/>
      <c r="C257" s="191" t="s">
        <v>428</v>
      </c>
      <c r="D257" s="200">
        <v>0</v>
      </c>
      <c r="E257" s="87" t="s">
        <v>2005</v>
      </c>
      <c r="F257" s="87" t="s">
        <v>5</v>
      </c>
      <c r="G257" s="44" t="s">
        <v>412</v>
      </c>
      <c r="H257" s="227">
        <v>1</v>
      </c>
      <c r="I257" s="44" t="s">
        <v>3681</v>
      </c>
      <c r="J257" s="44"/>
      <c r="K257" s="44">
        <v>3</v>
      </c>
      <c r="L257" s="44">
        <v>3</v>
      </c>
      <c r="M257" s="25">
        <v>26</v>
      </c>
      <c r="N257" s="25">
        <v>26</v>
      </c>
      <c r="O257" s="25" t="s">
        <v>2092</v>
      </c>
      <c r="P257" s="44" t="s">
        <v>19</v>
      </c>
      <c r="Q257" s="44" t="s">
        <v>320</v>
      </c>
      <c r="R257" s="44" t="s">
        <v>2019</v>
      </c>
      <c r="S257" s="44">
        <v>1</v>
      </c>
      <c r="T257" s="44" t="s">
        <v>2115</v>
      </c>
      <c r="U257" s="44" t="s">
        <v>2</v>
      </c>
      <c r="V257" s="44">
        <v>4</v>
      </c>
      <c r="W257" s="44" t="s">
        <v>2020</v>
      </c>
      <c r="X257" s="44">
        <v>3</v>
      </c>
      <c r="Y257" s="44"/>
      <c r="Z257" s="44"/>
      <c r="AA257" s="44">
        <v>354000000</v>
      </c>
      <c r="AB257" s="44"/>
      <c r="AC257" s="44"/>
      <c r="AD257" s="44" t="s">
        <v>2093</v>
      </c>
      <c r="AE257" s="22"/>
      <c r="AF257" s="22"/>
      <c r="AG257" s="22">
        <f t="shared" si="9"/>
        <v>378369030.7525627</v>
      </c>
      <c r="AH257" s="22"/>
      <c r="AI257" s="22"/>
      <c r="AJ257" s="35"/>
      <c r="AK257" s="35"/>
      <c r="AL257" s="35">
        <f t="shared" si="10"/>
        <v>14793.909553978836</v>
      </c>
      <c r="AM257" s="35"/>
      <c r="AN257" s="35"/>
      <c r="AO257" s="24">
        <v>99.991666666666674</v>
      </c>
      <c r="AP257" s="27"/>
      <c r="AQ257" s="28">
        <v>1</v>
      </c>
      <c r="AR257" s="27">
        <v>2</v>
      </c>
      <c r="AS257" s="27">
        <v>25576</v>
      </c>
      <c r="AT257" s="25">
        <v>17</v>
      </c>
      <c r="AU257" s="44" t="s">
        <v>3050</v>
      </c>
      <c r="AV257" s="44" t="s">
        <v>2096</v>
      </c>
      <c r="AW257" s="44">
        <v>2010</v>
      </c>
      <c r="AX257" s="44" t="s">
        <v>1717</v>
      </c>
      <c r="AY257" s="44" t="s">
        <v>2095</v>
      </c>
      <c r="AZ257" s="78">
        <v>0.03</v>
      </c>
      <c r="BA257" s="44" t="s">
        <v>2021</v>
      </c>
      <c r="BB257" s="44" t="s">
        <v>2094</v>
      </c>
      <c r="BC257" s="25" t="s">
        <v>751</v>
      </c>
      <c r="BD257" s="25" t="s">
        <v>1614</v>
      </c>
      <c r="BE257" s="44"/>
      <c r="BF257" s="44">
        <v>2</v>
      </c>
      <c r="BG257" s="62">
        <v>3</v>
      </c>
      <c r="BH257" s="25" t="s">
        <v>2000</v>
      </c>
      <c r="BI257" s="74">
        <v>0</v>
      </c>
      <c r="BJ257" s="75" t="s">
        <v>2000</v>
      </c>
      <c r="BK257" s="75" t="s">
        <v>3973</v>
      </c>
      <c r="BL257" s="221"/>
      <c r="BM257" s="15"/>
      <c r="BN257" s="15"/>
      <c r="BO257" s="15"/>
      <c r="BP257" s="15"/>
      <c r="BQ257" s="15"/>
      <c r="BR257" s="15"/>
    </row>
    <row r="258" spans="1:70" s="29" customFormat="1" ht="15" customHeight="1" x14ac:dyDescent="0.25">
      <c r="A258" s="25">
        <v>224</v>
      </c>
      <c r="B258" s="26"/>
      <c r="C258" s="191" t="s">
        <v>428</v>
      </c>
      <c r="D258" s="200">
        <v>0</v>
      </c>
      <c r="E258" s="87" t="s">
        <v>2005</v>
      </c>
      <c r="F258" s="87" t="s">
        <v>5</v>
      </c>
      <c r="G258" s="44" t="s">
        <v>412</v>
      </c>
      <c r="H258" s="227">
        <v>1</v>
      </c>
      <c r="I258" s="44" t="s">
        <v>3681</v>
      </c>
      <c r="J258" s="44"/>
      <c r="K258" s="44">
        <v>3</v>
      </c>
      <c r="L258" s="44">
        <v>3</v>
      </c>
      <c r="M258" s="25">
        <v>26</v>
      </c>
      <c r="N258" s="25">
        <v>26</v>
      </c>
      <c r="O258" s="25" t="s">
        <v>2092</v>
      </c>
      <c r="P258" s="44" t="s">
        <v>19</v>
      </c>
      <c r="Q258" s="44" t="s">
        <v>320</v>
      </c>
      <c r="R258" s="44" t="s">
        <v>2022</v>
      </c>
      <c r="S258" s="44">
        <v>1</v>
      </c>
      <c r="T258" s="44" t="s">
        <v>2115</v>
      </c>
      <c r="U258" s="44" t="s">
        <v>2</v>
      </c>
      <c r="V258" s="44">
        <v>4</v>
      </c>
      <c r="W258" s="44" t="s">
        <v>2023</v>
      </c>
      <c r="X258" s="44">
        <v>3</v>
      </c>
      <c r="Y258" s="44"/>
      <c r="Z258" s="44"/>
      <c r="AA258" s="44">
        <v>331000000</v>
      </c>
      <c r="AB258" s="44"/>
      <c r="AC258" s="44"/>
      <c r="AD258" s="44" t="s">
        <v>2093</v>
      </c>
      <c r="AE258" s="22"/>
      <c r="AF258" s="22"/>
      <c r="AG258" s="22">
        <f t="shared" si="9"/>
        <v>353785732.14434534</v>
      </c>
      <c r="AH258" s="22"/>
      <c r="AI258" s="22"/>
      <c r="AJ258" s="35"/>
      <c r="AK258" s="35"/>
      <c r="AL258" s="35">
        <f t="shared" si="10"/>
        <v>108924.17861586987</v>
      </c>
      <c r="AM258" s="35"/>
      <c r="AN258" s="35"/>
      <c r="AO258" s="24">
        <v>99.991666666666674</v>
      </c>
      <c r="AP258" s="27"/>
      <c r="AQ258" s="28">
        <v>1</v>
      </c>
      <c r="AR258" s="27">
        <v>2</v>
      </c>
      <c r="AS258" s="27">
        <v>3248</v>
      </c>
      <c r="AT258" s="25">
        <v>17</v>
      </c>
      <c r="AU258" s="44" t="s">
        <v>3050</v>
      </c>
      <c r="AV258" s="44" t="s">
        <v>2096</v>
      </c>
      <c r="AW258" s="44">
        <v>2010</v>
      </c>
      <c r="AX258" s="44" t="s">
        <v>1717</v>
      </c>
      <c r="AY258" s="44" t="s">
        <v>2095</v>
      </c>
      <c r="AZ258" s="78">
        <v>0.03</v>
      </c>
      <c r="BA258" s="44" t="s">
        <v>2024</v>
      </c>
      <c r="BB258" s="44" t="s">
        <v>2094</v>
      </c>
      <c r="BC258" s="25" t="s">
        <v>751</v>
      </c>
      <c r="BD258" s="25" t="s">
        <v>1614</v>
      </c>
      <c r="BE258" s="44"/>
      <c r="BF258" s="44">
        <v>2</v>
      </c>
      <c r="BG258" s="62">
        <v>3</v>
      </c>
      <c r="BH258" s="25" t="s">
        <v>2000</v>
      </c>
      <c r="BI258" s="74">
        <v>0</v>
      </c>
      <c r="BJ258" s="75" t="s">
        <v>2000</v>
      </c>
      <c r="BK258" s="75" t="s">
        <v>3973</v>
      </c>
      <c r="BL258" s="221"/>
      <c r="BM258" s="15"/>
      <c r="BN258" s="15"/>
      <c r="BO258" s="15"/>
      <c r="BP258" s="15"/>
      <c r="BQ258" s="15"/>
      <c r="BR258" s="15"/>
    </row>
    <row r="259" spans="1:70" s="29" customFormat="1" ht="15" customHeight="1" x14ac:dyDescent="0.25">
      <c r="A259" s="25">
        <v>225</v>
      </c>
      <c r="B259" s="26"/>
      <c r="C259" s="191" t="s">
        <v>428</v>
      </c>
      <c r="D259" s="200">
        <v>0</v>
      </c>
      <c r="E259" s="87" t="s">
        <v>2005</v>
      </c>
      <c r="F259" s="87" t="s">
        <v>5</v>
      </c>
      <c r="G259" s="44" t="s">
        <v>412</v>
      </c>
      <c r="H259" s="227">
        <v>1</v>
      </c>
      <c r="I259" s="44" t="s">
        <v>3681</v>
      </c>
      <c r="J259" s="44"/>
      <c r="K259" s="44">
        <v>3</v>
      </c>
      <c r="L259" s="44">
        <v>3</v>
      </c>
      <c r="M259" s="25">
        <v>26</v>
      </c>
      <c r="N259" s="25">
        <v>26</v>
      </c>
      <c r="O259" s="25" t="s">
        <v>2092</v>
      </c>
      <c r="P259" s="44" t="s">
        <v>19</v>
      </c>
      <c r="Q259" s="44" t="s">
        <v>320</v>
      </c>
      <c r="R259" s="44" t="s">
        <v>2019</v>
      </c>
      <c r="S259" s="44">
        <v>1</v>
      </c>
      <c r="T259" s="44" t="s">
        <v>2115</v>
      </c>
      <c r="U259" s="44" t="s">
        <v>2</v>
      </c>
      <c r="V259" s="44">
        <v>4</v>
      </c>
      <c r="W259" s="44" t="s">
        <v>2091</v>
      </c>
      <c r="X259" s="44">
        <v>3</v>
      </c>
      <c r="Y259" s="44"/>
      <c r="Z259" s="44"/>
      <c r="AA259" s="44">
        <v>1396000000</v>
      </c>
      <c r="AB259" s="44"/>
      <c r="AC259" s="44"/>
      <c r="AD259" s="44" t="s">
        <v>2093</v>
      </c>
      <c r="AE259" s="22"/>
      <c r="AF259" s="22"/>
      <c r="AG259" s="22">
        <f t="shared" si="9"/>
        <v>1492099341.6118009</v>
      </c>
      <c r="AH259" s="22"/>
      <c r="AI259" s="22"/>
      <c r="AJ259" s="35"/>
      <c r="AK259" s="35"/>
      <c r="AL259" s="35">
        <f t="shared" si="10"/>
        <v>58339.824116820491</v>
      </c>
      <c r="AM259" s="35"/>
      <c r="AN259" s="35"/>
      <c r="AO259" s="24">
        <v>99.991666666666674</v>
      </c>
      <c r="AP259" s="27"/>
      <c r="AQ259" s="28">
        <v>1</v>
      </c>
      <c r="AR259" s="27">
        <v>2</v>
      </c>
      <c r="AS259" s="27">
        <v>25576</v>
      </c>
      <c r="AT259" s="25">
        <v>17</v>
      </c>
      <c r="AU259" s="44" t="s">
        <v>3050</v>
      </c>
      <c r="AV259" s="44" t="s">
        <v>2096</v>
      </c>
      <c r="AW259" s="44">
        <v>2010</v>
      </c>
      <c r="AX259" s="44" t="s">
        <v>1717</v>
      </c>
      <c r="AY259" s="44" t="s">
        <v>2095</v>
      </c>
      <c r="AZ259" s="78">
        <v>0.03</v>
      </c>
      <c r="BA259" s="44" t="s">
        <v>2026</v>
      </c>
      <c r="BB259" s="44" t="s">
        <v>2094</v>
      </c>
      <c r="BC259" s="25" t="s">
        <v>751</v>
      </c>
      <c r="BD259" s="25" t="s">
        <v>1614</v>
      </c>
      <c r="BE259" s="44"/>
      <c r="BF259" s="44">
        <v>2</v>
      </c>
      <c r="BG259" s="62">
        <v>3</v>
      </c>
      <c r="BH259" s="25" t="s">
        <v>2000</v>
      </c>
      <c r="BI259" s="74">
        <v>0</v>
      </c>
      <c r="BJ259" s="75" t="s">
        <v>2000</v>
      </c>
      <c r="BK259" s="75" t="s">
        <v>3973</v>
      </c>
      <c r="BL259" s="221"/>
      <c r="BM259" s="15"/>
      <c r="BN259" s="15"/>
      <c r="BO259" s="15"/>
      <c r="BP259" s="15"/>
      <c r="BQ259" s="15"/>
      <c r="BR259" s="15"/>
    </row>
    <row r="260" spans="1:70" s="29" customFormat="1" ht="15" customHeight="1" x14ac:dyDescent="0.25">
      <c r="A260" s="25">
        <v>226</v>
      </c>
      <c r="B260" s="26"/>
      <c r="C260" s="191" t="s">
        <v>428</v>
      </c>
      <c r="D260" s="200">
        <v>0</v>
      </c>
      <c r="E260" s="87" t="s">
        <v>2005</v>
      </c>
      <c r="F260" s="87" t="s">
        <v>5</v>
      </c>
      <c r="G260" s="44" t="s">
        <v>412</v>
      </c>
      <c r="H260" s="227">
        <v>1</v>
      </c>
      <c r="I260" s="44" t="s">
        <v>3681</v>
      </c>
      <c r="J260" s="44"/>
      <c r="K260" s="44">
        <v>3</v>
      </c>
      <c r="L260" s="44">
        <v>3</v>
      </c>
      <c r="M260" s="25">
        <v>26</v>
      </c>
      <c r="N260" s="25">
        <v>26</v>
      </c>
      <c r="O260" s="25" t="s">
        <v>2092</v>
      </c>
      <c r="P260" s="44" t="s">
        <v>19</v>
      </c>
      <c r="Q260" s="44" t="s">
        <v>320</v>
      </c>
      <c r="R260" s="44" t="s">
        <v>2027</v>
      </c>
      <c r="S260" s="44">
        <v>1</v>
      </c>
      <c r="T260" s="44" t="s">
        <v>2114</v>
      </c>
      <c r="U260" s="44" t="s">
        <v>2</v>
      </c>
      <c r="V260" s="44">
        <v>4</v>
      </c>
      <c r="W260" s="44" t="s">
        <v>3079</v>
      </c>
      <c r="X260" s="44">
        <v>3</v>
      </c>
      <c r="Y260" s="44"/>
      <c r="Z260" s="44"/>
      <c r="AA260" s="44">
        <v>1375000000</v>
      </c>
      <c r="AB260" s="44"/>
      <c r="AC260" s="44"/>
      <c r="AD260" s="44" t="s">
        <v>2093</v>
      </c>
      <c r="AE260" s="22"/>
      <c r="AF260" s="22"/>
      <c r="AG260" s="22">
        <f t="shared" si="9"/>
        <v>1469653721.1434286</v>
      </c>
      <c r="AH260" s="22"/>
      <c r="AI260" s="22"/>
      <c r="AJ260" s="35"/>
      <c r="AK260" s="35"/>
      <c r="AL260" s="35">
        <f t="shared" si="10"/>
        <v>194785.11877315157</v>
      </c>
      <c r="AM260" s="35"/>
      <c r="AN260" s="35"/>
      <c r="AO260" s="24">
        <v>99.991666666666674</v>
      </c>
      <c r="AP260" s="27"/>
      <c r="AQ260" s="28">
        <v>1</v>
      </c>
      <c r="AR260" s="27">
        <v>2</v>
      </c>
      <c r="AS260" s="27">
        <v>7545</v>
      </c>
      <c r="AT260" s="25">
        <v>17</v>
      </c>
      <c r="AU260" s="44" t="s">
        <v>3050</v>
      </c>
      <c r="AV260" s="44" t="s">
        <v>2096</v>
      </c>
      <c r="AW260" s="44">
        <v>2010</v>
      </c>
      <c r="AX260" s="44" t="s">
        <v>1717</v>
      </c>
      <c r="AY260" s="44" t="s">
        <v>2095</v>
      </c>
      <c r="AZ260" s="78">
        <v>0.03</v>
      </c>
      <c r="BA260" s="44" t="s">
        <v>2029</v>
      </c>
      <c r="BB260" s="44" t="s">
        <v>2094</v>
      </c>
      <c r="BC260" s="44" t="s">
        <v>751</v>
      </c>
      <c r="BD260" s="25" t="s">
        <v>1614</v>
      </c>
      <c r="BE260" s="44"/>
      <c r="BF260" s="44">
        <v>2</v>
      </c>
      <c r="BG260" s="62">
        <v>3</v>
      </c>
      <c r="BH260" s="25" t="s">
        <v>2000</v>
      </c>
      <c r="BI260" s="74">
        <v>0</v>
      </c>
      <c r="BJ260" s="75" t="s">
        <v>2000</v>
      </c>
      <c r="BK260" s="75" t="s">
        <v>3973</v>
      </c>
      <c r="BL260" s="221"/>
      <c r="BM260" s="15"/>
      <c r="BN260" s="15"/>
      <c r="BO260" s="15"/>
      <c r="BP260" s="15"/>
      <c r="BQ260" s="15"/>
      <c r="BR260" s="15"/>
    </row>
    <row r="261" spans="1:70" s="29" customFormat="1" ht="15" customHeight="1" x14ac:dyDescent="0.25">
      <c r="A261" s="25">
        <v>227</v>
      </c>
      <c r="B261" s="26"/>
      <c r="C261" s="191" t="s">
        <v>428</v>
      </c>
      <c r="D261" s="200">
        <v>0</v>
      </c>
      <c r="E261" s="87" t="s">
        <v>2005</v>
      </c>
      <c r="F261" s="87" t="s">
        <v>5</v>
      </c>
      <c r="G261" s="44" t="s">
        <v>412</v>
      </c>
      <c r="H261" s="227">
        <v>1</v>
      </c>
      <c r="I261" s="44" t="s">
        <v>3681</v>
      </c>
      <c r="J261" s="44"/>
      <c r="K261" s="44">
        <v>3</v>
      </c>
      <c r="L261" s="44">
        <v>3</v>
      </c>
      <c r="M261" s="25">
        <v>26</v>
      </c>
      <c r="N261" s="25">
        <v>26</v>
      </c>
      <c r="O261" s="25" t="s">
        <v>2092</v>
      </c>
      <c r="P261" s="44" t="s">
        <v>19</v>
      </c>
      <c r="Q261" s="44" t="s">
        <v>320</v>
      </c>
      <c r="R261" s="44" t="s">
        <v>2027</v>
      </c>
      <c r="S261" s="44">
        <v>1</v>
      </c>
      <c r="T261" s="44" t="s">
        <v>2114</v>
      </c>
      <c r="U261" s="44" t="s">
        <v>2</v>
      </c>
      <c r="V261" s="44">
        <v>4</v>
      </c>
      <c r="W261" s="44" t="s">
        <v>3080</v>
      </c>
      <c r="X261" s="44">
        <v>3</v>
      </c>
      <c r="Y261" s="44"/>
      <c r="Z261" s="44"/>
      <c r="AA261" s="44">
        <v>1481000000</v>
      </c>
      <c r="AB261" s="44"/>
      <c r="AC261" s="44"/>
      <c r="AD261" s="44" t="s">
        <v>2093</v>
      </c>
      <c r="AE261" s="22"/>
      <c r="AF261" s="22"/>
      <c r="AG261" s="22">
        <f t="shared" si="9"/>
        <v>1582950662.5552127</v>
      </c>
      <c r="AH261" s="22"/>
      <c r="AI261" s="22"/>
      <c r="AJ261" s="35"/>
      <c r="AK261" s="35"/>
      <c r="AL261" s="35">
        <f t="shared" si="10"/>
        <v>209801.2806567545</v>
      </c>
      <c r="AM261" s="35"/>
      <c r="AN261" s="35"/>
      <c r="AO261" s="24">
        <v>99.991666666666674</v>
      </c>
      <c r="AP261" s="27"/>
      <c r="AQ261" s="28">
        <v>1</v>
      </c>
      <c r="AR261" s="27">
        <v>2</v>
      </c>
      <c r="AS261" s="27">
        <v>7545</v>
      </c>
      <c r="AT261" s="25">
        <v>17</v>
      </c>
      <c r="AU261" s="44" t="s">
        <v>3050</v>
      </c>
      <c r="AV261" s="44" t="s">
        <v>2096</v>
      </c>
      <c r="AW261" s="44">
        <v>2010</v>
      </c>
      <c r="AX261" s="44" t="s">
        <v>1717</v>
      </c>
      <c r="AY261" s="44" t="s">
        <v>2095</v>
      </c>
      <c r="AZ261" s="78">
        <v>0.03</v>
      </c>
      <c r="BA261" s="44" t="s">
        <v>2031</v>
      </c>
      <c r="BB261" s="44" t="s">
        <v>2094</v>
      </c>
      <c r="BC261" s="25" t="s">
        <v>751</v>
      </c>
      <c r="BD261" s="25" t="s">
        <v>1614</v>
      </c>
      <c r="BE261" s="44"/>
      <c r="BF261" s="44">
        <v>2</v>
      </c>
      <c r="BG261" s="62">
        <v>3</v>
      </c>
      <c r="BH261" s="25" t="s">
        <v>2000</v>
      </c>
      <c r="BI261" s="74">
        <v>0</v>
      </c>
      <c r="BJ261" s="75" t="s">
        <v>2000</v>
      </c>
      <c r="BK261" s="75" t="s">
        <v>3973</v>
      </c>
      <c r="BL261" s="221"/>
      <c r="BM261" s="15"/>
      <c r="BN261" s="15"/>
      <c r="BO261" s="15"/>
      <c r="BP261" s="15"/>
      <c r="BQ261" s="15"/>
      <c r="BR261" s="15"/>
    </row>
    <row r="262" spans="1:70" s="29" customFormat="1" ht="15" customHeight="1" x14ac:dyDescent="0.25">
      <c r="A262" s="25">
        <v>228</v>
      </c>
      <c r="B262" s="26"/>
      <c r="C262" s="190" t="s">
        <v>428</v>
      </c>
      <c r="D262" s="201">
        <v>0</v>
      </c>
      <c r="E262" s="57" t="s">
        <v>2005</v>
      </c>
      <c r="F262" s="57" t="s">
        <v>5</v>
      </c>
      <c r="G262" s="25" t="s">
        <v>412</v>
      </c>
      <c r="H262" s="227">
        <v>1</v>
      </c>
      <c r="I262" s="44" t="s">
        <v>3681</v>
      </c>
      <c r="J262" s="25"/>
      <c r="K262" s="25">
        <v>3</v>
      </c>
      <c r="L262" s="25">
        <v>3</v>
      </c>
      <c r="M262" s="25">
        <v>11</v>
      </c>
      <c r="N262" s="25" t="s">
        <v>2958</v>
      </c>
      <c r="O262" s="25" t="s">
        <v>2032</v>
      </c>
      <c r="P262" s="25" t="s">
        <v>19</v>
      </c>
      <c r="Q262" s="25" t="s">
        <v>320</v>
      </c>
      <c r="R262" s="44" t="s">
        <v>1826</v>
      </c>
      <c r="S262" s="25">
        <v>3</v>
      </c>
      <c r="T262" s="25" t="s">
        <v>2033</v>
      </c>
      <c r="U262" s="25" t="s">
        <v>2</v>
      </c>
      <c r="V262" s="25">
        <v>4</v>
      </c>
      <c r="W262" s="25" t="s">
        <v>2034</v>
      </c>
      <c r="X262" s="25">
        <v>2</v>
      </c>
      <c r="Y262" s="25"/>
      <c r="Z262" s="25"/>
      <c r="AA262" s="25">
        <v>11849</v>
      </c>
      <c r="AB262" s="25"/>
      <c r="AC262" s="25"/>
      <c r="AD262" s="25" t="s">
        <v>2042</v>
      </c>
      <c r="AE262" s="22"/>
      <c r="AF262" s="22"/>
      <c r="AG262" s="22">
        <f t="shared" si="9"/>
        <v>12664.674139511624</v>
      </c>
      <c r="AH262" s="22"/>
      <c r="AI262" s="22"/>
      <c r="AJ262" s="35"/>
      <c r="AK262" s="35"/>
      <c r="AL262" s="35">
        <f t="shared" si="10"/>
        <v>12664.674139511624</v>
      </c>
      <c r="AM262" s="35"/>
      <c r="AN262" s="35"/>
      <c r="AO262" s="24">
        <v>99.991666666666674</v>
      </c>
      <c r="AP262" s="28"/>
      <c r="AQ262" s="28">
        <v>1</v>
      </c>
      <c r="AR262" s="27">
        <v>2</v>
      </c>
      <c r="AS262" s="27">
        <v>1</v>
      </c>
      <c r="AT262" s="25">
        <v>3</v>
      </c>
      <c r="AU262" s="25" t="s">
        <v>2038</v>
      </c>
      <c r="AV262" s="25" t="s">
        <v>2040</v>
      </c>
      <c r="AW262" s="44">
        <v>2010</v>
      </c>
      <c r="AX262" s="25" t="s">
        <v>751</v>
      </c>
      <c r="AY262" s="25" t="s">
        <v>2039</v>
      </c>
      <c r="AZ262" s="25" t="s">
        <v>751</v>
      </c>
      <c r="BA262" s="25" t="s">
        <v>2049</v>
      </c>
      <c r="BB262" s="25" t="s">
        <v>2037</v>
      </c>
      <c r="BC262" s="25" t="s">
        <v>751</v>
      </c>
      <c r="BD262" s="25" t="s">
        <v>1614</v>
      </c>
      <c r="BE262" s="44" t="s">
        <v>2041</v>
      </c>
      <c r="BF262" s="44">
        <v>2</v>
      </c>
      <c r="BG262" s="62">
        <v>3</v>
      </c>
      <c r="BH262" s="25" t="s">
        <v>2000</v>
      </c>
      <c r="BI262" s="75">
        <v>0</v>
      </c>
      <c r="BJ262" s="75" t="s">
        <v>3970</v>
      </c>
      <c r="BK262" s="75" t="s">
        <v>3899</v>
      </c>
      <c r="BL262" s="221"/>
      <c r="BM262" s="238"/>
      <c r="BN262" s="238"/>
      <c r="BO262" s="238"/>
      <c r="BP262" s="238"/>
      <c r="BQ262" s="238"/>
      <c r="BR262" s="238"/>
    </row>
    <row r="263" spans="1:70" s="29" customFormat="1" ht="15" customHeight="1" x14ac:dyDescent="0.25">
      <c r="A263" s="25">
        <v>229</v>
      </c>
      <c r="B263" s="26"/>
      <c r="C263" s="191" t="s">
        <v>428</v>
      </c>
      <c r="D263" s="201">
        <v>0</v>
      </c>
      <c r="E263" s="87" t="s">
        <v>2005</v>
      </c>
      <c r="F263" s="87" t="s">
        <v>5</v>
      </c>
      <c r="G263" s="44" t="s">
        <v>412</v>
      </c>
      <c r="H263" s="227">
        <v>1</v>
      </c>
      <c r="I263" s="44" t="s">
        <v>3681</v>
      </c>
      <c r="J263" s="44"/>
      <c r="K263" s="44">
        <v>3</v>
      </c>
      <c r="L263" s="44">
        <v>3</v>
      </c>
      <c r="M263" s="44">
        <v>11</v>
      </c>
      <c r="N263" s="44" t="s">
        <v>2958</v>
      </c>
      <c r="O263" s="44" t="s">
        <v>2032</v>
      </c>
      <c r="P263" s="44" t="s">
        <v>19</v>
      </c>
      <c r="Q263" s="44" t="s">
        <v>320</v>
      </c>
      <c r="R263" s="44" t="s">
        <v>1826</v>
      </c>
      <c r="S263" s="44">
        <v>3</v>
      </c>
      <c r="T263" s="44" t="s">
        <v>2033</v>
      </c>
      <c r="U263" s="44" t="s">
        <v>2</v>
      </c>
      <c r="V263" s="44">
        <v>4</v>
      </c>
      <c r="W263" s="44" t="s">
        <v>2034</v>
      </c>
      <c r="X263" s="25">
        <v>2</v>
      </c>
      <c r="Y263" s="44"/>
      <c r="Z263" s="44"/>
      <c r="AA263" s="44">
        <v>12218</v>
      </c>
      <c r="AB263" s="44"/>
      <c r="AC263" s="44"/>
      <c r="AD263" s="44" t="s">
        <v>2042</v>
      </c>
      <c r="AE263" s="22"/>
      <c r="AF263" s="22"/>
      <c r="AG263" s="22">
        <f t="shared" si="9"/>
        <v>13059.075756313025</v>
      </c>
      <c r="AH263" s="22"/>
      <c r="AI263" s="22"/>
      <c r="AJ263" s="35"/>
      <c r="AK263" s="35"/>
      <c r="AL263" s="35">
        <f t="shared" si="10"/>
        <v>13059.075756313025</v>
      </c>
      <c r="AM263" s="35"/>
      <c r="AN263" s="35"/>
      <c r="AO263" s="24">
        <v>99.991666666666674</v>
      </c>
      <c r="AP263" s="27"/>
      <c r="AQ263" s="28">
        <v>1</v>
      </c>
      <c r="AR263" s="27">
        <v>2</v>
      </c>
      <c r="AS263" s="27">
        <v>1</v>
      </c>
      <c r="AT263" s="44">
        <v>3</v>
      </c>
      <c r="AU263" s="44" t="s">
        <v>2038</v>
      </c>
      <c r="AV263" s="44" t="s">
        <v>2040</v>
      </c>
      <c r="AW263" s="44">
        <v>2010</v>
      </c>
      <c r="AX263" s="44" t="s">
        <v>751</v>
      </c>
      <c r="AY263" s="44" t="s">
        <v>2039</v>
      </c>
      <c r="AZ263" s="78" t="s">
        <v>751</v>
      </c>
      <c r="BA263" s="44" t="s">
        <v>2043</v>
      </c>
      <c r="BB263" s="44" t="s">
        <v>2037</v>
      </c>
      <c r="BC263" s="44" t="s">
        <v>751</v>
      </c>
      <c r="BD263" s="44" t="s">
        <v>1614</v>
      </c>
      <c r="BE263" s="44" t="s">
        <v>2041</v>
      </c>
      <c r="BF263" s="44">
        <v>2</v>
      </c>
      <c r="BG263" s="62">
        <v>3</v>
      </c>
      <c r="BH263" s="25" t="s">
        <v>2000</v>
      </c>
      <c r="BI263" s="75">
        <v>0</v>
      </c>
      <c r="BJ263" s="75" t="s">
        <v>3970</v>
      </c>
      <c r="BK263" s="75" t="s">
        <v>3899</v>
      </c>
      <c r="BL263" s="221"/>
      <c r="BM263" s="238"/>
      <c r="BN263" s="238"/>
      <c r="BO263" s="238"/>
      <c r="BP263" s="238"/>
      <c r="BQ263" s="238"/>
      <c r="BR263" s="238"/>
    </row>
    <row r="264" spans="1:70" s="29" customFormat="1" ht="15" customHeight="1" x14ac:dyDescent="0.25">
      <c r="A264" s="25">
        <v>230</v>
      </c>
      <c r="B264" s="26"/>
      <c r="C264" s="190" t="s">
        <v>428</v>
      </c>
      <c r="D264" s="201">
        <v>0</v>
      </c>
      <c r="E264" s="57" t="s">
        <v>2005</v>
      </c>
      <c r="F264" s="57" t="s">
        <v>5</v>
      </c>
      <c r="G264" s="25" t="s">
        <v>412</v>
      </c>
      <c r="H264" s="227">
        <v>1</v>
      </c>
      <c r="I264" s="44" t="s">
        <v>3681</v>
      </c>
      <c r="J264" s="25"/>
      <c r="K264" s="25">
        <v>3</v>
      </c>
      <c r="L264" s="25">
        <v>3</v>
      </c>
      <c r="M264" s="25">
        <v>11</v>
      </c>
      <c r="N264" s="25" t="s">
        <v>2958</v>
      </c>
      <c r="O264" s="25" t="s">
        <v>2032</v>
      </c>
      <c r="P264" s="25" t="s">
        <v>19</v>
      </c>
      <c r="Q264" s="25" t="s">
        <v>320</v>
      </c>
      <c r="R264" s="44" t="s">
        <v>1826</v>
      </c>
      <c r="S264" s="25">
        <v>3</v>
      </c>
      <c r="T264" s="25" t="s">
        <v>2033</v>
      </c>
      <c r="U264" s="25" t="s">
        <v>2</v>
      </c>
      <c r="V264" s="25">
        <v>4</v>
      </c>
      <c r="W264" s="25" t="s">
        <v>2034</v>
      </c>
      <c r="X264" s="25">
        <v>2</v>
      </c>
      <c r="Y264" s="25"/>
      <c r="Z264" s="25"/>
      <c r="AA264" s="25">
        <v>19809</v>
      </c>
      <c r="AB264" s="25"/>
      <c r="AC264" s="25"/>
      <c r="AD264" s="25" t="s">
        <v>2042</v>
      </c>
      <c r="AE264" s="22"/>
      <c r="AF264" s="22"/>
      <c r="AG264" s="22">
        <f t="shared" si="9"/>
        <v>21172.633136094671</v>
      </c>
      <c r="AH264" s="22"/>
      <c r="AI264" s="22"/>
      <c r="AJ264" s="35"/>
      <c r="AK264" s="35"/>
      <c r="AL264" s="35">
        <f t="shared" si="10"/>
        <v>21172.633136094671</v>
      </c>
      <c r="AM264" s="35"/>
      <c r="AN264" s="35"/>
      <c r="AO264" s="24">
        <v>99.991666666666674</v>
      </c>
      <c r="AP264" s="28"/>
      <c r="AQ264" s="28">
        <v>1</v>
      </c>
      <c r="AR264" s="27">
        <v>2</v>
      </c>
      <c r="AS264" s="27">
        <v>1</v>
      </c>
      <c r="AT264" s="25">
        <v>3</v>
      </c>
      <c r="AU264" s="25" t="s">
        <v>2038</v>
      </c>
      <c r="AV264" s="25" t="s">
        <v>2040</v>
      </c>
      <c r="AW264" s="44">
        <v>2010</v>
      </c>
      <c r="AX264" s="25" t="s">
        <v>751</v>
      </c>
      <c r="AY264" s="25" t="s">
        <v>2039</v>
      </c>
      <c r="AZ264" s="25" t="s">
        <v>751</v>
      </c>
      <c r="BA264" s="25" t="s">
        <v>2050</v>
      </c>
      <c r="BB264" s="25" t="s">
        <v>2037</v>
      </c>
      <c r="BC264" s="25" t="s">
        <v>751</v>
      </c>
      <c r="BD264" s="25" t="s">
        <v>1614</v>
      </c>
      <c r="BE264" s="44" t="s">
        <v>2041</v>
      </c>
      <c r="BF264" s="44">
        <v>2</v>
      </c>
      <c r="BG264" s="62">
        <v>3</v>
      </c>
      <c r="BH264" s="25" t="s">
        <v>2000</v>
      </c>
      <c r="BI264" s="75">
        <v>0</v>
      </c>
      <c r="BJ264" s="75" t="s">
        <v>3970</v>
      </c>
      <c r="BK264" s="75" t="s">
        <v>3899</v>
      </c>
      <c r="BL264" s="221"/>
      <c r="BM264" s="221"/>
      <c r="BN264" s="221"/>
      <c r="BO264" s="221"/>
      <c r="BP264" s="221"/>
      <c r="BQ264" s="221"/>
      <c r="BR264" s="221"/>
    </row>
    <row r="265" spans="1:70" s="29" customFormat="1" ht="15" customHeight="1" x14ac:dyDescent="0.25">
      <c r="A265" s="25">
        <v>231</v>
      </c>
      <c r="B265" s="26"/>
      <c r="C265" s="191" t="s">
        <v>428</v>
      </c>
      <c r="D265" s="201">
        <v>0</v>
      </c>
      <c r="E265" s="87" t="s">
        <v>2005</v>
      </c>
      <c r="F265" s="87" t="s">
        <v>5</v>
      </c>
      <c r="G265" s="44" t="s">
        <v>412</v>
      </c>
      <c r="H265" s="227">
        <v>1</v>
      </c>
      <c r="I265" s="44" t="s">
        <v>3681</v>
      </c>
      <c r="J265" s="44"/>
      <c r="K265" s="44">
        <v>3</v>
      </c>
      <c r="L265" s="44">
        <v>3</v>
      </c>
      <c r="M265" s="44">
        <v>11</v>
      </c>
      <c r="N265" s="44" t="s">
        <v>2958</v>
      </c>
      <c r="O265" s="44" t="s">
        <v>2032</v>
      </c>
      <c r="P265" s="44" t="s">
        <v>19</v>
      </c>
      <c r="Q265" s="44" t="s">
        <v>320</v>
      </c>
      <c r="R265" s="44" t="s">
        <v>1826</v>
      </c>
      <c r="S265" s="44">
        <v>3</v>
      </c>
      <c r="T265" s="44" t="s">
        <v>2033</v>
      </c>
      <c r="U265" s="44" t="s">
        <v>2</v>
      </c>
      <c r="V265" s="44">
        <v>4</v>
      </c>
      <c r="W265" s="44" t="s">
        <v>2034</v>
      </c>
      <c r="X265" s="25">
        <v>2</v>
      </c>
      <c r="Y265" s="44"/>
      <c r="Z265" s="44"/>
      <c r="AA265" s="44">
        <v>23416</v>
      </c>
      <c r="AB265" s="44"/>
      <c r="AC265" s="44"/>
      <c r="AD265" s="44" t="s">
        <v>2044</v>
      </c>
      <c r="AE265" s="22"/>
      <c r="AF265" s="22"/>
      <c r="AG265" s="22">
        <f t="shared" si="9"/>
        <v>25027.935661305106</v>
      </c>
      <c r="AH265" s="22"/>
      <c r="AI265" s="22"/>
      <c r="AJ265" s="35"/>
      <c r="AK265" s="35"/>
      <c r="AL265" s="35">
        <f t="shared" si="10"/>
        <v>25027.935661305106</v>
      </c>
      <c r="AM265" s="35"/>
      <c r="AN265" s="35"/>
      <c r="AO265" s="24">
        <v>99.991666666666674</v>
      </c>
      <c r="AP265" s="27"/>
      <c r="AQ265" s="28">
        <v>1</v>
      </c>
      <c r="AR265" s="27">
        <v>2</v>
      </c>
      <c r="AS265" s="27">
        <v>1</v>
      </c>
      <c r="AT265" s="44">
        <v>3</v>
      </c>
      <c r="AU265" s="44" t="s">
        <v>2038</v>
      </c>
      <c r="AV265" s="44" t="s">
        <v>2040</v>
      </c>
      <c r="AW265" s="44">
        <v>2010</v>
      </c>
      <c r="AX265" s="44" t="s">
        <v>751</v>
      </c>
      <c r="AY265" s="44" t="s">
        <v>2039</v>
      </c>
      <c r="AZ265" s="78" t="s">
        <v>751</v>
      </c>
      <c r="BA265" s="44" t="s">
        <v>2045</v>
      </c>
      <c r="BB265" s="44" t="s">
        <v>2037</v>
      </c>
      <c r="BC265" s="44" t="s">
        <v>751</v>
      </c>
      <c r="BD265" s="44" t="s">
        <v>1614</v>
      </c>
      <c r="BE265" s="44" t="s">
        <v>2041</v>
      </c>
      <c r="BF265" s="44">
        <v>2</v>
      </c>
      <c r="BG265" s="62">
        <v>3</v>
      </c>
      <c r="BH265" s="25" t="s">
        <v>2000</v>
      </c>
      <c r="BI265" s="75">
        <v>0</v>
      </c>
      <c r="BJ265" s="75" t="s">
        <v>3970</v>
      </c>
      <c r="BK265" s="75" t="s">
        <v>3899</v>
      </c>
      <c r="BL265" s="221"/>
      <c r="BM265" s="221"/>
      <c r="BN265" s="221"/>
      <c r="BO265" s="221"/>
      <c r="BP265" s="221"/>
      <c r="BQ265" s="221"/>
      <c r="BR265" s="221"/>
    </row>
    <row r="266" spans="1:70" s="29" customFormat="1" ht="15" customHeight="1" x14ac:dyDescent="0.25">
      <c r="A266" s="25">
        <v>232</v>
      </c>
      <c r="B266" s="26"/>
      <c r="C266" s="190" t="s">
        <v>428</v>
      </c>
      <c r="D266" s="201">
        <v>0</v>
      </c>
      <c r="E266" s="57" t="s">
        <v>2005</v>
      </c>
      <c r="F266" s="57" t="s">
        <v>5</v>
      </c>
      <c r="G266" s="25" t="s">
        <v>412</v>
      </c>
      <c r="H266" s="227">
        <v>1</v>
      </c>
      <c r="I266" s="44" t="s">
        <v>3681</v>
      </c>
      <c r="J266" s="25"/>
      <c r="K266" s="25">
        <v>3</v>
      </c>
      <c r="L266" s="25">
        <v>3</v>
      </c>
      <c r="M266" s="25">
        <v>11</v>
      </c>
      <c r="N266" s="25" t="s">
        <v>2958</v>
      </c>
      <c r="O266" s="25" t="s">
        <v>2032</v>
      </c>
      <c r="P266" s="25" t="s">
        <v>19</v>
      </c>
      <c r="Q266" s="25" t="s">
        <v>320</v>
      </c>
      <c r="R266" s="44" t="s">
        <v>1826</v>
      </c>
      <c r="S266" s="25">
        <v>3</v>
      </c>
      <c r="T266" s="25" t="s">
        <v>2033</v>
      </c>
      <c r="U266" s="25" t="s">
        <v>2</v>
      </c>
      <c r="V266" s="25">
        <v>4</v>
      </c>
      <c r="W266" s="25" t="s">
        <v>2034</v>
      </c>
      <c r="X266" s="25">
        <v>2</v>
      </c>
      <c r="Y266" s="25"/>
      <c r="Z266" s="25"/>
      <c r="AA266" s="25">
        <v>40407</v>
      </c>
      <c r="AB266" s="25"/>
      <c r="AC266" s="25"/>
      <c r="AD266" s="25" t="s">
        <v>2042</v>
      </c>
      <c r="AE266" s="22"/>
      <c r="AF266" s="22"/>
      <c r="AG266" s="22">
        <f t="shared" si="9"/>
        <v>43188.580298358196</v>
      </c>
      <c r="AH266" s="22"/>
      <c r="AI266" s="22"/>
      <c r="AJ266" s="35"/>
      <c r="AK266" s="35"/>
      <c r="AL266" s="35">
        <f t="shared" si="10"/>
        <v>43188.580298358196</v>
      </c>
      <c r="AM266" s="35"/>
      <c r="AN266" s="35"/>
      <c r="AO266" s="24">
        <v>99.991666666666674</v>
      </c>
      <c r="AP266" s="28"/>
      <c r="AQ266" s="28">
        <v>1</v>
      </c>
      <c r="AR266" s="27">
        <v>2</v>
      </c>
      <c r="AS266" s="27">
        <v>1</v>
      </c>
      <c r="AT266" s="25">
        <v>3</v>
      </c>
      <c r="AU266" s="25" t="s">
        <v>2038</v>
      </c>
      <c r="AV266" s="25" t="s">
        <v>2040</v>
      </c>
      <c r="AW266" s="44">
        <v>2010</v>
      </c>
      <c r="AX266" s="25" t="s">
        <v>751</v>
      </c>
      <c r="AY266" s="25" t="s">
        <v>2039</v>
      </c>
      <c r="AZ266" s="25" t="s">
        <v>751</v>
      </c>
      <c r="BA266" s="25" t="s">
        <v>2051</v>
      </c>
      <c r="BB266" s="25" t="s">
        <v>2037</v>
      </c>
      <c r="BC266" s="25" t="s">
        <v>751</v>
      </c>
      <c r="BD266" s="25" t="s">
        <v>1614</v>
      </c>
      <c r="BE266" s="44" t="s">
        <v>2041</v>
      </c>
      <c r="BF266" s="44">
        <v>2</v>
      </c>
      <c r="BG266" s="62">
        <v>3</v>
      </c>
      <c r="BH266" s="25" t="s">
        <v>2000</v>
      </c>
      <c r="BI266" s="75">
        <v>0</v>
      </c>
      <c r="BJ266" s="75" t="s">
        <v>3970</v>
      </c>
      <c r="BK266" s="75" t="s">
        <v>3899</v>
      </c>
      <c r="BL266" s="221"/>
      <c r="BM266" s="221"/>
      <c r="BN266" s="221"/>
      <c r="BO266" s="221"/>
      <c r="BP266" s="221"/>
      <c r="BQ266" s="221"/>
      <c r="BR266" s="221"/>
    </row>
    <row r="267" spans="1:70" s="29" customFormat="1" ht="15" customHeight="1" x14ac:dyDescent="0.25">
      <c r="A267" s="25">
        <v>233</v>
      </c>
      <c r="B267" s="26"/>
      <c r="C267" s="191" t="s">
        <v>428</v>
      </c>
      <c r="D267" s="201">
        <v>0</v>
      </c>
      <c r="E267" s="87" t="s">
        <v>2005</v>
      </c>
      <c r="F267" s="87" t="s">
        <v>5</v>
      </c>
      <c r="G267" s="44" t="s">
        <v>412</v>
      </c>
      <c r="H267" s="227">
        <v>1</v>
      </c>
      <c r="I267" s="44" t="s">
        <v>3681</v>
      </c>
      <c r="J267" s="44"/>
      <c r="K267" s="44">
        <v>3</v>
      </c>
      <c r="L267" s="44">
        <v>3</v>
      </c>
      <c r="M267" s="44">
        <v>11</v>
      </c>
      <c r="N267" s="44" t="s">
        <v>2958</v>
      </c>
      <c r="O267" s="44" t="s">
        <v>2032</v>
      </c>
      <c r="P267" s="44" t="s">
        <v>19</v>
      </c>
      <c r="Q267" s="44" t="s">
        <v>320</v>
      </c>
      <c r="R267" s="44" t="s">
        <v>1826</v>
      </c>
      <c r="S267" s="44">
        <v>3</v>
      </c>
      <c r="T267" s="44" t="s">
        <v>2033</v>
      </c>
      <c r="U267" s="44" t="s">
        <v>2</v>
      </c>
      <c r="V267" s="44">
        <v>4</v>
      </c>
      <c r="W267" s="44" t="s">
        <v>2034</v>
      </c>
      <c r="X267" s="25">
        <v>2</v>
      </c>
      <c r="Y267" s="44"/>
      <c r="Z267" s="44"/>
      <c r="AA267" s="44">
        <v>52914</v>
      </c>
      <c r="AB267" s="44"/>
      <c r="AC267" s="44"/>
      <c r="AD267" s="44" t="s">
        <v>2046</v>
      </c>
      <c r="AE267" s="22"/>
      <c r="AF267" s="22"/>
      <c r="AG267" s="22">
        <f t="shared" si="9"/>
        <v>56556.550545878818</v>
      </c>
      <c r="AH267" s="22"/>
      <c r="AI267" s="22"/>
      <c r="AJ267" s="35"/>
      <c r="AK267" s="35"/>
      <c r="AL267" s="35">
        <f t="shared" si="10"/>
        <v>56556.550545878818</v>
      </c>
      <c r="AM267" s="35"/>
      <c r="AN267" s="35"/>
      <c r="AO267" s="24">
        <v>99.991666666666674</v>
      </c>
      <c r="AP267" s="27"/>
      <c r="AQ267" s="28">
        <v>1</v>
      </c>
      <c r="AR267" s="27">
        <v>2</v>
      </c>
      <c r="AS267" s="27">
        <v>1</v>
      </c>
      <c r="AT267" s="44">
        <v>3</v>
      </c>
      <c r="AU267" s="44" t="s">
        <v>2038</v>
      </c>
      <c r="AV267" s="44" t="s">
        <v>2040</v>
      </c>
      <c r="AW267" s="44">
        <v>2010</v>
      </c>
      <c r="AX267" s="44" t="s">
        <v>751</v>
      </c>
      <c r="AY267" s="44" t="s">
        <v>2039</v>
      </c>
      <c r="AZ267" s="78" t="s">
        <v>751</v>
      </c>
      <c r="BA267" s="44" t="s">
        <v>2047</v>
      </c>
      <c r="BB267" s="44" t="s">
        <v>2037</v>
      </c>
      <c r="BC267" s="44" t="s">
        <v>751</v>
      </c>
      <c r="BD267" s="44" t="s">
        <v>1614</v>
      </c>
      <c r="BE267" s="44" t="s">
        <v>2041</v>
      </c>
      <c r="BF267" s="44">
        <v>2</v>
      </c>
      <c r="BG267" s="62">
        <v>3</v>
      </c>
      <c r="BH267" s="25" t="s">
        <v>2000</v>
      </c>
      <c r="BI267" s="75">
        <v>0</v>
      </c>
      <c r="BJ267" s="75" t="s">
        <v>3970</v>
      </c>
      <c r="BK267" s="75" t="s">
        <v>3899</v>
      </c>
      <c r="BL267" s="213"/>
      <c r="BM267" s="221"/>
      <c r="BN267" s="221"/>
      <c r="BO267" s="221"/>
      <c r="BP267" s="221"/>
      <c r="BQ267" s="221"/>
      <c r="BR267" s="221"/>
    </row>
    <row r="268" spans="1:70" s="29" customFormat="1" ht="15" customHeight="1" x14ac:dyDescent="0.25">
      <c r="A268" s="25">
        <v>234</v>
      </c>
      <c r="B268" s="26"/>
      <c r="C268" s="190" t="s">
        <v>428</v>
      </c>
      <c r="D268" s="201">
        <v>0</v>
      </c>
      <c r="E268" s="57" t="s">
        <v>2005</v>
      </c>
      <c r="F268" s="57" t="s">
        <v>5</v>
      </c>
      <c r="G268" s="25" t="s">
        <v>412</v>
      </c>
      <c r="H268" s="227">
        <v>1</v>
      </c>
      <c r="I268" s="44" t="s">
        <v>3681</v>
      </c>
      <c r="J268" s="25"/>
      <c r="K268" s="25">
        <v>3</v>
      </c>
      <c r="L268" s="25">
        <v>3</v>
      </c>
      <c r="M268" s="25">
        <v>24</v>
      </c>
      <c r="N268" s="25">
        <v>24</v>
      </c>
      <c r="O268" s="25" t="s">
        <v>536</v>
      </c>
      <c r="P268" s="25" t="s">
        <v>19</v>
      </c>
      <c r="Q268" s="25" t="s">
        <v>320</v>
      </c>
      <c r="R268" s="25" t="s">
        <v>2063</v>
      </c>
      <c r="S268" s="25">
        <v>3</v>
      </c>
      <c r="T268" s="25" t="s">
        <v>2033</v>
      </c>
      <c r="U268" s="25" t="s">
        <v>2</v>
      </c>
      <c r="V268" s="25">
        <v>4</v>
      </c>
      <c r="W268" s="25" t="s">
        <v>2034</v>
      </c>
      <c r="X268" s="25">
        <v>1</v>
      </c>
      <c r="Y268" s="25"/>
      <c r="Z268" s="25"/>
      <c r="AA268" s="25">
        <v>2142</v>
      </c>
      <c r="AB268" s="25"/>
      <c r="AC268" s="25"/>
      <c r="AD268" s="25" t="s">
        <v>2074</v>
      </c>
      <c r="AE268" s="22"/>
      <c r="AF268" s="22"/>
      <c r="AG268" s="22">
        <f t="shared" si="9"/>
        <v>2289.4532877739812</v>
      </c>
      <c r="AH268" s="22"/>
      <c r="AI268" s="22"/>
      <c r="AJ268" s="35"/>
      <c r="AK268" s="35"/>
      <c r="AL268" s="35">
        <f t="shared" si="10"/>
        <v>2289.4532877739812</v>
      </c>
      <c r="AM268" s="35"/>
      <c r="AN268" s="35"/>
      <c r="AO268" s="24">
        <v>99.991666666666674</v>
      </c>
      <c r="AP268" s="28"/>
      <c r="AQ268" s="28">
        <v>1</v>
      </c>
      <c r="AR268" s="28">
        <v>1</v>
      </c>
      <c r="AS268" s="28">
        <v>1</v>
      </c>
      <c r="AT268" s="25">
        <v>10</v>
      </c>
      <c r="AU268" s="25" t="s">
        <v>2056</v>
      </c>
      <c r="AV268" s="25" t="s">
        <v>2058</v>
      </c>
      <c r="AW268" s="44">
        <v>2010</v>
      </c>
      <c r="AX268" s="25" t="s">
        <v>751</v>
      </c>
      <c r="AY268" s="25" t="s">
        <v>2057</v>
      </c>
      <c r="AZ268" s="25" t="s">
        <v>751</v>
      </c>
      <c r="BA268" s="25" t="s">
        <v>2075</v>
      </c>
      <c r="BB268" s="25" t="s">
        <v>2076</v>
      </c>
      <c r="BC268" s="25" t="s">
        <v>751</v>
      </c>
      <c r="BD268" s="25" t="s">
        <v>2059</v>
      </c>
      <c r="BE268" s="44" t="s">
        <v>2060</v>
      </c>
      <c r="BF268" s="44">
        <v>2</v>
      </c>
      <c r="BG268" s="62">
        <v>3</v>
      </c>
      <c r="BH268" s="25" t="s">
        <v>2000</v>
      </c>
      <c r="BI268" s="75" t="s">
        <v>3974</v>
      </c>
      <c r="BJ268" s="75" t="s">
        <v>3975</v>
      </c>
      <c r="BK268" s="75" t="s">
        <v>3976</v>
      </c>
      <c r="BL268" s="213"/>
      <c r="BM268" s="15"/>
      <c r="BN268" s="15"/>
      <c r="BO268" s="15"/>
      <c r="BP268" s="15"/>
      <c r="BQ268" s="15"/>
      <c r="BR268" s="15"/>
    </row>
    <row r="269" spans="1:70" s="29" customFormat="1" ht="15" customHeight="1" x14ac:dyDescent="0.25">
      <c r="A269" s="25">
        <v>235</v>
      </c>
      <c r="B269" s="26"/>
      <c r="C269" s="190" t="s">
        <v>428</v>
      </c>
      <c r="D269" s="201">
        <v>0</v>
      </c>
      <c r="E269" s="57" t="s">
        <v>2005</v>
      </c>
      <c r="F269" s="57" t="s">
        <v>5</v>
      </c>
      <c r="G269" s="25" t="s">
        <v>412</v>
      </c>
      <c r="H269" s="227">
        <v>1</v>
      </c>
      <c r="I269" s="44" t="s">
        <v>3681</v>
      </c>
      <c r="J269" s="25"/>
      <c r="K269" s="25">
        <v>3</v>
      </c>
      <c r="L269" s="25">
        <v>3</v>
      </c>
      <c r="M269" s="25">
        <v>24</v>
      </c>
      <c r="N269" s="25">
        <v>24</v>
      </c>
      <c r="O269" s="25" t="s">
        <v>536</v>
      </c>
      <c r="P269" s="25" t="s">
        <v>19</v>
      </c>
      <c r="Q269" s="25" t="s">
        <v>320</v>
      </c>
      <c r="R269" s="25" t="s">
        <v>2065</v>
      </c>
      <c r="S269" s="25">
        <v>3</v>
      </c>
      <c r="T269" s="25" t="s">
        <v>2033</v>
      </c>
      <c r="U269" s="25" t="s">
        <v>2</v>
      </c>
      <c r="V269" s="25">
        <v>4</v>
      </c>
      <c r="W269" s="25" t="s">
        <v>2034</v>
      </c>
      <c r="X269" s="25">
        <v>1</v>
      </c>
      <c r="Y269" s="25"/>
      <c r="Z269" s="25"/>
      <c r="AA269" s="25">
        <v>1461</v>
      </c>
      <c r="AB269" s="25"/>
      <c r="AC269" s="25"/>
      <c r="AD269" s="25" t="s">
        <v>2077</v>
      </c>
      <c r="AE269" s="22"/>
      <c r="AF269" s="22"/>
      <c r="AG269" s="22">
        <f t="shared" si="9"/>
        <v>1561.573881156763</v>
      </c>
      <c r="AH269" s="22"/>
      <c r="AI269" s="22"/>
      <c r="AJ269" s="35"/>
      <c r="AK269" s="35"/>
      <c r="AL269" s="35">
        <f t="shared" si="10"/>
        <v>1561.573881156763</v>
      </c>
      <c r="AM269" s="35"/>
      <c r="AN269" s="35"/>
      <c r="AO269" s="24">
        <v>99.991666666666674</v>
      </c>
      <c r="AP269" s="28"/>
      <c r="AQ269" s="28">
        <v>1</v>
      </c>
      <c r="AR269" s="28">
        <v>1</v>
      </c>
      <c r="AS269" s="28">
        <v>1</v>
      </c>
      <c r="AT269" s="25">
        <v>10</v>
      </c>
      <c r="AU269" s="25" t="s">
        <v>2056</v>
      </c>
      <c r="AV269" s="25" t="s">
        <v>2058</v>
      </c>
      <c r="AW269" s="44">
        <v>2010</v>
      </c>
      <c r="AX269" s="25" t="s">
        <v>751</v>
      </c>
      <c r="AY269" s="25" t="s">
        <v>2057</v>
      </c>
      <c r="AZ269" s="25" t="s">
        <v>751</v>
      </c>
      <c r="BA269" s="25" t="s">
        <v>2078</v>
      </c>
      <c r="BB269" s="25" t="s">
        <v>2079</v>
      </c>
      <c r="BC269" s="44" t="s">
        <v>751</v>
      </c>
      <c r="BD269" s="25" t="s">
        <v>2059</v>
      </c>
      <c r="BE269" s="44" t="s">
        <v>2060</v>
      </c>
      <c r="BF269" s="44">
        <v>2</v>
      </c>
      <c r="BG269" s="62">
        <v>3</v>
      </c>
      <c r="BH269" s="25" t="s">
        <v>2000</v>
      </c>
      <c r="BI269" s="75" t="s">
        <v>3974</v>
      </c>
      <c r="BJ269" s="75" t="s">
        <v>3975</v>
      </c>
      <c r="BK269" s="75" t="s">
        <v>3976</v>
      </c>
      <c r="BL269" s="213"/>
      <c r="BM269" s="15"/>
      <c r="BN269" s="15"/>
      <c r="BO269" s="15"/>
      <c r="BP269" s="15"/>
      <c r="BQ269" s="15"/>
      <c r="BR269" s="15"/>
    </row>
    <row r="270" spans="1:70" s="29" customFormat="1" ht="15" customHeight="1" x14ac:dyDescent="0.25">
      <c r="A270" s="25">
        <v>236</v>
      </c>
      <c r="B270" s="26"/>
      <c r="C270" s="191" t="s">
        <v>428</v>
      </c>
      <c r="D270" s="200">
        <v>0</v>
      </c>
      <c r="E270" s="87" t="s">
        <v>2005</v>
      </c>
      <c r="F270" s="87" t="s">
        <v>5</v>
      </c>
      <c r="G270" s="44" t="s">
        <v>412</v>
      </c>
      <c r="H270" s="227">
        <v>1</v>
      </c>
      <c r="I270" s="44" t="s">
        <v>3681</v>
      </c>
      <c r="J270" s="44"/>
      <c r="K270" s="44">
        <v>3</v>
      </c>
      <c r="L270" s="44">
        <v>3</v>
      </c>
      <c r="M270" s="44">
        <v>9</v>
      </c>
      <c r="N270" s="44" t="s">
        <v>2973</v>
      </c>
      <c r="O270" s="44" t="s">
        <v>2967</v>
      </c>
      <c r="P270" s="44" t="s">
        <v>19</v>
      </c>
      <c r="Q270" s="44" t="s">
        <v>320</v>
      </c>
      <c r="R270" s="44" t="s">
        <v>2006</v>
      </c>
      <c r="S270" s="44">
        <v>3</v>
      </c>
      <c r="T270" s="44" t="s">
        <v>933</v>
      </c>
      <c r="U270" s="44" t="s">
        <v>2</v>
      </c>
      <c r="V270" s="44">
        <v>4</v>
      </c>
      <c r="W270" s="44" t="s">
        <v>3075</v>
      </c>
      <c r="X270" s="25">
        <v>2</v>
      </c>
      <c r="Y270" s="44"/>
      <c r="Z270" s="44"/>
      <c r="AA270" s="44">
        <v>165</v>
      </c>
      <c r="AB270" s="44"/>
      <c r="AC270" s="44"/>
      <c r="AD270" s="44" t="s">
        <v>2008</v>
      </c>
      <c r="AE270" s="22"/>
      <c r="AF270" s="22"/>
      <c r="AG270" s="22">
        <f t="shared" si="9"/>
        <v>176.35844653721142</v>
      </c>
      <c r="AH270" s="22"/>
      <c r="AI270" s="22"/>
      <c r="AJ270" s="35"/>
      <c r="AK270" s="35"/>
      <c r="AL270" s="35">
        <f t="shared" si="10"/>
        <v>176.35844653721142</v>
      </c>
      <c r="AM270" s="35"/>
      <c r="AN270" s="35"/>
      <c r="AO270" s="24">
        <v>99.991666666666674</v>
      </c>
      <c r="AP270" s="27"/>
      <c r="AQ270" s="28">
        <v>1</v>
      </c>
      <c r="AR270" s="27">
        <v>1</v>
      </c>
      <c r="AS270" s="27">
        <v>1</v>
      </c>
      <c r="AT270" s="44">
        <v>5</v>
      </c>
      <c r="AU270" s="44" t="s">
        <v>2010</v>
      </c>
      <c r="AV270" s="44" t="s">
        <v>2012</v>
      </c>
      <c r="AW270" s="44">
        <v>2010</v>
      </c>
      <c r="AX270" s="44" t="s">
        <v>1717</v>
      </c>
      <c r="AY270" s="44" t="s">
        <v>2011</v>
      </c>
      <c r="AZ270" s="78">
        <v>0.03</v>
      </c>
      <c r="BA270" s="44" t="s">
        <v>2009</v>
      </c>
      <c r="BB270" s="44"/>
      <c r="BC270" s="44" t="s">
        <v>751</v>
      </c>
      <c r="BD270" s="44" t="s">
        <v>2013</v>
      </c>
      <c r="BE270" s="44"/>
      <c r="BF270" s="44">
        <v>2</v>
      </c>
      <c r="BG270" s="62">
        <v>3</v>
      </c>
      <c r="BH270" s="25" t="s">
        <v>3915</v>
      </c>
      <c r="BI270" s="74">
        <v>0</v>
      </c>
      <c r="BJ270" s="75" t="s">
        <v>3971</v>
      </c>
      <c r="BK270" s="75" t="s">
        <v>3972</v>
      </c>
      <c r="BL270" s="213"/>
      <c r="BM270" s="15"/>
      <c r="BN270" s="15"/>
      <c r="BO270" s="15"/>
      <c r="BP270" s="15"/>
      <c r="BQ270" s="15"/>
      <c r="BR270" s="15"/>
    </row>
    <row r="271" spans="1:70" s="29" customFormat="1" ht="15" customHeight="1" x14ac:dyDescent="0.25">
      <c r="A271" s="25">
        <v>237</v>
      </c>
      <c r="B271" s="26"/>
      <c r="C271" s="191" t="s">
        <v>428</v>
      </c>
      <c r="D271" s="200">
        <v>0</v>
      </c>
      <c r="E271" s="87" t="s">
        <v>2005</v>
      </c>
      <c r="F271" s="87" t="s">
        <v>5</v>
      </c>
      <c r="G271" s="44" t="s">
        <v>412</v>
      </c>
      <c r="H271" s="227">
        <v>1</v>
      </c>
      <c r="I271" s="44" t="s">
        <v>3681</v>
      </c>
      <c r="J271" s="44"/>
      <c r="K271" s="44">
        <v>3</v>
      </c>
      <c r="L271" s="44">
        <v>3</v>
      </c>
      <c r="M271" s="44">
        <v>9</v>
      </c>
      <c r="N271" s="44" t="s">
        <v>2973</v>
      </c>
      <c r="O271" s="44" t="s">
        <v>2967</v>
      </c>
      <c r="P271" s="44" t="s">
        <v>19</v>
      </c>
      <c r="Q271" s="44" t="s">
        <v>320</v>
      </c>
      <c r="R271" s="44" t="s">
        <v>2014</v>
      </c>
      <c r="S271" s="44">
        <v>3</v>
      </c>
      <c r="T271" s="44" t="s">
        <v>2015</v>
      </c>
      <c r="U271" s="44" t="s">
        <v>2</v>
      </c>
      <c r="V271" s="44">
        <v>4</v>
      </c>
      <c r="W271" s="44" t="s">
        <v>3076</v>
      </c>
      <c r="X271" s="25">
        <v>2</v>
      </c>
      <c r="Y271" s="44"/>
      <c r="Z271" s="44"/>
      <c r="AA271" s="44">
        <v>68</v>
      </c>
      <c r="AB271" s="44"/>
      <c r="AC271" s="44"/>
      <c r="AD271" s="44" t="s">
        <v>2008</v>
      </c>
      <c r="AE271" s="22"/>
      <c r="AF271" s="22"/>
      <c r="AG271" s="22">
        <f t="shared" si="9"/>
        <v>72.681056754729553</v>
      </c>
      <c r="AH271" s="22"/>
      <c r="AI271" s="22"/>
      <c r="AJ271" s="35"/>
      <c r="AK271" s="35"/>
      <c r="AL271" s="35">
        <f t="shared" si="10"/>
        <v>72.681056754729553</v>
      </c>
      <c r="AM271" s="35"/>
      <c r="AN271" s="35"/>
      <c r="AO271" s="24">
        <v>99.991666666666674</v>
      </c>
      <c r="AP271" s="27"/>
      <c r="AQ271" s="28">
        <v>1</v>
      </c>
      <c r="AR271" s="27">
        <v>1</v>
      </c>
      <c r="AS271" s="27">
        <v>1</v>
      </c>
      <c r="AT271" s="44">
        <v>5</v>
      </c>
      <c r="AU271" s="44" t="s">
        <v>2010</v>
      </c>
      <c r="AV271" s="44" t="s">
        <v>2012</v>
      </c>
      <c r="AW271" s="44">
        <v>2010</v>
      </c>
      <c r="AX271" s="44" t="s">
        <v>1717</v>
      </c>
      <c r="AY271" s="44" t="s">
        <v>2011</v>
      </c>
      <c r="AZ271" s="78">
        <v>0.03</v>
      </c>
      <c r="BA271" s="44" t="s">
        <v>2017</v>
      </c>
      <c r="BB271" s="44"/>
      <c r="BC271" s="44" t="s">
        <v>751</v>
      </c>
      <c r="BD271" s="44" t="s">
        <v>2013</v>
      </c>
      <c r="BE271" s="44"/>
      <c r="BF271" s="44">
        <v>2</v>
      </c>
      <c r="BG271" s="62">
        <v>3</v>
      </c>
      <c r="BH271" s="25" t="s">
        <v>3915</v>
      </c>
      <c r="BI271" s="74">
        <v>0</v>
      </c>
      <c r="BJ271" s="75" t="s">
        <v>3971</v>
      </c>
      <c r="BK271" s="75" t="s">
        <v>3972</v>
      </c>
      <c r="BL271" s="213"/>
      <c r="BM271" s="15"/>
      <c r="BN271" s="15"/>
      <c r="BO271" s="15"/>
      <c r="BP271" s="15"/>
      <c r="BQ271" s="15"/>
      <c r="BR271" s="15"/>
    </row>
    <row r="272" spans="1:70" s="29" customFormat="1" ht="15" customHeight="1" x14ac:dyDescent="0.25">
      <c r="A272" s="25">
        <v>238</v>
      </c>
      <c r="B272" s="26"/>
      <c r="C272" s="191" t="s">
        <v>428</v>
      </c>
      <c r="D272" s="200">
        <v>0</v>
      </c>
      <c r="E272" s="87" t="s">
        <v>2005</v>
      </c>
      <c r="F272" s="87" t="s">
        <v>5</v>
      </c>
      <c r="G272" s="44" t="s">
        <v>412</v>
      </c>
      <c r="H272" s="227">
        <v>1</v>
      </c>
      <c r="I272" s="44" t="s">
        <v>3681</v>
      </c>
      <c r="J272" s="44"/>
      <c r="K272" s="44">
        <v>3</v>
      </c>
      <c r="L272" s="44">
        <v>3</v>
      </c>
      <c r="M272" s="44">
        <v>9</v>
      </c>
      <c r="N272" s="44" t="s">
        <v>2973</v>
      </c>
      <c r="O272" s="44" t="s">
        <v>2969</v>
      </c>
      <c r="P272" s="44" t="s">
        <v>19</v>
      </c>
      <c r="Q272" s="44" t="s">
        <v>320</v>
      </c>
      <c r="R272" s="44" t="s">
        <v>2019</v>
      </c>
      <c r="S272" s="44">
        <v>1</v>
      </c>
      <c r="T272" s="44" t="s">
        <v>2115</v>
      </c>
      <c r="U272" s="44" t="s">
        <v>2</v>
      </c>
      <c r="V272" s="44">
        <v>4</v>
      </c>
      <c r="W272" s="44" t="s">
        <v>3077</v>
      </c>
      <c r="X272" s="25">
        <v>2</v>
      </c>
      <c r="Y272" s="44"/>
      <c r="Z272" s="44"/>
      <c r="AA272" s="44">
        <v>1015</v>
      </c>
      <c r="AB272" s="44"/>
      <c r="AC272" s="44"/>
      <c r="AD272" s="44" t="s">
        <v>2008</v>
      </c>
      <c r="AE272" s="22"/>
      <c r="AF272" s="22"/>
      <c r="AG272" s="22">
        <f t="shared" si="9"/>
        <v>1084.8716559713309</v>
      </c>
      <c r="AH272" s="22"/>
      <c r="AI272" s="22"/>
      <c r="AJ272" s="35"/>
      <c r="AK272" s="35"/>
      <c r="AL272" s="35">
        <f t="shared" si="10"/>
        <v>1084.8716559713309</v>
      </c>
      <c r="AM272" s="35"/>
      <c r="AN272" s="35"/>
      <c r="AO272" s="24">
        <v>99.991666666666674</v>
      </c>
      <c r="AP272" s="27"/>
      <c r="AQ272" s="28">
        <v>1</v>
      </c>
      <c r="AR272" s="27">
        <v>1</v>
      </c>
      <c r="AS272" s="27">
        <v>1</v>
      </c>
      <c r="AT272" s="44">
        <v>5</v>
      </c>
      <c r="AU272" s="44" t="s">
        <v>2010</v>
      </c>
      <c r="AV272" s="44" t="s">
        <v>2012</v>
      </c>
      <c r="AW272" s="44">
        <v>2010</v>
      </c>
      <c r="AX272" s="44" t="s">
        <v>1717</v>
      </c>
      <c r="AY272" s="44" t="s">
        <v>2011</v>
      </c>
      <c r="AZ272" s="78">
        <v>0.03</v>
      </c>
      <c r="BA272" s="44" t="s">
        <v>2021</v>
      </c>
      <c r="BB272" s="44"/>
      <c r="BC272" s="44" t="s">
        <v>751</v>
      </c>
      <c r="BD272" s="44" t="s">
        <v>2013</v>
      </c>
      <c r="BE272" s="44"/>
      <c r="BF272" s="44">
        <v>2</v>
      </c>
      <c r="BG272" s="62">
        <v>3</v>
      </c>
      <c r="BH272" s="25" t="s">
        <v>3915</v>
      </c>
      <c r="BI272" s="74">
        <v>0</v>
      </c>
      <c r="BJ272" s="75" t="s">
        <v>3971</v>
      </c>
      <c r="BK272" s="75" t="s">
        <v>3972</v>
      </c>
      <c r="BL272" s="213"/>
      <c r="BM272" s="15"/>
      <c r="BN272" s="15"/>
      <c r="BO272" s="15"/>
      <c r="BP272" s="15"/>
      <c r="BQ272" s="15"/>
      <c r="BR272" s="15"/>
    </row>
    <row r="273" spans="1:70" s="29" customFormat="1" ht="15" customHeight="1" x14ac:dyDescent="0.25">
      <c r="A273" s="25">
        <v>239</v>
      </c>
      <c r="B273" s="26"/>
      <c r="C273" s="191" t="s">
        <v>428</v>
      </c>
      <c r="D273" s="200">
        <v>0</v>
      </c>
      <c r="E273" s="87" t="s">
        <v>2005</v>
      </c>
      <c r="F273" s="87" t="s">
        <v>5</v>
      </c>
      <c r="G273" s="44" t="s">
        <v>412</v>
      </c>
      <c r="H273" s="227">
        <v>1</v>
      </c>
      <c r="I273" s="44" t="s">
        <v>3681</v>
      </c>
      <c r="J273" s="44"/>
      <c r="K273" s="44">
        <v>3</v>
      </c>
      <c r="L273" s="44">
        <v>3</v>
      </c>
      <c r="M273" s="44">
        <v>9</v>
      </c>
      <c r="N273" s="44" t="s">
        <v>2973</v>
      </c>
      <c r="O273" s="44" t="s">
        <v>2969</v>
      </c>
      <c r="P273" s="44" t="s">
        <v>19</v>
      </c>
      <c r="Q273" s="44" t="s">
        <v>320</v>
      </c>
      <c r="R273" s="44" t="s">
        <v>2022</v>
      </c>
      <c r="S273" s="44">
        <v>1</v>
      </c>
      <c r="T273" s="44" t="s">
        <v>2115</v>
      </c>
      <c r="U273" s="44" t="s">
        <v>2</v>
      </c>
      <c r="V273" s="44">
        <v>4</v>
      </c>
      <c r="W273" s="44" t="s">
        <v>3078</v>
      </c>
      <c r="X273" s="25">
        <v>2</v>
      </c>
      <c r="Y273" s="44"/>
      <c r="Z273" s="44"/>
      <c r="AA273" s="44">
        <v>4120</v>
      </c>
      <c r="AB273" s="44"/>
      <c r="AC273" s="44"/>
      <c r="AD273" s="44" t="s">
        <v>2008</v>
      </c>
      <c r="AE273" s="22"/>
      <c r="AF273" s="22"/>
      <c r="AG273" s="22">
        <f t="shared" si="9"/>
        <v>4403.6169680806734</v>
      </c>
      <c r="AH273" s="22"/>
      <c r="AI273" s="22"/>
      <c r="AJ273" s="35"/>
      <c r="AK273" s="35"/>
      <c r="AL273" s="35">
        <f t="shared" si="10"/>
        <v>4403.6169680806734</v>
      </c>
      <c r="AM273" s="35"/>
      <c r="AN273" s="35"/>
      <c r="AO273" s="24">
        <v>99.991666666666674</v>
      </c>
      <c r="AP273" s="27"/>
      <c r="AQ273" s="28">
        <v>1</v>
      </c>
      <c r="AR273" s="27">
        <v>1</v>
      </c>
      <c r="AS273" s="27">
        <v>1</v>
      </c>
      <c r="AT273" s="44">
        <v>5</v>
      </c>
      <c r="AU273" s="44" t="s">
        <v>2010</v>
      </c>
      <c r="AV273" s="44" t="s">
        <v>2012</v>
      </c>
      <c r="AW273" s="44">
        <v>2010</v>
      </c>
      <c r="AX273" s="44" t="s">
        <v>1717</v>
      </c>
      <c r="AY273" s="44" t="s">
        <v>2011</v>
      </c>
      <c r="AZ273" s="78">
        <v>0.03</v>
      </c>
      <c r="BA273" s="44" t="s">
        <v>2024</v>
      </c>
      <c r="BB273" s="44"/>
      <c r="BC273" s="44" t="s">
        <v>751</v>
      </c>
      <c r="BD273" s="44" t="s">
        <v>2013</v>
      </c>
      <c r="BE273" s="44"/>
      <c r="BF273" s="44">
        <v>2</v>
      </c>
      <c r="BG273" s="62">
        <v>3</v>
      </c>
      <c r="BH273" s="25" t="s">
        <v>3915</v>
      </c>
      <c r="BI273" s="74">
        <v>0</v>
      </c>
      <c r="BJ273" s="75" t="s">
        <v>3971</v>
      </c>
      <c r="BK273" s="75" t="s">
        <v>3972</v>
      </c>
      <c r="BL273" s="213"/>
      <c r="BM273" s="15"/>
      <c r="BN273" s="15"/>
      <c r="BO273" s="15"/>
      <c r="BP273" s="15"/>
      <c r="BQ273" s="15"/>
      <c r="BR273" s="15"/>
    </row>
    <row r="274" spans="1:70" s="29" customFormat="1" ht="15" customHeight="1" x14ac:dyDescent="0.25">
      <c r="A274" s="25">
        <v>242</v>
      </c>
      <c r="B274" s="26"/>
      <c r="C274" s="191" t="s">
        <v>428</v>
      </c>
      <c r="D274" s="200">
        <v>0</v>
      </c>
      <c r="E274" s="87" t="s">
        <v>2005</v>
      </c>
      <c r="F274" s="87" t="s">
        <v>5</v>
      </c>
      <c r="G274" s="44" t="s">
        <v>412</v>
      </c>
      <c r="H274" s="227">
        <v>1</v>
      </c>
      <c r="I274" s="44" t="s">
        <v>3681</v>
      </c>
      <c r="J274" s="44"/>
      <c r="K274" s="44">
        <v>3</v>
      </c>
      <c r="L274" s="222">
        <v>3</v>
      </c>
      <c r="M274" s="44">
        <v>9</v>
      </c>
      <c r="N274" s="44" t="s">
        <v>2973</v>
      </c>
      <c r="O274" s="44" t="s">
        <v>2972</v>
      </c>
      <c r="P274" s="44" t="s">
        <v>19</v>
      </c>
      <c r="Q274" s="44" t="s">
        <v>320</v>
      </c>
      <c r="R274" s="44" t="s">
        <v>2027</v>
      </c>
      <c r="S274" s="44">
        <v>1</v>
      </c>
      <c r="T274" s="44" t="s">
        <v>2114</v>
      </c>
      <c r="U274" s="44" t="s">
        <v>2</v>
      </c>
      <c r="V274" s="44">
        <v>4</v>
      </c>
      <c r="W274" s="44" t="s">
        <v>2030</v>
      </c>
      <c r="X274" s="25">
        <v>2</v>
      </c>
      <c r="Y274" s="44"/>
      <c r="Z274" s="44"/>
      <c r="AA274" s="44">
        <v>1825</v>
      </c>
      <c r="AB274" s="44"/>
      <c r="AC274" s="44"/>
      <c r="AD274" s="44" t="s">
        <v>2008</v>
      </c>
      <c r="AE274" s="22"/>
      <c r="AF274" s="22"/>
      <c r="AG274" s="22">
        <f t="shared" si="9"/>
        <v>1950.6313026085506</v>
      </c>
      <c r="AH274" s="22"/>
      <c r="AI274" s="22"/>
      <c r="AJ274" s="35"/>
      <c r="AK274" s="35"/>
      <c r="AL274" s="35">
        <f t="shared" si="10"/>
        <v>1950.6313026085506</v>
      </c>
      <c r="AM274" s="35"/>
      <c r="AN274" s="35"/>
      <c r="AO274" s="24">
        <v>99.991666666666674</v>
      </c>
      <c r="AP274" s="27"/>
      <c r="AQ274" s="28">
        <v>1</v>
      </c>
      <c r="AR274" s="27">
        <v>1</v>
      </c>
      <c r="AS274" s="27">
        <v>1</v>
      </c>
      <c r="AT274" s="44">
        <v>5</v>
      </c>
      <c r="AU274" s="44" t="s">
        <v>2010</v>
      </c>
      <c r="AV274" s="44" t="s">
        <v>2012</v>
      </c>
      <c r="AW274" s="44">
        <v>2010</v>
      </c>
      <c r="AX274" s="44" t="s">
        <v>1717</v>
      </c>
      <c r="AY274" s="44"/>
      <c r="AZ274" s="78">
        <v>0.03</v>
      </c>
      <c r="BA274" s="44" t="s">
        <v>2031</v>
      </c>
      <c r="BB274" s="44"/>
      <c r="BC274" s="25" t="s">
        <v>751</v>
      </c>
      <c r="BD274" s="44" t="s">
        <v>2013</v>
      </c>
      <c r="BE274" s="44"/>
      <c r="BF274" s="44">
        <v>2</v>
      </c>
      <c r="BG274" s="62">
        <v>3</v>
      </c>
      <c r="BH274" s="25" t="s">
        <v>3915</v>
      </c>
      <c r="BI274" s="74">
        <v>0</v>
      </c>
      <c r="BJ274" s="75" t="s">
        <v>3971</v>
      </c>
      <c r="BK274" s="75" t="s">
        <v>3972</v>
      </c>
      <c r="BL274" s="213"/>
      <c r="BM274" s="15"/>
      <c r="BN274" s="15"/>
      <c r="BO274" s="15"/>
      <c r="BP274" s="15"/>
      <c r="BQ274" s="15"/>
      <c r="BR274" s="15"/>
    </row>
    <row r="275" spans="1:70" s="51" customFormat="1" ht="15" customHeight="1" x14ac:dyDescent="0.25">
      <c r="A275" s="25">
        <v>243</v>
      </c>
      <c r="B275" s="26"/>
      <c r="C275" s="190" t="s">
        <v>428</v>
      </c>
      <c r="D275" s="201">
        <v>0</v>
      </c>
      <c r="E275" s="57" t="s">
        <v>2005</v>
      </c>
      <c r="F275" s="57" t="s">
        <v>5</v>
      </c>
      <c r="G275" s="25" t="s">
        <v>412</v>
      </c>
      <c r="H275" s="227">
        <v>1</v>
      </c>
      <c r="I275" s="44" t="s">
        <v>3681</v>
      </c>
      <c r="J275" s="25"/>
      <c r="K275" s="25">
        <v>3</v>
      </c>
      <c r="L275" s="86">
        <v>3</v>
      </c>
      <c r="M275" s="25">
        <v>24</v>
      </c>
      <c r="N275" s="25">
        <v>24</v>
      </c>
      <c r="O275" s="25" t="s">
        <v>536</v>
      </c>
      <c r="P275" s="25" t="s">
        <v>19</v>
      </c>
      <c r="Q275" s="25" t="s">
        <v>320</v>
      </c>
      <c r="R275" s="25" t="s">
        <v>2067</v>
      </c>
      <c r="S275" s="25">
        <v>3</v>
      </c>
      <c r="T275" s="25" t="s">
        <v>2033</v>
      </c>
      <c r="U275" s="25" t="s">
        <v>2</v>
      </c>
      <c r="V275" s="25">
        <v>4</v>
      </c>
      <c r="W275" s="25" t="s">
        <v>2034</v>
      </c>
      <c r="X275" s="25">
        <v>1</v>
      </c>
      <c r="Y275" s="25"/>
      <c r="Z275" s="25"/>
      <c r="AA275" s="25">
        <v>1134</v>
      </c>
      <c r="AB275" s="25"/>
      <c r="AC275" s="25"/>
      <c r="AD275" s="25" t="s">
        <v>2080</v>
      </c>
      <c r="AE275" s="22"/>
      <c r="AF275" s="22"/>
      <c r="AG275" s="22">
        <f t="shared" si="9"/>
        <v>1212.0635052921075</v>
      </c>
      <c r="AH275" s="22"/>
      <c r="AI275" s="22"/>
      <c r="AJ275" s="35"/>
      <c r="AK275" s="35"/>
      <c r="AL275" s="35">
        <f t="shared" si="10"/>
        <v>1212.0635052921075</v>
      </c>
      <c r="AM275" s="35"/>
      <c r="AN275" s="35"/>
      <c r="AO275" s="24">
        <v>99.991666666666674</v>
      </c>
      <c r="AP275" s="28"/>
      <c r="AQ275" s="28">
        <v>1</v>
      </c>
      <c r="AR275" s="28">
        <v>1</v>
      </c>
      <c r="AS275" s="28">
        <v>1</v>
      </c>
      <c r="AT275" s="25">
        <v>10</v>
      </c>
      <c r="AU275" s="25" t="s">
        <v>2056</v>
      </c>
      <c r="AV275" s="25" t="s">
        <v>2058</v>
      </c>
      <c r="AW275" s="44">
        <v>2010</v>
      </c>
      <c r="AX275" s="25" t="s">
        <v>751</v>
      </c>
      <c r="AY275" s="25" t="s">
        <v>2057</v>
      </c>
      <c r="AZ275" s="25" t="s">
        <v>751</v>
      </c>
      <c r="BA275" s="25" t="s">
        <v>2081</v>
      </c>
      <c r="BB275" s="25" t="s">
        <v>2082</v>
      </c>
      <c r="BC275" s="25" t="s">
        <v>751</v>
      </c>
      <c r="BD275" s="25" t="s">
        <v>2059</v>
      </c>
      <c r="BE275" s="44" t="s">
        <v>2060</v>
      </c>
      <c r="BF275" s="44">
        <v>2</v>
      </c>
      <c r="BG275" s="62">
        <v>3</v>
      </c>
      <c r="BH275" s="25" t="s">
        <v>2000</v>
      </c>
      <c r="BI275" s="75" t="s">
        <v>3974</v>
      </c>
      <c r="BJ275" s="75" t="s">
        <v>3975</v>
      </c>
      <c r="BK275" s="75" t="s">
        <v>3976</v>
      </c>
      <c r="BL275" s="213"/>
      <c r="BM275" s="15"/>
      <c r="BN275" s="15"/>
      <c r="BO275" s="15"/>
      <c r="BP275" s="15"/>
      <c r="BQ275" s="15"/>
      <c r="BR275" s="15"/>
    </row>
    <row r="276" spans="1:70" s="29" customFormat="1" ht="15" customHeight="1" x14ac:dyDescent="0.25">
      <c r="A276" s="25">
        <v>244</v>
      </c>
      <c r="B276" s="26"/>
      <c r="C276" s="190" t="s">
        <v>428</v>
      </c>
      <c r="D276" s="201">
        <v>0</v>
      </c>
      <c r="E276" s="57" t="s">
        <v>2005</v>
      </c>
      <c r="F276" s="57" t="s">
        <v>5</v>
      </c>
      <c r="G276" s="25" t="s">
        <v>412</v>
      </c>
      <c r="H276" s="227">
        <v>1</v>
      </c>
      <c r="I276" s="44" t="s">
        <v>3681</v>
      </c>
      <c r="J276" s="25"/>
      <c r="K276" s="25">
        <v>3</v>
      </c>
      <c r="L276" s="86">
        <v>3</v>
      </c>
      <c r="M276" s="25">
        <v>24</v>
      </c>
      <c r="N276" s="25">
        <v>24</v>
      </c>
      <c r="O276" s="25" t="s">
        <v>536</v>
      </c>
      <c r="P276" s="25" t="s">
        <v>19</v>
      </c>
      <c r="Q276" s="25" t="s">
        <v>320</v>
      </c>
      <c r="R276" s="25" t="s">
        <v>2069</v>
      </c>
      <c r="S276" s="25">
        <v>3</v>
      </c>
      <c r="T276" s="25" t="s">
        <v>2033</v>
      </c>
      <c r="U276" s="25" t="s">
        <v>2</v>
      </c>
      <c r="V276" s="25">
        <v>4</v>
      </c>
      <c r="W276" s="25" t="s">
        <v>2034</v>
      </c>
      <c r="X276" s="25">
        <v>1</v>
      </c>
      <c r="Y276" s="25"/>
      <c r="Z276" s="25"/>
      <c r="AA276" s="25">
        <v>936</v>
      </c>
      <c r="AB276" s="25"/>
      <c r="AC276" s="25"/>
      <c r="AD276" s="25" t="s">
        <v>2083</v>
      </c>
      <c r="AE276" s="22"/>
      <c r="AF276" s="22"/>
      <c r="AG276" s="22">
        <f t="shared" si="9"/>
        <v>1000.4333694474539</v>
      </c>
      <c r="AH276" s="22"/>
      <c r="AI276" s="22"/>
      <c r="AJ276" s="35"/>
      <c r="AK276" s="35"/>
      <c r="AL276" s="35">
        <f t="shared" si="10"/>
        <v>1000.4333694474539</v>
      </c>
      <c r="AM276" s="35"/>
      <c r="AN276" s="35"/>
      <c r="AO276" s="24">
        <v>99.991666666666674</v>
      </c>
      <c r="AP276" s="28"/>
      <c r="AQ276" s="28">
        <v>1</v>
      </c>
      <c r="AR276" s="28">
        <v>1</v>
      </c>
      <c r="AS276" s="28">
        <v>1</v>
      </c>
      <c r="AT276" s="25">
        <v>10</v>
      </c>
      <c r="AU276" s="25" t="s">
        <v>2056</v>
      </c>
      <c r="AV276" s="25" t="s">
        <v>2058</v>
      </c>
      <c r="AW276" s="44">
        <v>2010</v>
      </c>
      <c r="AX276" s="25" t="s">
        <v>751</v>
      </c>
      <c r="AY276" s="25" t="s">
        <v>2057</v>
      </c>
      <c r="AZ276" s="25" t="s">
        <v>751</v>
      </c>
      <c r="BA276" s="25" t="s">
        <v>2084</v>
      </c>
      <c r="BB276" s="25" t="s">
        <v>2085</v>
      </c>
      <c r="BC276" s="25" t="s">
        <v>751</v>
      </c>
      <c r="BD276" s="25" t="s">
        <v>2059</v>
      </c>
      <c r="BE276" s="44" t="s">
        <v>2060</v>
      </c>
      <c r="BF276" s="44">
        <v>2</v>
      </c>
      <c r="BG276" s="62">
        <v>3</v>
      </c>
      <c r="BH276" s="25" t="s">
        <v>2000</v>
      </c>
      <c r="BI276" s="75" t="s">
        <v>3974</v>
      </c>
      <c r="BJ276" s="75" t="s">
        <v>3975</v>
      </c>
      <c r="BK276" s="75" t="s">
        <v>3976</v>
      </c>
      <c r="BL276" s="213"/>
      <c r="BM276" s="15"/>
      <c r="BN276" s="15"/>
      <c r="BO276" s="15"/>
      <c r="BP276" s="15"/>
      <c r="BQ276" s="15"/>
      <c r="BR276" s="15"/>
    </row>
    <row r="277" spans="1:70" s="29" customFormat="1" ht="15" customHeight="1" x14ac:dyDescent="0.25">
      <c r="A277" s="25">
        <v>245</v>
      </c>
      <c r="B277" s="26"/>
      <c r="C277" s="190" t="s">
        <v>428</v>
      </c>
      <c r="D277" s="201">
        <v>0</v>
      </c>
      <c r="E277" s="57" t="s">
        <v>2005</v>
      </c>
      <c r="F277" s="57" t="s">
        <v>5</v>
      </c>
      <c r="G277" s="25" t="s">
        <v>412</v>
      </c>
      <c r="H277" s="227">
        <v>1</v>
      </c>
      <c r="I277" s="44" t="s">
        <v>3681</v>
      </c>
      <c r="J277" s="25"/>
      <c r="K277" s="25">
        <v>3</v>
      </c>
      <c r="L277" s="86">
        <v>3</v>
      </c>
      <c r="M277" s="25">
        <v>24</v>
      </c>
      <c r="N277" s="25">
        <v>24</v>
      </c>
      <c r="O277" s="25" t="s">
        <v>536</v>
      </c>
      <c r="P277" s="25" t="s">
        <v>19</v>
      </c>
      <c r="Q277" s="25" t="s">
        <v>320</v>
      </c>
      <c r="R277" s="25" t="s">
        <v>2061</v>
      </c>
      <c r="S277" s="25">
        <v>3</v>
      </c>
      <c r="T277" s="25" t="s">
        <v>2033</v>
      </c>
      <c r="U277" s="25" t="s">
        <v>2</v>
      </c>
      <c r="V277" s="25">
        <v>4</v>
      </c>
      <c r="W277" s="25" t="s">
        <v>2034</v>
      </c>
      <c r="X277" s="25">
        <v>1</v>
      </c>
      <c r="Y277" s="25"/>
      <c r="Z277" s="25"/>
      <c r="AA277" s="25">
        <v>5142</v>
      </c>
      <c r="AB277" s="25"/>
      <c r="AC277" s="25"/>
      <c r="AD277" s="25" t="s">
        <v>2071</v>
      </c>
      <c r="AE277" s="22"/>
      <c r="AF277" s="22"/>
      <c r="AG277" s="22">
        <f t="shared" si="9"/>
        <v>5495.9704975414616</v>
      </c>
      <c r="AH277" s="22"/>
      <c r="AI277" s="22"/>
      <c r="AJ277" s="35"/>
      <c r="AK277" s="35"/>
      <c r="AL277" s="35">
        <f t="shared" si="10"/>
        <v>5495.9704975414616</v>
      </c>
      <c r="AM277" s="35"/>
      <c r="AN277" s="35"/>
      <c r="AO277" s="24">
        <v>99.991666666666674</v>
      </c>
      <c r="AP277" s="28"/>
      <c r="AQ277" s="28">
        <v>1</v>
      </c>
      <c r="AR277" s="28">
        <v>1</v>
      </c>
      <c r="AS277" s="28">
        <v>1</v>
      </c>
      <c r="AT277" s="25">
        <v>10</v>
      </c>
      <c r="AU277" s="25" t="s">
        <v>2056</v>
      </c>
      <c r="AV277" s="25" t="s">
        <v>2058</v>
      </c>
      <c r="AW277" s="44">
        <v>2010</v>
      </c>
      <c r="AX277" s="25" t="s">
        <v>751</v>
      </c>
      <c r="AY277" s="25" t="s">
        <v>2057</v>
      </c>
      <c r="AZ277" s="25" t="s">
        <v>751</v>
      </c>
      <c r="BA277" s="25" t="s">
        <v>2072</v>
      </c>
      <c r="BB277" s="25" t="s">
        <v>2073</v>
      </c>
      <c r="BC277" s="25" t="s">
        <v>751</v>
      </c>
      <c r="BD277" s="25" t="s">
        <v>2059</v>
      </c>
      <c r="BE277" s="44" t="s">
        <v>2060</v>
      </c>
      <c r="BF277" s="44">
        <v>2</v>
      </c>
      <c r="BG277" s="62">
        <v>3</v>
      </c>
      <c r="BH277" s="25" t="s">
        <v>2000</v>
      </c>
      <c r="BI277" s="75" t="s">
        <v>3974</v>
      </c>
      <c r="BJ277" s="75" t="s">
        <v>3975</v>
      </c>
      <c r="BK277" s="75" t="s">
        <v>3976</v>
      </c>
      <c r="BL277" s="213"/>
      <c r="BM277" s="15"/>
      <c r="BN277" s="15"/>
      <c r="BO277" s="15"/>
      <c r="BP277" s="15"/>
      <c r="BQ277" s="15"/>
      <c r="BR277" s="15"/>
    </row>
    <row r="278" spans="1:70" s="29" customFormat="1" ht="15" customHeight="1" x14ac:dyDescent="0.25">
      <c r="A278" s="25">
        <v>246</v>
      </c>
      <c r="B278" s="26"/>
      <c r="C278" s="190" t="s">
        <v>428</v>
      </c>
      <c r="D278" s="201">
        <v>0</v>
      </c>
      <c r="E278" s="57" t="s">
        <v>2005</v>
      </c>
      <c r="F278" s="57" t="s">
        <v>5</v>
      </c>
      <c r="G278" s="25" t="s">
        <v>412</v>
      </c>
      <c r="H278" s="227">
        <v>1</v>
      </c>
      <c r="I278" s="44" t="s">
        <v>3681</v>
      </c>
      <c r="J278" s="25"/>
      <c r="K278" s="25">
        <v>3</v>
      </c>
      <c r="L278" s="86">
        <v>3</v>
      </c>
      <c r="M278" s="25">
        <v>24</v>
      </c>
      <c r="N278" s="25">
        <v>24</v>
      </c>
      <c r="O278" s="25" t="s">
        <v>536</v>
      </c>
      <c r="P278" s="25" t="s">
        <v>19</v>
      </c>
      <c r="Q278" s="25" t="s">
        <v>320</v>
      </c>
      <c r="R278" s="25" t="s">
        <v>2052</v>
      </c>
      <c r="S278" s="25">
        <v>3</v>
      </c>
      <c r="T278" s="25" t="s">
        <v>2033</v>
      </c>
      <c r="U278" s="25" t="s">
        <v>2</v>
      </c>
      <c r="V278" s="25">
        <v>4</v>
      </c>
      <c r="W278" s="25" t="s">
        <v>2034</v>
      </c>
      <c r="X278" s="25">
        <v>1</v>
      </c>
      <c r="Y278" s="25"/>
      <c r="Z278" s="25"/>
      <c r="AA278" s="25">
        <v>810</v>
      </c>
      <c r="AB278" s="25"/>
      <c r="AC278" s="25"/>
      <c r="AD278" s="25" t="s">
        <v>2086</v>
      </c>
      <c r="AE278" s="22"/>
      <c r="AF278" s="22"/>
      <c r="AG278" s="22">
        <f t="shared" si="9"/>
        <v>865.7596466372197</v>
      </c>
      <c r="AH278" s="22"/>
      <c r="AI278" s="22"/>
      <c r="AJ278" s="35"/>
      <c r="AK278" s="35"/>
      <c r="AL278" s="35">
        <f t="shared" si="10"/>
        <v>865.7596466372197</v>
      </c>
      <c r="AM278" s="35"/>
      <c r="AN278" s="35"/>
      <c r="AO278" s="24">
        <v>99.991666666666674</v>
      </c>
      <c r="AP278" s="28"/>
      <c r="AQ278" s="28">
        <v>1</v>
      </c>
      <c r="AR278" s="28">
        <v>1</v>
      </c>
      <c r="AS278" s="28">
        <v>1</v>
      </c>
      <c r="AT278" s="25">
        <v>10</v>
      </c>
      <c r="AU278" s="25" t="s">
        <v>2056</v>
      </c>
      <c r="AV278" s="25" t="s">
        <v>2058</v>
      </c>
      <c r="AW278" s="44">
        <v>2010</v>
      </c>
      <c r="AX278" s="25" t="s">
        <v>751</v>
      </c>
      <c r="AY278" s="25" t="s">
        <v>2057</v>
      </c>
      <c r="AZ278" s="25" t="s">
        <v>751</v>
      </c>
      <c r="BA278" s="25" t="s">
        <v>2087</v>
      </c>
      <c r="BB278" s="25" t="s">
        <v>2085</v>
      </c>
      <c r="BC278" s="25" t="s">
        <v>751</v>
      </c>
      <c r="BD278" s="25" t="s">
        <v>2059</v>
      </c>
      <c r="BE278" s="44" t="s">
        <v>2060</v>
      </c>
      <c r="BF278" s="44">
        <v>2</v>
      </c>
      <c r="BG278" s="62">
        <v>3</v>
      </c>
      <c r="BH278" s="25" t="s">
        <v>2000</v>
      </c>
      <c r="BI278" s="75" t="s">
        <v>3974</v>
      </c>
      <c r="BJ278" s="75" t="s">
        <v>3975</v>
      </c>
      <c r="BK278" s="75" t="s">
        <v>3976</v>
      </c>
      <c r="BL278" s="213"/>
      <c r="BM278" s="15"/>
      <c r="BN278" s="15"/>
      <c r="BO278" s="15"/>
      <c r="BP278" s="15"/>
      <c r="BQ278" s="15"/>
      <c r="BR278" s="15"/>
    </row>
    <row r="279" spans="1:70" s="29" customFormat="1" ht="15" customHeight="1" x14ac:dyDescent="0.25">
      <c r="A279" s="25">
        <v>247</v>
      </c>
      <c r="B279" s="26"/>
      <c r="C279" s="190" t="s">
        <v>428</v>
      </c>
      <c r="D279" s="201">
        <v>0</v>
      </c>
      <c r="E279" s="57" t="s">
        <v>2005</v>
      </c>
      <c r="F279" s="57" t="s">
        <v>5</v>
      </c>
      <c r="G279" s="25" t="s">
        <v>412</v>
      </c>
      <c r="H279" s="227">
        <v>1</v>
      </c>
      <c r="I279" s="44" t="s">
        <v>3681</v>
      </c>
      <c r="J279" s="25"/>
      <c r="K279" s="25">
        <v>3</v>
      </c>
      <c r="L279" s="25">
        <v>3</v>
      </c>
      <c r="M279" s="25">
        <v>24</v>
      </c>
      <c r="N279" s="25">
        <v>24</v>
      </c>
      <c r="O279" s="25" t="s">
        <v>536</v>
      </c>
      <c r="P279" s="25" t="s">
        <v>19</v>
      </c>
      <c r="Q279" s="25" t="s">
        <v>320</v>
      </c>
      <c r="R279" s="25" t="s">
        <v>2052</v>
      </c>
      <c r="S279" s="25">
        <v>3</v>
      </c>
      <c r="T279" s="25" t="s">
        <v>2033</v>
      </c>
      <c r="U279" s="25" t="s">
        <v>2</v>
      </c>
      <c r="V279" s="25">
        <v>4</v>
      </c>
      <c r="W279" s="25" t="s">
        <v>2034</v>
      </c>
      <c r="X279" s="25">
        <v>1</v>
      </c>
      <c r="Y279" s="25"/>
      <c r="Z279" s="25"/>
      <c r="AA279" s="25">
        <v>5.3</v>
      </c>
      <c r="AB279" s="25"/>
      <c r="AC279" s="25"/>
      <c r="AD279" s="25" t="s">
        <v>2053</v>
      </c>
      <c r="AE279" s="22"/>
      <c r="AF279" s="22"/>
      <c r="AG279" s="22">
        <f t="shared" si="9"/>
        <v>5.6648470705892153</v>
      </c>
      <c r="AH279" s="22"/>
      <c r="AI279" s="22"/>
      <c r="AJ279" s="35"/>
      <c r="AK279" s="35"/>
      <c r="AL279" s="35">
        <f t="shared" ref="AL279:AL284" si="11">AG279/1.99</f>
        <v>2.8466568193915656</v>
      </c>
      <c r="AM279" s="35"/>
      <c r="AN279" s="35"/>
      <c r="AO279" s="24">
        <v>99.991666666666674</v>
      </c>
      <c r="AP279" s="28"/>
      <c r="AQ279" s="28">
        <v>1</v>
      </c>
      <c r="AR279" s="28">
        <v>3</v>
      </c>
      <c r="AS279" s="28">
        <v>55000</v>
      </c>
      <c r="AT279" s="25">
        <v>10</v>
      </c>
      <c r="AU279" s="25" t="s">
        <v>2056</v>
      </c>
      <c r="AV279" s="25" t="s">
        <v>2058</v>
      </c>
      <c r="AW279" s="44">
        <v>2010</v>
      </c>
      <c r="AX279" s="25" t="s">
        <v>751</v>
      </c>
      <c r="AY279" s="25" t="s">
        <v>2057</v>
      </c>
      <c r="AZ279" s="25" t="s">
        <v>751</v>
      </c>
      <c r="BA279" s="25" t="s">
        <v>2054</v>
      </c>
      <c r="BB279" s="25" t="s">
        <v>2055</v>
      </c>
      <c r="BC279" s="44" t="s">
        <v>751</v>
      </c>
      <c r="BD279" s="25" t="s">
        <v>2059</v>
      </c>
      <c r="BE279" s="44" t="s">
        <v>2060</v>
      </c>
      <c r="BF279" s="44">
        <v>2</v>
      </c>
      <c r="BG279" s="62">
        <v>3</v>
      </c>
      <c r="BH279" s="25" t="s">
        <v>2000</v>
      </c>
      <c r="BI279" s="75" t="s">
        <v>3974</v>
      </c>
      <c r="BJ279" s="75" t="s">
        <v>3975</v>
      </c>
      <c r="BK279" s="75" t="s">
        <v>3976</v>
      </c>
      <c r="BL279" s="213"/>
      <c r="BM279" s="15"/>
      <c r="BN279" s="15"/>
      <c r="BO279" s="15"/>
      <c r="BP279" s="15"/>
      <c r="BQ279" s="15"/>
      <c r="BR279" s="15"/>
    </row>
    <row r="280" spans="1:70" s="29" customFormat="1" ht="15" customHeight="1" x14ac:dyDescent="0.25">
      <c r="A280" s="25">
        <v>248</v>
      </c>
      <c r="B280" s="26"/>
      <c r="C280" s="190" t="s">
        <v>428</v>
      </c>
      <c r="D280" s="201">
        <v>0</v>
      </c>
      <c r="E280" s="57" t="s">
        <v>2005</v>
      </c>
      <c r="F280" s="57" t="s">
        <v>5</v>
      </c>
      <c r="G280" s="25" t="s">
        <v>412</v>
      </c>
      <c r="H280" s="227">
        <v>1</v>
      </c>
      <c r="I280" s="44" t="s">
        <v>3681</v>
      </c>
      <c r="J280" s="25"/>
      <c r="K280" s="25">
        <v>3</v>
      </c>
      <c r="L280" s="25">
        <v>3</v>
      </c>
      <c r="M280" s="25">
        <v>24</v>
      </c>
      <c r="N280" s="25">
        <v>24</v>
      </c>
      <c r="O280" s="25" t="s">
        <v>536</v>
      </c>
      <c r="P280" s="25" t="s">
        <v>19</v>
      </c>
      <c r="Q280" s="25" t="s">
        <v>320</v>
      </c>
      <c r="R280" s="25" t="s">
        <v>2061</v>
      </c>
      <c r="S280" s="25">
        <v>3</v>
      </c>
      <c r="T280" s="25" t="s">
        <v>2033</v>
      </c>
      <c r="U280" s="25" t="s">
        <v>2</v>
      </c>
      <c r="V280" s="25">
        <v>4</v>
      </c>
      <c r="W280" s="25" t="s">
        <v>2034</v>
      </c>
      <c r="X280" s="25">
        <v>1</v>
      </c>
      <c r="Y280" s="25">
        <v>3.1</v>
      </c>
      <c r="Z280" s="25"/>
      <c r="AA280" s="25">
        <v>3.1</v>
      </c>
      <c r="AB280" s="25"/>
      <c r="AC280" s="25"/>
      <c r="AD280" s="25" t="s">
        <v>2053</v>
      </c>
      <c r="AE280" s="22">
        <f>(Y280*(106.875/AO280))/$AQ280</f>
        <v>3.3134011167597297</v>
      </c>
      <c r="AF280" s="22"/>
      <c r="AG280" s="22">
        <f t="shared" si="9"/>
        <v>3.3134011167597297</v>
      </c>
      <c r="AH280" s="22"/>
      <c r="AI280" s="22"/>
      <c r="AJ280" s="35">
        <f>AE280/1.99</f>
        <v>1.6650256868139346</v>
      </c>
      <c r="AK280" s="35"/>
      <c r="AL280" s="35">
        <f t="shared" si="11"/>
        <v>1.6650256868139346</v>
      </c>
      <c r="AM280" s="35"/>
      <c r="AN280" s="35"/>
      <c r="AO280" s="24">
        <v>99.991666666666674</v>
      </c>
      <c r="AP280" s="28"/>
      <c r="AQ280" s="28">
        <v>1</v>
      </c>
      <c r="AR280" s="28">
        <v>3</v>
      </c>
      <c r="AS280" s="28">
        <v>5000</v>
      </c>
      <c r="AT280" s="25">
        <v>10</v>
      </c>
      <c r="AU280" s="25" t="s">
        <v>2056</v>
      </c>
      <c r="AV280" s="25" t="s">
        <v>2058</v>
      </c>
      <c r="AW280" s="44">
        <v>2010</v>
      </c>
      <c r="AX280" s="25" t="s">
        <v>751</v>
      </c>
      <c r="AY280" s="25" t="s">
        <v>2057</v>
      </c>
      <c r="AZ280" s="25" t="s">
        <v>751</v>
      </c>
      <c r="BA280" s="25" t="s">
        <v>2062</v>
      </c>
      <c r="BB280" s="25" t="s">
        <v>2055</v>
      </c>
      <c r="BC280" s="25" t="s">
        <v>751</v>
      </c>
      <c r="BD280" s="25" t="s">
        <v>2059</v>
      </c>
      <c r="BE280" s="44" t="s">
        <v>2060</v>
      </c>
      <c r="BF280" s="44">
        <v>2</v>
      </c>
      <c r="BG280" s="62">
        <v>3</v>
      </c>
      <c r="BH280" s="25" t="s">
        <v>2000</v>
      </c>
      <c r="BI280" s="75" t="s">
        <v>3974</v>
      </c>
      <c r="BJ280" s="75" t="s">
        <v>3975</v>
      </c>
      <c r="BK280" s="75" t="s">
        <v>3976</v>
      </c>
      <c r="BL280" s="213"/>
      <c r="BM280" s="15"/>
      <c r="BN280" s="15"/>
      <c r="BO280" s="15"/>
      <c r="BP280" s="15"/>
      <c r="BQ280" s="15"/>
      <c r="BR280" s="15"/>
    </row>
    <row r="281" spans="1:70" s="29" customFormat="1" ht="15" customHeight="1" x14ac:dyDescent="0.25">
      <c r="A281" s="25">
        <v>249</v>
      </c>
      <c r="B281" s="26"/>
      <c r="C281" s="190" t="s">
        <v>428</v>
      </c>
      <c r="D281" s="201">
        <v>0</v>
      </c>
      <c r="E281" s="57" t="s">
        <v>2005</v>
      </c>
      <c r="F281" s="57" t="s">
        <v>5</v>
      </c>
      <c r="G281" s="25" t="s">
        <v>412</v>
      </c>
      <c r="H281" s="227">
        <v>1</v>
      </c>
      <c r="I281" s="44" t="s">
        <v>3681</v>
      </c>
      <c r="J281" s="25"/>
      <c r="K281" s="25">
        <v>3</v>
      </c>
      <c r="L281" s="25">
        <v>3</v>
      </c>
      <c r="M281" s="25">
        <v>24</v>
      </c>
      <c r="N281" s="25">
        <v>24</v>
      </c>
      <c r="O281" s="25" t="s">
        <v>536</v>
      </c>
      <c r="P281" s="25" t="s">
        <v>19</v>
      </c>
      <c r="Q281" s="25" t="s">
        <v>320</v>
      </c>
      <c r="R281" s="25" t="s">
        <v>2063</v>
      </c>
      <c r="S281" s="25">
        <v>3</v>
      </c>
      <c r="T281" s="25" t="s">
        <v>2033</v>
      </c>
      <c r="U281" s="25" t="s">
        <v>2</v>
      </c>
      <c r="V281" s="25">
        <v>4</v>
      </c>
      <c r="W281" s="25" t="s">
        <v>2034</v>
      </c>
      <c r="X281" s="25">
        <v>1</v>
      </c>
      <c r="Y281" s="25"/>
      <c r="Z281" s="25"/>
      <c r="AA281" s="25">
        <v>3.8</v>
      </c>
      <c r="AB281" s="25"/>
      <c r="AC281" s="25"/>
      <c r="AD281" s="25" t="s">
        <v>2053</v>
      </c>
      <c r="AE281" s="22"/>
      <c r="AF281" s="22"/>
      <c r="AG281" s="22">
        <f t="shared" si="9"/>
        <v>4.0615884657054746</v>
      </c>
      <c r="AH281" s="22"/>
      <c r="AI281" s="22"/>
      <c r="AJ281" s="35"/>
      <c r="AK281" s="35"/>
      <c r="AL281" s="35">
        <f t="shared" si="11"/>
        <v>2.0409992289977259</v>
      </c>
      <c r="AM281" s="35"/>
      <c r="AN281" s="35"/>
      <c r="AO281" s="24">
        <v>99.991666666666674</v>
      </c>
      <c r="AP281" s="28"/>
      <c r="AQ281" s="28">
        <v>1</v>
      </c>
      <c r="AR281" s="28">
        <v>3</v>
      </c>
      <c r="AS281" s="28">
        <v>15000</v>
      </c>
      <c r="AT281" s="25">
        <v>10</v>
      </c>
      <c r="AU281" s="25" t="s">
        <v>2056</v>
      </c>
      <c r="AV281" s="25" t="s">
        <v>2058</v>
      </c>
      <c r="AW281" s="44">
        <v>2010</v>
      </c>
      <c r="AX281" s="25" t="s">
        <v>751</v>
      </c>
      <c r="AY281" s="25" t="s">
        <v>2057</v>
      </c>
      <c r="AZ281" s="25" t="s">
        <v>751</v>
      </c>
      <c r="BA281" s="25" t="s">
        <v>2064</v>
      </c>
      <c r="BB281" s="25" t="s">
        <v>2055</v>
      </c>
      <c r="BC281" s="25" t="s">
        <v>751</v>
      </c>
      <c r="BD281" s="25" t="s">
        <v>2059</v>
      </c>
      <c r="BE281" s="44" t="s">
        <v>2060</v>
      </c>
      <c r="BF281" s="44">
        <v>2</v>
      </c>
      <c r="BG281" s="62">
        <v>3</v>
      </c>
      <c r="BH281" s="25" t="s">
        <v>2000</v>
      </c>
      <c r="BI281" s="75" t="s">
        <v>3974</v>
      </c>
      <c r="BJ281" s="75" t="s">
        <v>3975</v>
      </c>
      <c r="BK281" s="75" t="s">
        <v>3976</v>
      </c>
      <c r="BL281" s="213"/>
      <c r="BM281" s="15"/>
      <c r="BN281" s="15"/>
      <c r="BO281" s="15"/>
      <c r="BP281" s="15"/>
      <c r="BQ281" s="15"/>
      <c r="BR281" s="15"/>
    </row>
    <row r="282" spans="1:70" s="29" customFormat="1" ht="15" customHeight="1" x14ac:dyDescent="0.25">
      <c r="A282" s="25">
        <v>250</v>
      </c>
      <c r="B282" s="26"/>
      <c r="C282" s="190" t="s">
        <v>428</v>
      </c>
      <c r="D282" s="201">
        <v>0</v>
      </c>
      <c r="E282" s="57" t="s">
        <v>2005</v>
      </c>
      <c r="F282" s="57" t="s">
        <v>5</v>
      </c>
      <c r="G282" s="25" t="s">
        <v>412</v>
      </c>
      <c r="H282" s="227">
        <v>1</v>
      </c>
      <c r="I282" s="44" t="s">
        <v>3681</v>
      </c>
      <c r="J282" s="25"/>
      <c r="K282" s="25">
        <v>3</v>
      </c>
      <c r="L282" s="25">
        <v>3</v>
      </c>
      <c r="M282" s="25">
        <v>24</v>
      </c>
      <c r="N282" s="25">
        <v>24</v>
      </c>
      <c r="O282" s="25" t="s">
        <v>536</v>
      </c>
      <c r="P282" s="25" t="s">
        <v>19</v>
      </c>
      <c r="Q282" s="25" t="s">
        <v>320</v>
      </c>
      <c r="R282" s="25" t="s">
        <v>2065</v>
      </c>
      <c r="S282" s="25">
        <v>3</v>
      </c>
      <c r="T282" s="25" t="s">
        <v>2033</v>
      </c>
      <c r="U282" s="25" t="s">
        <v>2</v>
      </c>
      <c r="V282" s="25">
        <v>4</v>
      </c>
      <c r="W282" s="25" t="s">
        <v>2034</v>
      </c>
      <c r="X282" s="25">
        <v>1</v>
      </c>
      <c r="Y282" s="25"/>
      <c r="Z282" s="25"/>
      <c r="AA282" s="25">
        <v>4.3</v>
      </c>
      <c r="AB282" s="25"/>
      <c r="AC282" s="25"/>
      <c r="AD282" s="25" t="s">
        <v>2053</v>
      </c>
      <c r="AE282" s="22"/>
      <c r="AF282" s="22"/>
      <c r="AG282" s="22">
        <f t="shared" si="9"/>
        <v>4.5960080006667212</v>
      </c>
      <c r="AH282" s="22"/>
      <c r="AI282" s="22"/>
      <c r="AJ282" s="35"/>
      <c r="AK282" s="35"/>
      <c r="AL282" s="35">
        <f t="shared" si="11"/>
        <v>2.3095517591290058</v>
      </c>
      <c r="AM282" s="35"/>
      <c r="AN282" s="35"/>
      <c r="AO282" s="24">
        <v>99.991666666666674</v>
      </c>
      <c r="AP282" s="28"/>
      <c r="AQ282" s="28">
        <v>1</v>
      </c>
      <c r="AR282" s="28">
        <v>3</v>
      </c>
      <c r="AS282" s="28">
        <v>25000</v>
      </c>
      <c r="AT282" s="25">
        <v>10</v>
      </c>
      <c r="AU282" s="25" t="s">
        <v>2056</v>
      </c>
      <c r="AV282" s="25" t="s">
        <v>2058</v>
      </c>
      <c r="AW282" s="44">
        <v>2010</v>
      </c>
      <c r="AX282" s="25" t="s">
        <v>751</v>
      </c>
      <c r="AY282" s="25" t="s">
        <v>2057</v>
      </c>
      <c r="AZ282" s="25" t="s">
        <v>751</v>
      </c>
      <c r="BA282" s="25" t="s">
        <v>2066</v>
      </c>
      <c r="BB282" s="25" t="s">
        <v>2055</v>
      </c>
      <c r="BC282" s="25" t="s">
        <v>751</v>
      </c>
      <c r="BD282" s="25" t="s">
        <v>2059</v>
      </c>
      <c r="BE282" s="44" t="s">
        <v>2060</v>
      </c>
      <c r="BF282" s="44">
        <v>2</v>
      </c>
      <c r="BG282" s="62">
        <v>3</v>
      </c>
      <c r="BH282" s="25" t="s">
        <v>2000</v>
      </c>
      <c r="BI282" s="75" t="s">
        <v>3974</v>
      </c>
      <c r="BJ282" s="75" t="s">
        <v>3975</v>
      </c>
      <c r="BK282" s="75" t="s">
        <v>3976</v>
      </c>
      <c r="BL282" s="213"/>
      <c r="BM282" s="15"/>
      <c r="BN282" s="15"/>
      <c r="BO282" s="15"/>
      <c r="BP282" s="15"/>
      <c r="BQ282" s="15"/>
      <c r="BR282" s="15"/>
    </row>
    <row r="283" spans="1:70" ht="15" customHeight="1" x14ac:dyDescent="0.25">
      <c r="A283" s="25">
        <v>251</v>
      </c>
      <c r="B283" s="26"/>
      <c r="C283" s="190" t="s">
        <v>428</v>
      </c>
      <c r="D283" s="201">
        <v>0</v>
      </c>
      <c r="E283" s="57" t="s">
        <v>2005</v>
      </c>
      <c r="F283" s="57" t="s">
        <v>5</v>
      </c>
      <c r="G283" s="25" t="s">
        <v>412</v>
      </c>
      <c r="H283" s="227">
        <v>1</v>
      </c>
      <c r="I283" s="44" t="s">
        <v>3681</v>
      </c>
      <c r="J283" s="25"/>
      <c r="K283" s="25">
        <v>3</v>
      </c>
      <c r="L283" s="25">
        <v>3</v>
      </c>
      <c r="M283" s="25">
        <v>24</v>
      </c>
      <c r="N283" s="25">
        <v>24</v>
      </c>
      <c r="O283" s="25" t="s">
        <v>536</v>
      </c>
      <c r="P283" s="25" t="s">
        <v>19</v>
      </c>
      <c r="Q283" s="25" t="s">
        <v>320</v>
      </c>
      <c r="R283" s="25" t="s">
        <v>2067</v>
      </c>
      <c r="S283" s="25">
        <v>3</v>
      </c>
      <c r="T283" s="25" t="s">
        <v>2033</v>
      </c>
      <c r="U283" s="25" t="s">
        <v>2</v>
      </c>
      <c r="V283" s="25">
        <v>4</v>
      </c>
      <c r="W283" s="25" t="s">
        <v>2034</v>
      </c>
      <c r="X283" s="25">
        <v>1</v>
      </c>
      <c r="Y283" s="25"/>
      <c r="Z283" s="25"/>
      <c r="AA283" s="25">
        <v>4.7</v>
      </c>
      <c r="AB283" s="25"/>
      <c r="AC283" s="25"/>
      <c r="AD283" s="25" t="s">
        <v>2053</v>
      </c>
      <c r="AE283" s="22"/>
      <c r="AF283" s="22"/>
      <c r="AG283" s="22">
        <f t="shared" si="9"/>
        <v>5.0235436286357196</v>
      </c>
      <c r="AH283" s="22"/>
      <c r="AI283" s="22"/>
      <c r="AJ283" s="35"/>
      <c r="AK283" s="35"/>
      <c r="AL283" s="35">
        <f t="shared" si="11"/>
        <v>2.52439378323403</v>
      </c>
      <c r="AM283" s="35"/>
      <c r="AN283" s="35"/>
      <c r="AO283" s="24">
        <v>99.991666666666674</v>
      </c>
      <c r="AP283" s="28"/>
      <c r="AQ283" s="28">
        <v>1</v>
      </c>
      <c r="AR283" s="28">
        <v>3</v>
      </c>
      <c r="AS283" s="28">
        <v>35000</v>
      </c>
      <c r="AT283" s="25">
        <v>10</v>
      </c>
      <c r="AU283" s="25" t="s">
        <v>2056</v>
      </c>
      <c r="AV283" s="25" t="s">
        <v>2058</v>
      </c>
      <c r="AW283" s="44">
        <v>2010</v>
      </c>
      <c r="AX283" s="25" t="s">
        <v>751</v>
      </c>
      <c r="AY283" s="25" t="s">
        <v>2057</v>
      </c>
      <c r="AZ283" s="25" t="s">
        <v>751</v>
      </c>
      <c r="BA283" s="25" t="s">
        <v>2068</v>
      </c>
      <c r="BB283" s="25" t="s">
        <v>2055</v>
      </c>
      <c r="BC283" s="44" t="s">
        <v>751</v>
      </c>
      <c r="BD283" s="25" t="s">
        <v>2059</v>
      </c>
      <c r="BE283" s="44" t="s">
        <v>2060</v>
      </c>
      <c r="BF283" s="44">
        <v>2</v>
      </c>
      <c r="BG283" s="62">
        <v>3</v>
      </c>
      <c r="BH283" s="25" t="s">
        <v>2000</v>
      </c>
      <c r="BI283" s="75" t="s">
        <v>3974</v>
      </c>
      <c r="BJ283" s="75" t="s">
        <v>3975</v>
      </c>
      <c r="BK283" s="75" t="s">
        <v>3976</v>
      </c>
      <c r="BL283" s="221"/>
    </row>
    <row r="284" spans="1:70" ht="15" customHeight="1" x14ac:dyDescent="0.25">
      <c r="A284" s="25">
        <v>252</v>
      </c>
      <c r="B284" s="26"/>
      <c r="C284" s="190" t="s">
        <v>428</v>
      </c>
      <c r="D284" s="201">
        <v>0</v>
      </c>
      <c r="E284" s="57" t="s">
        <v>2005</v>
      </c>
      <c r="F284" s="57" t="s">
        <v>5</v>
      </c>
      <c r="G284" s="25" t="s">
        <v>412</v>
      </c>
      <c r="H284" s="227">
        <v>1</v>
      </c>
      <c r="I284" s="44" t="s">
        <v>3681</v>
      </c>
      <c r="J284" s="25"/>
      <c r="K284" s="25">
        <v>3</v>
      </c>
      <c r="L284" s="25">
        <v>3</v>
      </c>
      <c r="M284" s="25">
        <v>24</v>
      </c>
      <c r="N284" s="25">
        <v>24</v>
      </c>
      <c r="O284" s="25" t="s">
        <v>536</v>
      </c>
      <c r="P284" s="25" t="s">
        <v>19</v>
      </c>
      <c r="Q284" s="25" t="s">
        <v>320</v>
      </c>
      <c r="R284" s="25" t="s">
        <v>2069</v>
      </c>
      <c r="S284" s="25">
        <v>3</v>
      </c>
      <c r="T284" s="25" t="s">
        <v>2033</v>
      </c>
      <c r="U284" s="25" t="s">
        <v>2</v>
      </c>
      <c r="V284" s="25">
        <v>4</v>
      </c>
      <c r="W284" s="25" t="s">
        <v>2034</v>
      </c>
      <c r="X284" s="25">
        <v>1</v>
      </c>
      <c r="Y284" s="25"/>
      <c r="Z284" s="25"/>
      <c r="AA284" s="25">
        <v>5</v>
      </c>
      <c r="AB284" s="25"/>
      <c r="AC284" s="25"/>
      <c r="AD284" s="25" t="s">
        <v>2053</v>
      </c>
      <c r="AE284" s="22"/>
      <c r="AF284" s="22"/>
      <c r="AG284" s="22">
        <f t="shared" si="9"/>
        <v>5.344195349612467</v>
      </c>
      <c r="AH284" s="22"/>
      <c r="AI284" s="22"/>
      <c r="AJ284" s="35"/>
      <c r="AK284" s="35"/>
      <c r="AL284" s="35">
        <f t="shared" si="11"/>
        <v>2.6855253013127975</v>
      </c>
      <c r="AM284" s="35"/>
      <c r="AN284" s="35"/>
      <c r="AO284" s="24">
        <v>99.991666666666674</v>
      </c>
      <c r="AP284" s="28"/>
      <c r="AQ284" s="28">
        <v>1</v>
      </c>
      <c r="AR284" s="28">
        <v>3</v>
      </c>
      <c r="AS284" s="28">
        <v>45000</v>
      </c>
      <c r="AT284" s="25">
        <v>10</v>
      </c>
      <c r="AU284" s="25" t="s">
        <v>2056</v>
      </c>
      <c r="AV284" s="25" t="s">
        <v>2058</v>
      </c>
      <c r="AW284" s="44">
        <v>2010</v>
      </c>
      <c r="AX284" s="25" t="s">
        <v>751</v>
      </c>
      <c r="AY284" s="25" t="s">
        <v>2057</v>
      </c>
      <c r="AZ284" s="25" t="s">
        <v>751</v>
      </c>
      <c r="BA284" s="25" t="s">
        <v>2070</v>
      </c>
      <c r="BB284" s="25" t="s">
        <v>2055</v>
      </c>
      <c r="BC284" s="25" t="s">
        <v>751</v>
      </c>
      <c r="BD284" s="25" t="s">
        <v>2059</v>
      </c>
      <c r="BE284" s="44" t="s">
        <v>2060</v>
      </c>
      <c r="BF284" s="44">
        <v>2</v>
      </c>
      <c r="BG284" s="62">
        <v>3</v>
      </c>
      <c r="BH284" s="25" t="s">
        <v>2000</v>
      </c>
      <c r="BI284" s="75" t="s">
        <v>3974</v>
      </c>
      <c r="BJ284" s="75" t="s">
        <v>3975</v>
      </c>
      <c r="BK284" s="75" t="s">
        <v>3976</v>
      </c>
      <c r="BL284" s="221"/>
    </row>
    <row r="285" spans="1:70" ht="15" customHeight="1" x14ac:dyDescent="0.25">
      <c r="A285" s="25">
        <v>253</v>
      </c>
      <c r="B285" s="21">
        <v>105</v>
      </c>
      <c r="C285" s="190" t="s">
        <v>23</v>
      </c>
      <c r="D285" s="201">
        <v>0</v>
      </c>
      <c r="E285" s="57" t="s">
        <v>656</v>
      </c>
      <c r="F285" s="57" t="s">
        <v>289</v>
      </c>
      <c r="G285" s="25"/>
      <c r="H285" s="104">
        <v>0</v>
      </c>
      <c r="I285" s="25" t="s">
        <v>618</v>
      </c>
      <c r="J285" s="25"/>
      <c r="K285" s="25">
        <v>1</v>
      </c>
      <c r="L285" s="25">
        <v>2</v>
      </c>
      <c r="M285" s="25"/>
      <c r="N285" s="25"/>
      <c r="O285" s="25"/>
      <c r="P285" s="25"/>
      <c r="Q285" s="25"/>
      <c r="R285" s="25"/>
      <c r="S285" s="25"/>
      <c r="T285" s="25"/>
      <c r="U285" s="25"/>
      <c r="V285" s="25"/>
      <c r="W285" s="25"/>
      <c r="X285" s="25"/>
      <c r="Y285" s="25"/>
      <c r="Z285" s="83"/>
      <c r="AA285" s="83"/>
      <c r="AB285" s="83"/>
      <c r="AC285" s="83"/>
      <c r="AD285" s="25"/>
      <c r="AE285" s="22"/>
      <c r="AF285" s="22"/>
      <c r="AG285" s="22"/>
      <c r="AH285" s="22"/>
      <c r="AI285" s="22"/>
      <c r="AJ285" s="35"/>
      <c r="AK285" s="35"/>
      <c r="AL285" s="35"/>
      <c r="AM285" s="35"/>
      <c r="AN285" s="35"/>
      <c r="AO285" s="48"/>
      <c r="AP285" s="27"/>
      <c r="AQ285" s="27">
        <v>1</v>
      </c>
      <c r="AR285" s="28"/>
      <c r="AS285" s="28" t="s">
        <v>751</v>
      </c>
      <c r="AT285" s="25"/>
      <c r="AU285" s="25"/>
      <c r="AV285" s="25"/>
      <c r="AW285" s="25"/>
      <c r="AX285" s="25"/>
      <c r="AY285" s="25"/>
      <c r="AZ285" s="25"/>
      <c r="BA285" s="25"/>
      <c r="BB285" s="25"/>
      <c r="BC285" s="25"/>
      <c r="BD285" s="25"/>
      <c r="BE285" s="25"/>
      <c r="BF285" s="25"/>
      <c r="BG285" s="25" t="s">
        <v>2000</v>
      </c>
      <c r="BH285" s="25" t="s">
        <v>2000</v>
      </c>
      <c r="BI285" s="75" t="s">
        <v>2000</v>
      </c>
      <c r="BJ285" s="75" t="s">
        <v>2000</v>
      </c>
      <c r="BK285" s="75" t="s">
        <v>2000</v>
      </c>
      <c r="BL285" s="221"/>
      <c r="BM285" s="238"/>
      <c r="BN285" s="238"/>
      <c r="BO285" s="238"/>
      <c r="BP285" s="238"/>
      <c r="BQ285" s="238"/>
      <c r="BR285" s="238"/>
    </row>
    <row r="286" spans="1:70" ht="15" customHeight="1" x14ac:dyDescent="0.25">
      <c r="A286" s="25">
        <v>760</v>
      </c>
      <c r="B286" s="237"/>
      <c r="C286" s="190"/>
      <c r="D286" s="200">
        <v>0</v>
      </c>
      <c r="E286" s="197" t="s">
        <v>3477</v>
      </c>
      <c r="F286" s="57" t="s">
        <v>5</v>
      </c>
      <c r="G286" s="25" t="s">
        <v>3478</v>
      </c>
      <c r="H286" s="104">
        <v>1</v>
      </c>
      <c r="I286" s="25">
        <v>1</v>
      </c>
      <c r="J286" s="25" t="s">
        <v>3479</v>
      </c>
      <c r="K286" s="25">
        <v>1</v>
      </c>
      <c r="L286" s="25">
        <v>1</v>
      </c>
      <c r="M286" s="25">
        <v>19</v>
      </c>
      <c r="N286" s="25" t="s">
        <v>2960</v>
      </c>
      <c r="O286" s="25" t="s">
        <v>3480</v>
      </c>
      <c r="P286" s="25" t="s">
        <v>3011</v>
      </c>
      <c r="Q286" s="25" t="s">
        <v>3469</v>
      </c>
      <c r="R286" s="25" t="s">
        <v>3470</v>
      </c>
      <c r="S286" s="25">
        <v>4</v>
      </c>
      <c r="T286" s="25" t="s">
        <v>3380</v>
      </c>
      <c r="U286" s="25" t="s">
        <v>10</v>
      </c>
      <c r="V286" s="25">
        <v>8</v>
      </c>
      <c r="W286" s="25"/>
      <c r="X286" s="25">
        <v>2</v>
      </c>
      <c r="Y286" s="25"/>
      <c r="Z286" s="25"/>
      <c r="AA286" s="25">
        <v>4500000</v>
      </c>
      <c r="AB286" s="25"/>
      <c r="AC286" s="25"/>
      <c r="AD286" s="25" t="s">
        <v>3485</v>
      </c>
      <c r="AE286" s="22"/>
      <c r="AF286" s="22"/>
      <c r="AG286" s="22">
        <f>((AA286*(108.57/$AO286))/$AQ286)*(0.830367/$AP286)</f>
        <v>6770525.2832031194</v>
      </c>
      <c r="AH286" s="22"/>
      <c r="AI286" s="22"/>
      <c r="AJ286" s="35"/>
      <c r="AK286" s="35"/>
      <c r="AL286" s="35">
        <f>AG286/AS286</f>
        <v>677.05252832031192</v>
      </c>
      <c r="AM286" s="35"/>
      <c r="AN286" s="35"/>
      <c r="AO286" s="24">
        <v>59.9197604891108</v>
      </c>
      <c r="AP286" s="24">
        <v>1</v>
      </c>
      <c r="AQ286" s="24">
        <v>1</v>
      </c>
      <c r="AR286" s="24">
        <v>1</v>
      </c>
      <c r="AS286" s="24">
        <v>10000</v>
      </c>
      <c r="AT286" s="25">
        <v>1</v>
      </c>
      <c r="AU286" s="25" t="s">
        <v>3474</v>
      </c>
      <c r="AV286" s="25"/>
      <c r="AW286" s="25" t="s">
        <v>3484</v>
      </c>
      <c r="AX286" s="25" t="s">
        <v>3</v>
      </c>
      <c r="AY286" s="25"/>
      <c r="AZ286" s="25" t="s">
        <v>3</v>
      </c>
      <c r="BA286" s="25"/>
      <c r="BB286" s="25" t="s">
        <v>3482</v>
      </c>
      <c r="BC286" s="25" t="s">
        <v>3483</v>
      </c>
      <c r="BD286" s="25"/>
      <c r="BE286" s="25"/>
      <c r="BF286" s="25">
        <v>3</v>
      </c>
      <c r="BG286" s="62">
        <v>3</v>
      </c>
      <c r="BH286" s="25" t="s">
        <v>2000</v>
      </c>
      <c r="BI286" s="74">
        <v>0</v>
      </c>
      <c r="BJ286" s="75" t="s">
        <v>2000</v>
      </c>
      <c r="BK286" s="75" t="s">
        <v>4097</v>
      </c>
    </row>
    <row r="287" spans="1:70" ht="15" customHeight="1" x14ac:dyDescent="0.25">
      <c r="A287" s="25">
        <v>254</v>
      </c>
      <c r="B287" s="21">
        <v>106</v>
      </c>
      <c r="C287" s="86" t="s">
        <v>170</v>
      </c>
      <c r="D287" s="201">
        <v>0</v>
      </c>
      <c r="E287" s="64" t="s">
        <v>1195</v>
      </c>
      <c r="F287" s="64" t="s">
        <v>151</v>
      </c>
      <c r="G287" s="25"/>
      <c r="H287" s="104">
        <v>0</v>
      </c>
      <c r="I287" s="25" t="s">
        <v>1194</v>
      </c>
      <c r="J287" s="71"/>
      <c r="K287" s="25"/>
      <c r="L287" s="25"/>
      <c r="M287" s="25"/>
      <c r="N287" s="71"/>
      <c r="O287" s="71"/>
      <c r="P287" s="71"/>
      <c r="Q287" s="25"/>
      <c r="R287" s="25"/>
      <c r="S287" s="25"/>
      <c r="T287" s="25"/>
      <c r="U287" s="25"/>
      <c r="V287" s="25"/>
      <c r="W287" s="25"/>
      <c r="X287" s="25"/>
      <c r="Y287" s="83"/>
      <c r="Z287" s="83"/>
      <c r="AA287" s="83"/>
      <c r="AB287" s="83"/>
      <c r="AC287" s="83"/>
      <c r="AD287" s="25"/>
      <c r="AE287" s="22"/>
      <c r="AF287" s="22"/>
      <c r="AG287" s="22"/>
      <c r="AH287" s="22"/>
      <c r="AI287" s="22"/>
      <c r="AJ287" s="109"/>
      <c r="AK287" s="109"/>
      <c r="AL287" s="109"/>
      <c r="AM287" s="109"/>
      <c r="AN287" s="109"/>
      <c r="AO287" s="48"/>
      <c r="AP287" s="27"/>
      <c r="AQ287" s="28">
        <v>1</v>
      </c>
      <c r="AR287" s="28"/>
      <c r="AS287" s="28" t="s">
        <v>751</v>
      </c>
      <c r="AT287" s="25"/>
      <c r="AU287" s="25"/>
      <c r="AV287" s="25"/>
      <c r="AW287" s="25"/>
      <c r="AX287" s="25"/>
      <c r="AY287" s="25"/>
      <c r="AZ287" s="25"/>
      <c r="BA287" s="25"/>
      <c r="BB287" s="25"/>
      <c r="BC287" s="25"/>
      <c r="BD287" s="25"/>
      <c r="BE287" s="25"/>
      <c r="BF287" s="25"/>
      <c r="BG287" s="25" t="s">
        <v>2000</v>
      </c>
      <c r="BH287" s="25" t="s">
        <v>2000</v>
      </c>
      <c r="BI287" s="75" t="s">
        <v>2000</v>
      </c>
      <c r="BJ287" s="75" t="s">
        <v>2000</v>
      </c>
      <c r="BK287" s="75" t="s">
        <v>2000</v>
      </c>
      <c r="BL287" s="221"/>
      <c r="BM287" s="52"/>
      <c r="BN287" s="52"/>
      <c r="BO287" s="52"/>
      <c r="BP287" s="52"/>
      <c r="BQ287" s="52"/>
      <c r="BR287" s="52"/>
    </row>
    <row r="288" spans="1:70" ht="15" customHeight="1" x14ac:dyDescent="0.25">
      <c r="A288" s="25">
        <v>255</v>
      </c>
      <c r="B288" s="21">
        <v>107</v>
      </c>
      <c r="C288" s="190" t="s">
        <v>168</v>
      </c>
      <c r="D288" s="201">
        <v>0</v>
      </c>
      <c r="E288" s="57" t="s">
        <v>1211</v>
      </c>
      <c r="F288" s="64" t="s">
        <v>151</v>
      </c>
      <c r="G288" s="25"/>
      <c r="H288" s="104">
        <v>0</v>
      </c>
      <c r="I288" s="25" t="s">
        <v>1212</v>
      </c>
      <c r="J288" s="25"/>
      <c r="K288" s="25"/>
      <c r="L288" s="25"/>
      <c r="M288" s="25"/>
      <c r="N288" s="25"/>
      <c r="O288" s="25"/>
      <c r="P288" s="25"/>
      <c r="Q288" s="25"/>
      <c r="R288" s="25"/>
      <c r="S288" s="25"/>
      <c r="T288" s="25"/>
      <c r="U288" s="25"/>
      <c r="V288" s="25"/>
      <c r="W288" s="25"/>
      <c r="X288" s="25"/>
      <c r="Y288" s="104"/>
      <c r="Z288" s="83"/>
      <c r="AA288" s="83"/>
      <c r="AB288" s="83"/>
      <c r="AC288" s="83"/>
      <c r="AD288" s="25"/>
      <c r="AE288" s="22"/>
      <c r="AF288" s="22"/>
      <c r="AG288" s="22"/>
      <c r="AH288" s="22"/>
      <c r="AI288" s="22"/>
      <c r="AJ288" s="35"/>
      <c r="AK288" s="35"/>
      <c r="AL288" s="35"/>
      <c r="AM288" s="35"/>
      <c r="AN288" s="35"/>
      <c r="AO288" s="48"/>
      <c r="AP288" s="27"/>
      <c r="AQ288" s="28">
        <v>1</v>
      </c>
      <c r="AR288" s="28"/>
      <c r="AS288" s="28" t="s">
        <v>751</v>
      </c>
      <c r="AT288" s="25"/>
      <c r="AU288" s="25"/>
      <c r="AV288" s="25"/>
      <c r="AW288" s="25"/>
      <c r="AX288" s="25"/>
      <c r="AY288" s="25"/>
      <c r="AZ288" s="25"/>
      <c r="BA288" s="25"/>
      <c r="BB288" s="25"/>
      <c r="BC288" s="25"/>
      <c r="BD288" s="25"/>
      <c r="BE288" s="25"/>
      <c r="BF288" s="25"/>
      <c r="BG288" s="25" t="s">
        <v>2000</v>
      </c>
      <c r="BH288" s="25" t="s">
        <v>2000</v>
      </c>
      <c r="BI288" s="75" t="s">
        <v>2000</v>
      </c>
      <c r="BJ288" s="75" t="s">
        <v>2000</v>
      </c>
      <c r="BK288" s="75" t="s">
        <v>2000</v>
      </c>
      <c r="BL288" s="238"/>
      <c r="BM288" s="52"/>
      <c r="BN288" s="52"/>
      <c r="BO288" s="52"/>
      <c r="BP288" s="52"/>
      <c r="BQ288" s="52"/>
      <c r="BR288" s="52"/>
    </row>
    <row r="289" spans="1:70" ht="15" customHeight="1" x14ac:dyDescent="0.25">
      <c r="A289" s="25">
        <v>256</v>
      </c>
      <c r="B289" s="21">
        <v>108</v>
      </c>
      <c r="C289" s="194" t="s">
        <v>182</v>
      </c>
      <c r="D289" s="201">
        <v>0</v>
      </c>
      <c r="E289" s="57" t="s">
        <v>1217</v>
      </c>
      <c r="F289" s="64" t="s">
        <v>151</v>
      </c>
      <c r="G289" s="25"/>
      <c r="H289" s="104">
        <v>0</v>
      </c>
      <c r="I289" s="25" t="s">
        <v>1218</v>
      </c>
      <c r="J289" s="25"/>
      <c r="K289" s="25"/>
      <c r="L289" s="25"/>
      <c r="M289" s="25"/>
      <c r="N289" s="25"/>
      <c r="O289" s="25"/>
      <c r="P289" s="25"/>
      <c r="Q289" s="25"/>
      <c r="R289" s="25"/>
      <c r="S289" s="25"/>
      <c r="T289" s="25"/>
      <c r="U289" s="25"/>
      <c r="V289" s="25"/>
      <c r="W289" s="25"/>
      <c r="X289" s="25"/>
      <c r="Y289" s="104"/>
      <c r="Z289" s="83"/>
      <c r="AA289" s="83"/>
      <c r="AB289" s="83"/>
      <c r="AC289" s="83"/>
      <c r="AD289" s="25"/>
      <c r="AE289" s="22"/>
      <c r="AF289" s="22"/>
      <c r="AG289" s="22"/>
      <c r="AH289" s="22"/>
      <c r="AI289" s="22"/>
      <c r="AJ289" s="35"/>
      <c r="AK289" s="35"/>
      <c r="AL289" s="35"/>
      <c r="AM289" s="35"/>
      <c r="AN289" s="35"/>
      <c r="AO289" s="48"/>
      <c r="AP289" s="27"/>
      <c r="AQ289" s="28">
        <v>1</v>
      </c>
      <c r="AR289" s="28"/>
      <c r="AS289" s="28" t="s">
        <v>751</v>
      </c>
      <c r="AT289" s="25"/>
      <c r="AU289" s="25"/>
      <c r="AV289" s="25"/>
      <c r="AW289" s="25"/>
      <c r="AX289" s="25"/>
      <c r="AY289" s="25"/>
      <c r="AZ289" s="25"/>
      <c r="BA289" s="25"/>
      <c r="BB289" s="25"/>
      <c r="BC289" s="25"/>
      <c r="BD289" s="25"/>
      <c r="BE289" s="25" t="s">
        <v>1219</v>
      </c>
      <c r="BF289" s="25"/>
      <c r="BG289" s="25" t="s">
        <v>2000</v>
      </c>
      <c r="BH289" s="25" t="s">
        <v>2000</v>
      </c>
      <c r="BI289" s="75" t="s">
        <v>2000</v>
      </c>
      <c r="BJ289" s="75" t="s">
        <v>2000</v>
      </c>
      <c r="BK289" s="75" t="s">
        <v>2000</v>
      </c>
      <c r="BL289" s="221"/>
      <c r="BM289" s="52"/>
      <c r="BN289" s="52"/>
      <c r="BO289" s="52"/>
      <c r="BP289" s="52"/>
      <c r="BQ289" s="52"/>
      <c r="BR289" s="52"/>
    </row>
    <row r="290" spans="1:70" ht="15" customHeight="1" x14ac:dyDescent="0.25">
      <c r="A290" s="25">
        <v>773</v>
      </c>
      <c r="B290" s="237"/>
      <c r="C290" s="190"/>
      <c r="D290" s="200">
        <v>0</v>
      </c>
      <c r="E290" s="57" t="s">
        <v>3558</v>
      </c>
      <c r="F290" s="57" t="s">
        <v>289</v>
      </c>
      <c r="G290" s="25"/>
      <c r="H290" s="104">
        <v>1</v>
      </c>
      <c r="I290" s="25">
        <v>1</v>
      </c>
      <c r="J290" s="25"/>
      <c r="K290" s="25">
        <v>3</v>
      </c>
      <c r="L290" s="25">
        <v>3</v>
      </c>
      <c r="M290" s="25">
        <v>24</v>
      </c>
      <c r="N290" s="25">
        <v>24</v>
      </c>
      <c r="O290" s="25" t="s">
        <v>536</v>
      </c>
      <c r="P290" s="25" t="s">
        <v>19</v>
      </c>
      <c r="Q290" s="25" t="s">
        <v>3564</v>
      </c>
      <c r="R290" s="25"/>
      <c r="S290" s="25" t="s">
        <v>3862</v>
      </c>
      <c r="T290" s="25" t="s">
        <v>155</v>
      </c>
      <c r="U290" s="25" t="s">
        <v>10</v>
      </c>
      <c r="V290" s="25">
        <v>8</v>
      </c>
      <c r="W290" s="25"/>
      <c r="X290" s="25">
        <v>1</v>
      </c>
      <c r="Y290" s="25"/>
      <c r="Z290" s="25"/>
      <c r="AA290" s="25">
        <v>21.34</v>
      </c>
      <c r="AB290" s="25">
        <v>10</v>
      </c>
      <c r="AC290" s="25"/>
      <c r="AD290" s="25" t="s">
        <v>3560</v>
      </c>
      <c r="AE290" s="22"/>
      <c r="AF290" s="22"/>
      <c r="AG290" s="22">
        <f>(AA290*(106.875/AO290))/$AQ290</f>
        <v>25.051304347826083</v>
      </c>
      <c r="AH290" s="22">
        <f>(AB290*(106.875/AO290))/$AQ290</f>
        <v>11.739130434782608</v>
      </c>
      <c r="AI290" s="22"/>
      <c r="AJ290" s="35"/>
      <c r="AK290" s="35"/>
      <c r="AL290" s="35">
        <f>AG290/1.99</f>
        <v>12.588595149661348</v>
      </c>
      <c r="AM290" s="35">
        <f>AH290/1.99</f>
        <v>5.8990605199912602</v>
      </c>
      <c r="AN290" s="35"/>
      <c r="AO290" s="24">
        <v>91.041666666666671</v>
      </c>
      <c r="AP290" s="24"/>
      <c r="AQ290" s="24">
        <v>1</v>
      </c>
      <c r="AR290" s="24">
        <v>3</v>
      </c>
      <c r="AS290" s="24"/>
      <c r="AT290" s="25">
        <v>10</v>
      </c>
      <c r="AU290" s="25" t="s">
        <v>3561</v>
      </c>
      <c r="AV290" s="25" t="s">
        <v>3562</v>
      </c>
      <c r="AW290" s="25">
        <v>2004</v>
      </c>
      <c r="AX290" s="25" t="s">
        <v>751</v>
      </c>
      <c r="AY290" s="25"/>
      <c r="AZ290" s="25" t="s">
        <v>751</v>
      </c>
      <c r="BA290" s="25"/>
      <c r="BB290" s="25" t="s">
        <v>673</v>
      </c>
      <c r="BC290" s="25">
        <v>291</v>
      </c>
      <c r="BD290" s="25" t="s">
        <v>3559</v>
      </c>
      <c r="BE290" s="25" t="s">
        <v>3563</v>
      </c>
      <c r="BF290" s="25">
        <v>3</v>
      </c>
      <c r="BG290" s="62">
        <v>2</v>
      </c>
      <c r="BH290" s="25" t="s">
        <v>2000</v>
      </c>
      <c r="BI290" s="74">
        <v>0</v>
      </c>
      <c r="BJ290" s="75" t="s">
        <v>2000</v>
      </c>
      <c r="BK290" s="75" t="s">
        <v>3563</v>
      </c>
      <c r="BM290" s="238"/>
      <c r="BN290" s="238"/>
      <c r="BO290" s="238"/>
      <c r="BP290" s="238"/>
      <c r="BQ290" s="238"/>
      <c r="BR290" s="238"/>
    </row>
    <row r="291" spans="1:70" ht="15" customHeight="1" x14ac:dyDescent="0.25">
      <c r="A291" s="25">
        <v>257</v>
      </c>
      <c r="B291" s="21">
        <v>109</v>
      </c>
      <c r="C291" s="190" t="s">
        <v>23</v>
      </c>
      <c r="D291" s="201">
        <v>0</v>
      </c>
      <c r="E291" s="57" t="s">
        <v>657</v>
      </c>
      <c r="F291" s="57" t="s">
        <v>289</v>
      </c>
      <c r="G291" s="25"/>
      <c r="H291" s="104">
        <v>0</v>
      </c>
      <c r="I291" s="25" t="s">
        <v>618</v>
      </c>
      <c r="J291" s="25"/>
      <c r="K291" s="25">
        <v>1</v>
      </c>
      <c r="L291" s="25">
        <v>2</v>
      </c>
      <c r="M291" s="25"/>
      <c r="N291" s="25"/>
      <c r="O291" s="25"/>
      <c r="P291" s="25"/>
      <c r="Q291" s="25"/>
      <c r="R291" s="25"/>
      <c r="S291" s="25"/>
      <c r="T291" s="25"/>
      <c r="U291" s="25"/>
      <c r="V291" s="25"/>
      <c r="W291" s="25"/>
      <c r="X291" s="25"/>
      <c r="Y291" s="25"/>
      <c r="Z291" s="83"/>
      <c r="AA291" s="83"/>
      <c r="AB291" s="83"/>
      <c r="AC291" s="83"/>
      <c r="AD291" s="25"/>
      <c r="AE291" s="22"/>
      <c r="AF291" s="22"/>
      <c r="AG291" s="22"/>
      <c r="AH291" s="22"/>
      <c r="AI291" s="22"/>
      <c r="AJ291" s="35"/>
      <c r="AK291" s="35"/>
      <c r="AL291" s="35"/>
      <c r="AM291" s="35"/>
      <c r="AN291" s="35"/>
      <c r="AO291" s="48"/>
      <c r="AP291" s="27"/>
      <c r="AQ291" s="27">
        <v>1</v>
      </c>
      <c r="AR291" s="28"/>
      <c r="AS291" s="28" t="s">
        <v>751</v>
      </c>
      <c r="AT291" s="25"/>
      <c r="AU291" s="25"/>
      <c r="AV291" s="25"/>
      <c r="AW291" s="25"/>
      <c r="AX291" s="25"/>
      <c r="AY291" s="25"/>
      <c r="AZ291" s="25"/>
      <c r="BA291" s="25"/>
      <c r="BB291" s="25"/>
      <c r="BC291" s="25"/>
      <c r="BD291" s="25"/>
      <c r="BE291" s="25"/>
      <c r="BF291" s="25"/>
      <c r="BG291" s="25" t="s">
        <v>2000</v>
      </c>
      <c r="BH291" s="25" t="s">
        <v>2000</v>
      </c>
      <c r="BI291" s="75" t="s">
        <v>2000</v>
      </c>
      <c r="BJ291" s="75" t="s">
        <v>2000</v>
      </c>
      <c r="BK291" s="75" t="s">
        <v>2000</v>
      </c>
      <c r="BL291" s="221"/>
      <c r="BM291" s="49"/>
      <c r="BN291" s="49"/>
      <c r="BO291" s="49"/>
      <c r="BP291" s="49"/>
      <c r="BQ291" s="49"/>
      <c r="BR291" s="49"/>
    </row>
    <row r="292" spans="1:70" ht="15" customHeight="1" x14ac:dyDescent="0.25">
      <c r="A292" s="25">
        <v>783</v>
      </c>
      <c r="B292" s="220"/>
      <c r="C292" s="190"/>
      <c r="D292" s="201">
        <v>0</v>
      </c>
      <c r="E292" s="57" t="s">
        <v>3597</v>
      </c>
      <c r="F292" s="57" t="s">
        <v>289</v>
      </c>
      <c r="G292" s="25"/>
      <c r="H292" s="104">
        <v>1</v>
      </c>
      <c r="I292" s="25">
        <v>1</v>
      </c>
      <c r="J292" s="25"/>
      <c r="K292" s="25">
        <v>3</v>
      </c>
      <c r="L292" s="25">
        <v>3</v>
      </c>
      <c r="M292" s="25">
        <v>18</v>
      </c>
      <c r="N292" s="25" t="s">
        <v>2960</v>
      </c>
      <c r="O292" s="25" t="s">
        <v>3603</v>
      </c>
      <c r="P292" s="25" t="s">
        <v>19</v>
      </c>
      <c r="Q292" s="25" t="s">
        <v>544</v>
      </c>
      <c r="R292" s="25"/>
      <c r="S292" s="25">
        <v>2</v>
      </c>
      <c r="T292" s="25" t="s">
        <v>537</v>
      </c>
      <c r="U292" s="25" t="s">
        <v>2</v>
      </c>
      <c r="V292" s="25">
        <v>7</v>
      </c>
      <c r="W292" s="25" t="s">
        <v>3601</v>
      </c>
      <c r="X292" s="25">
        <v>1</v>
      </c>
      <c r="Y292" s="25">
        <v>75</v>
      </c>
      <c r="Z292" s="25"/>
      <c r="AA292" s="25"/>
      <c r="AB292" s="25"/>
      <c r="AC292" s="25"/>
      <c r="AD292" s="25" t="s">
        <v>3607</v>
      </c>
      <c r="AE292" s="22">
        <f t="shared" ref="AE292:AE313" si="12">(Y292*(106.875/AO292))/$AQ292</f>
        <v>75.845686800189242</v>
      </c>
      <c r="AF292" s="22"/>
      <c r="AG292" s="22"/>
      <c r="AH292" s="22"/>
      <c r="AI292" s="22"/>
      <c r="AJ292" s="35">
        <f t="shared" ref="AJ292:AJ297" si="13">(AE292)</f>
        <v>75.845686800189242</v>
      </c>
      <c r="AK292" s="35"/>
      <c r="AL292" s="35"/>
      <c r="AM292" s="35"/>
      <c r="AN292" s="35"/>
      <c r="AO292" s="24">
        <v>105.68333333333334</v>
      </c>
      <c r="AP292" s="24"/>
      <c r="AQ292" s="24">
        <v>1</v>
      </c>
      <c r="AR292" s="24">
        <v>3</v>
      </c>
      <c r="AS292" s="24">
        <v>1</v>
      </c>
      <c r="AT292" s="25">
        <v>12</v>
      </c>
      <c r="AU292" s="25" t="s">
        <v>3600</v>
      </c>
      <c r="AV292" s="25" t="s">
        <v>3599</v>
      </c>
      <c r="AW292" s="25">
        <v>2013</v>
      </c>
      <c r="AX292" s="25" t="s">
        <v>2</v>
      </c>
      <c r="AY292" s="25" t="s">
        <v>3665</v>
      </c>
      <c r="AZ292" s="25"/>
      <c r="BA292" s="25"/>
      <c r="BB292" s="25" t="s">
        <v>3598</v>
      </c>
      <c r="BC292" s="25" t="s">
        <v>3643</v>
      </c>
      <c r="BD292" s="25" t="s">
        <v>880</v>
      </c>
      <c r="BE292" s="25" t="s">
        <v>3602</v>
      </c>
      <c r="BF292" s="25">
        <v>3</v>
      </c>
      <c r="BG292" s="25" t="s">
        <v>2000</v>
      </c>
      <c r="BH292" s="25" t="s">
        <v>2000</v>
      </c>
      <c r="BI292" s="75" t="s">
        <v>2000</v>
      </c>
      <c r="BJ292" s="75" t="s">
        <v>2000</v>
      </c>
      <c r="BK292" s="75" t="s">
        <v>2000</v>
      </c>
      <c r="BM292" s="221"/>
      <c r="BN292" s="221"/>
      <c r="BO292" s="221"/>
      <c r="BP292" s="221"/>
      <c r="BQ292" s="221"/>
      <c r="BR292" s="221"/>
    </row>
    <row r="293" spans="1:70" ht="15" customHeight="1" x14ac:dyDescent="0.25">
      <c r="A293" s="25">
        <v>784</v>
      </c>
      <c r="B293" s="237"/>
      <c r="C293" s="190"/>
      <c r="D293" s="201">
        <v>0</v>
      </c>
      <c r="E293" s="57" t="s">
        <v>3597</v>
      </c>
      <c r="F293" s="57" t="s">
        <v>289</v>
      </c>
      <c r="G293" s="25"/>
      <c r="H293" s="104">
        <v>1</v>
      </c>
      <c r="I293" s="25">
        <v>1</v>
      </c>
      <c r="J293" s="25"/>
      <c r="K293" s="25">
        <v>3</v>
      </c>
      <c r="L293" s="25">
        <v>3</v>
      </c>
      <c r="M293" s="25">
        <v>18</v>
      </c>
      <c r="N293" s="25" t="s">
        <v>2960</v>
      </c>
      <c r="O293" s="25" t="s">
        <v>3605</v>
      </c>
      <c r="P293" s="25" t="s">
        <v>19</v>
      </c>
      <c r="Q293" s="25" t="s">
        <v>544</v>
      </c>
      <c r="R293" s="25"/>
      <c r="S293" s="25">
        <v>2</v>
      </c>
      <c r="T293" s="25" t="s">
        <v>537</v>
      </c>
      <c r="U293" s="25" t="s">
        <v>2</v>
      </c>
      <c r="V293" s="25">
        <v>7</v>
      </c>
      <c r="W293" s="25" t="s">
        <v>3601</v>
      </c>
      <c r="X293" s="25">
        <v>1</v>
      </c>
      <c r="Y293" s="89" t="s">
        <v>3611</v>
      </c>
      <c r="Z293" s="25"/>
      <c r="AA293" s="25"/>
      <c r="AB293" s="25"/>
      <c r="AC293" s="25"/>
      <c r="AD293" s="25" t="s">
        <v>3608</v>
      </c>
      <c r="AE293" s="22">
        <f t="shared" si="12"/>
        <v>-34.383378016085793</v>
      </c>
      <c r="AF293" s="22"/>
      <c r="AG293" s="22"/>
      <c r="AH293" s="22"/>
      <c r="AI293" s="22"/>
      <c r="AJ293" s="35">
        <f t="shared" si="13"/>
        <v>-34.383378016085793</v>
      </c>
      <c r="AK293" s="35"/>
      <c r="AL293" s="35"/>
      <c r="AM293" s="35"/>
      <c r="AN293" s="35"/>
      <c r="AO293" s="24">
        <v>105.68333333333334</v>
      </c>
      <c r="AP293" s="24"/>
      <c r="AQ293" s="24">
        <v>1</v>
      </c>
      <c r="AR293" s="24">
        <v>3</v>
      </c>
      <c r="AS293" s="24">
        <v>1</v>
      </c>
      <c r="AT293" s="25">
        <v>12</v>
      </c>
      <c r="AU293" s="25" t="s">
        <v>3600</v>
      </c>
      <c r="AV293" s="25" t="s">
        <v>3599</v>
      </c>
      <c r="AW293" s="25">
        <v>2013</v>
      </c>
      <c r="AX293" s="25" t="s">
        <v>2</v>
      </c>
      <c r="AY293" s="25" t="s">
        <v>3665</v>
      </c>
      <c r="AZ293" s="25"/>
      <c r="BA293" s="25"/>
      <c r="BB293" s="25" t="s">
        <v>3598</v>
      </c>
      <c r="BC293" s="25" t="s">
        <v>3644</v>
      </c>
      <c r="BD293" s="25" t="s">
        <v>880</v>
      </c>
      <c r="BE293" s="25" t="s">
        <v>3602</v>
      </c>
      <c r="BF293" s="25">
        <v>3</v>
      </c>
      <c r="BG293" s="25" t="s">
        <v>2000</v>
      </c>
      <c r="BH293" s="25" t="s">
        <v>2000</v>
      </c>
      <c r="BI293" s="75" t="s">
        <v>2000</v>
      </c>
      <c r="BJ293" s="75" t="s">
        <v>2000</v>
      </c>
      <c r="BK293" s="75" t="s">
        <v>2000</v>
      </c>
      <c r="BM293" s="238"/>
      <c r="BN293" s="238"/>
      <c r="BO293" s="238"/>
      <c r="BP293" s="238"/>
      <c r="BQ293" s="238"/>
      <c r="BR293" s="238"/>
    </row>
    <row r="294" spans="1:70" ht="15" customHeight="1" x14ac:dyDescent="0.25">
      <c r="A294" s="25">
        <v>785</v>
      </c>
      <c r="B294" s="220"/>
      <c r="C294" s="190"/>
      <c r="D294" s="200">
        <v>1</v>
      </c>
      <c r="E294" s="57" t="s">
        <v>3597</v>
      </c>
      <c r="F294" s="57" t="s">
        <v>289</v>
      </c>
      <c r="G294" s="25"/>
      <c r="H294" s="104">
        <v>1</v>
      </c>
      <c r="I294" s="25">
        <v>1</v>
      </c>
      <c r="J294" s="25"/>
      <c r="K294" s="25">
        <v>3</v>
      </c>
      <c r="L294" s="25">
        <v>3</v>
      </c>
      <c r="M294" s="25">
        <v>18</v>
      </c>
      <c r="N294" s="25" t="s">
        <v>2960</v>
      </c>
      <c r="O294" s="25" t="s">
        <v>3605</v>
      </c>
      <c r="P294" s="25" t="s">
        <v>19</v>
      </c>
      <c r="Q294" s="25" t="s">
        <v>544</v>
      </c>
      <c r="R294" s="25"/>
      <c r="S294" s="25">
        <v>2</v>
      </c>
      <c r="T294" s="25" t="s">
        <v>537</v>
      </c>
      <c r="U294" s="25" t="s">
        <v>2</v>
      </c>
      <c r="V294" s="25">
        <v>8</v>
      </c>
      <c r="W294" s="25" t="s">
        <v>3601</v>
      </c>
      <c r="X294" s="25">
        <v>1</v>
      </c>
      <c r="Y294" s="89" t="s">
        <v>3617</v>
      </c>
      <c r="Z294" s="25"/>
      <c r="AA294" s="25"/>
      <c r="AB294" s="25"/>
      <c r="AC294" s="25"/>
      <c r="AD294" s="25" t="s">
        <v>3616</v>
      </c>
      <c r="AE294" s="22">
        <f t="shared" si="12"/>
        <v>-30.338274720075699</v>
      </c>
      <c r="AF294" s="22"/>
      <c r="AG294" s="22"/>
      <c r="AH294" s="22"/>
      <c r="AI294" s="22"/>
      <c r="AJ294" s="35">
        <f t="shared" si="13"/>
        <v>-30.338274720075699</v>
      </c>
      <c r="AK294" s="35"/>
      <c r="AL294" s="35"/>
      <c r="AM294" s="35"/>
      <c r="AN294" s="35"/>
      <c r="AO294" s="24">
        <v>105.68333333333334</v>
      </c>
      <c r="AP294" s="24"/>
      <c r="AQ294" s="24">
        <v>1</v>
      </c>
      <c r="AR294" s="24">
        <v>3</v>
      </c>
      <c r="AS294" s="24">
        <v>1</v>
      </c>
      <c r="AT294" s="25">
        <v>12</v>
      </c>
      <c r="AU294" s="25" t="s">
        <v>3600</v>
      </c>
      <c r="AV294" s="25" t="s">
        <v>3599</v>
      </c>
      <c r="AW294" s="25">
        <v>2013</v>
      </c>
      <c r="AX294" s="25" t="s">
        <v>2</v>
      </c>
      <c r="AY294" s="25" t="s">
        <v>3665</v>
      </c>
      <c r="AZ294" s="25"/>
      <c r="BA294" s="25"/>
      <c r="BB294" s="25" t="s">
        <v>3598</v>
      </c>
      <c r="BC294" s="25" t="s">
        <v>3645</v>
      </c>
      <c r="BD294" s="25" t="s">
        <v>880</v>
      </c>
      <c r="BE294" s="25" t="s">
        <v>3602</v>
      </c>
      <c r="BF294" s="25">
        <v>3</v>
      </c>
      <c r="BG294" s="62">
        <v>2</v>
      </c>
      <c r="BH294" s="25" t="s">
        <v>2000</v>
      </c>
      <c r="BI294" s="175">
        <v>1</v>
      </c>
      <c r="BJ294" s="75" t="s">
        <v>4102</v>
      </c>
      <c r="BK294" s="75" t="s">
        <v>2000</v>
      </c>
      <c r="BM294" s="221"/>
      <c r="BN294" s="221"/>
      <c r="BO294" s="221"/>
      <c r="BP294" s="221"/>
      <c r="BQ294" s="221"/>
      <c r="BR294" s="221"/>
    </row>
    <row r="295" spans="1:70" ht="15" customHeight="1" x14ac:dyDescent="0.25">
      <c r="A295" s="25">
        <v>786</v>
      </c>
      <c r="B295" s="220"/>
      <c r="C295" s="190"/>
      <c r="D295" s="200">
        <v>1</v>
      </c>
      <c r="E295" s="57" t="s">
        <v>3597</v>
      </c>
      <c r="F295" s="57" t="s">
        <v>289</v>
      </c>
      <c r="G295" s="25"/>
      <c r="H295" s="104">
        <v>1</v>
      </c>
      <c r="I295" s="25">
        <v>1</v>
      </c>
      <c r="J295" s="25"/>
      <c r="K295" s="25">
        <v>3</v>
      </c>
      <c r="L295" s="25">
        <v>3</v>
      </c>
      <c r="M295" s="25">
        <v>24</v>
      </c>
      <c r="N295" s="25">
        <v>24</v>
      </c>
      <c r="O295" s="25" t="s">
        <v>536</v>
      </c>
      <c r="P295" s="25" t="s">
        <v>19</v>
      </c>
      <c r="Q295" s="25" t="s">
        <v>544</v>
      </c>
      <c r="R295" s="25"/>
      <c r="S295" s="25">
        <v>2</v>
      </c>
      <c r="T295" s="25" t="s">
        <v>537</v>
      </c>
      <c r="U295" s="25" t="s">
        <v>2</v>
      </c>
      <c r="V295" s="25">
        <v>8</v>
      </c>
      <c r="W295" s="25" t="s">
        <v>3601</v>
      </c>
      <c r="X295" s="25">
        <v>1</v>
      </c>
      <c r="Y295" s="25">
        <v>22</v>
      </c>
      <c r="Z295" s="25"/>
      <c r="AA295" s="25"/>
      <c r="AB295" s="25"/>
      <c r="AC295" s="25"/>
      <c r="AD295" s="25" t="s">
        <v>3609</v>
      </c>
      <c r="AE295" s="22">
        <f t="shared" si="12"/>
        <v>22.248068128055511</v>
      </c>
      <c r="AF295" s="22"/>
      <c r="AG295" s="22"/>
      <c r="AH295" s="22"/>
      <c r="AI295" s="22"/>
      <c r="AJ295" s="35">
        <f t="shared" si="13"/>
        <v>22.248068128055511</v>
      </c>
      <c r="AK295" s="35"/>
      <c r="AL295" s="35"/>
      <c r="AM295" s="35"/>
      <c r="AN295" s="35"/>
      <c r="AO295" s="24">
        <v>105.68333333333334</v>
      </c>
      <c r="AP295" s="24"/>
      <c r="AQ295" s="24">
        <v>1</v>
      </c>
      <c r="AR295" s="24">
        <v>3</v>
      </c>
      <c r="AS295" s="24">
        <v>1</v>
      </c>
      <c r="AT295" s="25">
        <v>12</v>
      </c>
      <c r="AU295" s="25" t="s">
        <v>3600</v>
      </c>
      <c r="AV295" s="25" t="s">
        <v>3599</v>
      </c>
      <c r="AW295" s="25">
        <v>2013</v>
      </c>
      <c r="AX295" s="25" t="s">
        <v>2</v>
      </c>
      <c r="AY295" s="25" t="s">
        <v>3665</v>
      </c>
      <c r="AZ295" s="25"/>
      <c r="BA295" s="25"/>
      <c r="BB295" s="25" t="s">
        <v>3598</v>
      </c>
      <c r="BC295" s="25" t="s">
        <v>3646</v>
      </c>
      <c r="BD295" s="25" t="s">
        <v>880</v>
      </c>
      <c r="BE295" s="25" t="s">
        <v>3602</v>
      </c>
      <c r="BF295" s="25">
        <v>3</v>
      </c>
      <c r="BG295" s="62">
        <v>2</v>
      </c>
      <c r="BH295" s="25" t="s">
        <v>2000</v>
      </c>
      <c r="BI295" s="175">
        <v>1</v>
      </c>
      <c r="BJ295" s="75" t="s">
        <v>4102</v>
      </c>
      <c r="BK295" s="75" t="s">
        <v>2000</v>
      </c>
      <c r="BM295" s="221"/>
      <c r="BN295" s="221"/>
      <c r="BO295" s="221"/>
      <c r="BP295" s="221"/>
      <c r="BQ295" s="221"/>
      <c r="BR295" s="221"/>
    </row>
    <row r="296" spans="1:70" ht="15" customHeight="1" x14ac:dyDescent="0.25">
      <c r="A296" s="25">
        <v>787</v>
      </c>
      <c r="B296" s="220"/>
      <c r="C296" s="190"/>
      <c r="D296" s="200">
        <v>1</v>
      </c>
      <c r="E296" s="57" t="s">
        <v>3597</v>
      </c>
      <c r="F296" s="57" t="s">
        <v>289</v>
      </c>
      <c r="G296" s="25"/>
      <c r="H296" s="104">
        <v>1</v>
      </c>
      <c r="I296" s="25">
        <v>1</v>
      </c>
      <c r="J296" s="25"/>
      <c r="K296" s="25">
        <v>3</v>
      </c>
      <c r="L296" s="25">
        <v>3</v>
      </c>
      <c r="M296" s="25">
        <v>24</v>
      </c>
      <c r="N296" s="25">
        <v>24</v>
      </c>
      <c r="O296" s="25" t="s">
        <v>536</v>
      </c>
      <c r="P296" s="25" t="s">
        <v>19</v>
      </c>
      <c r="Q296" s="25" t="s">
        <v>544</v>
      </c>
      <c r="R296" s="25"/>
      <c r="S296" s="25" t="s">
        <v>3865</v>
      </c>
      <c r="T296" s="25" t="s">
        <v>3868</v>
      </c>
      <c r="U296" s="25" t="s">
        <v>2</v>
      </c>
      <c r="V296" s="25">
        <v>8</v>
      </c>
      <c r="W296" s="25" t="s">
        <v>3601</v>
      </c>
      <c r="X296" s="25">
        <v>1</v>
      </c>
      <c r="Y296" s="25">
        <v>53</v>
      </c>
      <c r="Z296" s="25"/>
      <c r="AA296" s="25"/>
      <c r="AB296" s="25"/>
      <c r="AC296" s="25"/>
      <c r="AD296" s="25" t="s">
        <v>3618</v>
      </c>
      <c r="AE296" s="22">
        <f t="shared" si="12"/>
        <v>53.597618672133734</v>
      </c>
      <c r="AF296" s="22"/>
      <c r="AG296" s="22"/>
      <c r="AH296" s="22"/>
      <c r="AI296" s="22"/>
      <c r="AJ296" s="35">
        <f t="shared" si="13"/>
        <v>53.597618672133734</v>
      </c>
      <c r="AK296" s="35"/>
      <c r="AL296" s="35"/>
      <c r="AM296" s="35"/>
      <c r="AN296" s="35"/>
      <c r="AO296" s="24">
        <v>105.68333333333334</v>
      </c>
      <c r="AP296" s="24"/>
      <c r="AQ296" s="24">
        <v>1</v>
      </c>
      <c r="AR296" s="24">
        <v>3</v>
      </c>
      <c r="AS296" s="24">
        <v>1</v>
      </c>
      <c r="AT296" s="25">
        <v>12</v>
      </c>
      <c r="AU296" s="25" t="s">
        <v>3600</v>
      </c>
      <c r="AV296" s="25" t="s">
        <v>3599</v>
      </c>
      <c r="AW296" s="25">
        <v>2013</v>
      </c>
      <c r="AX296" s="25" t="s">
        <v>2</v>
      </c>
      <c r="AY296" s="25" t="s">
        <v>3665</v>
      </c>
      <c r="AZ296" s="25"/>
      <c r="BA296" s="25"/>
      <c r="BB296" s="25" t="s">
        <v>3598</v>
      </c>
      <c r="BC296" s="25" t="s">
        <v>3647</v>
      </c>
      <c r="BD296" s="25" t="s">
        <v>880</v>
      </c>
      <c r="BE296" s="25" t="s">
        <v>3602</v>
      </c>
      <c r="BF296" s="25">
        <v>3</v>
      </c>
      <c r="BG296" s="62">
        <v>2</v>
      </c>
      <c r="BH296" s="25" t="s">
        <v>2000</v>
      </c>
      <c r="BI296" s="175">
        <v>1</v>
      </c>
      <c r="BJ296" s="75" t="s">
        <v>4102</v>
      </c>
      <c r="BK296" s="75" t="s">
        <v>2000</v>
      </c>
      <c r="BM296" s="221"/>
      <c r="BN296" s="221"/>
      <c r="BO296" s="221"/>
      <c r="BP296" s="221"/>
      <c r="BQ296" s="221"/>
      <c r="BR296" s="221"/>
    </row>
    <row r="297" spans="1:70" ht="15" customHeight="1" x14ac:dyDescent="0.25">
      <c r="A297" s="25">
        <v>788</v>
      </c>
      <c r="B297" s="220"/>
      <c r="C297" s="190"/>
      <c r="D297" s="200">
        <v>1</v>
      </c>
      <c r="E297" s="57" t="s">
        <v>3597</v>
      </c>
      <c r="F297" s="57" t="s">
        <v>289</v>
      </c>
      <c r="G297" s="25"/>
      <c r="H297" s="104">
        <v>1</v>
      </c>
      <c r="I297" s="25">
        <v>1</v>
      </c>
      <c r="J297" s="25"/>
      <c r="K297" s="25">
        <v>3</v>
      </c>
      <c r="L297" s="25">
        <v>3</v>
      </c>
      <c r="M297" s="25">
        <v>18</v>
      </c>
      <c r="N297" s="25" t="s">
        <v>2960</v>
      </c>
      <c r="O297" s="25" t="s">
        <v>3606</v>
      </c>
      <c r="P297" s="25" t="s">
        <v>19</v>
      </c>
      <c r="Q297" s="25" t="s">
        <v>544</v>
      </c>
      <c r="R297" s="25"/>
      <c r="S297" s="25">
        <v>2</v>
      </c>
      <c r="T297" s="25" t="s">
        <v>537</v>
      </c>
      <c r="U297" s="25" t="s">
        <v>2</v>
      </c>
      <c r="V297" s="25">
        <v>8</v>
      </c>
      <c r="W297" s="25" t="s">
        <v>3601</v>
      </c>
      <c r="X297" s="25">
        <v>1</v>
      </c>
      <c r="Y297" s="25">
        <v>14</v>
      </c>
      <c r="Z297" s="25"/>
      <c r="AA297" s="25"/>
      <c r="AB297" s="25"/>
      <c r="AC297" s="25"/>
      <c r="AD297" s="25" t="s">
        <v>3610</v>
      </c>
      <c r="AE297" s="22">
        <f t="shared" si="12"/>
        <v>14.157861536035325</v>
      </c>
      <c r="AF297" s="22"/>
      <c r="AG297" s="22"/>
      <c r="AH297" s="22"/>
      <c r="AI297" s="22"/>
      <c r="AJ297" s="35">
        <f t="shared" si="13"/>
        <v>14.157861536035325</v>
      </c>
      <c r="AK297" s="35"/>
      <c r="AL297" s="35"/>
      <c r="AM297" s="35"/>
      <c r="AN297" s="35"/>
      <c r="AO297" s="237">
        <v>105.68333333333334</v>
      </c>
      <c r="AP297" s="237"/>
      <c r="AQ297" s="237">
        <v>1</v>
      </c>
      <c r="AR297" s="24">
        <v>3</v>
      </c>
      <c r="AS297" s="237">
        <v>1</v>
      </c>
      <c r="AT297" s="25">
        <v>12</v>
      </c>
      <c r="AU297" s="25" t="s">
        <v>3600</v>
      </c>
      <c r="AV297" s="25" t="s">
        <v>3599</v>
      </c>
      <c r="AW297" s="25">
        <v>2013</v>
      </c>
      <c r="AX297" s="25" t="s">
        <v>2</v>
      </c>
      <c r="AY297" s="25" t="s">
        <v>3665</v>
      </c>
      <c r="AZ297" s="25"/>
      <c r="BA297" s="25"/>
      <c r="BB297" s="25" t="s">
        <v>3598</v>
      </c>
      <c r="BC297" s="25" t="s">
        <v>3648</v>
      </c>
      <c r="BD297" s="25" t="s">
        <v>880</v>
      </c>
      <c r="BE297" s="25" t="s">
        <v>3602</v>
      </c>
      <c r="BF297" s="25">
        <v>3</v>
      </c>
      <c r="BG297" s="62">
        <v>2</v>
      </c>
      <c r="BH297" s="25" t="s">
        <v>2000</v>
      </c>
      <c r="BI297" s="175">
        <v>1</v>
      </c>
      <c r="BJ297" s="75" t="s">
        <v>4102</v>
      </c>
      <c r="BK297" s="75" t="s">
        <v>2000</v>
      </c>
      <c r="BM297" s="221"/>
      <c r="BN297" s="221"/>
      <c r="BO297" s="221"/>
      <c r="BP297" s="221"/>
      <c r="BQ297" s="221"/>
      <c r="BR297" s="221"/>
    </row>
    <row r="298" spans="1:70" ht="15" customHeight="1" x14ac:dyDescent="0.25">
      <c r="A298" s="25">
        <v>789</v>
      </c>
      <c r="B298" s="220"/>
      <c r="C298" s="190"/>
      <c r="D298" s="200">
        <v>1</v>
      </c>
      <c r="E298" s="57" t="s">
        <v>3597</v>
      </c>
      <c r="F298" s="57" t="s">
        <v>289</v>
      </c>
      <c r="G298" s="25"/>
      <c r="H298" s="104">
        <v>1</v>
      </c>
      <c r="I298" s="25">
        <v>1</v>
      </c>
      <c r="J298" s="25"/>
      <c r="K298" s="25">
        <v>3</v>
      </c>
      <c r="L298" s="25">
        <v>3</v>
      </c>
      <c r="M298" s="25">
        <v>18</v>
      </c>
      <c r="N298" s="25" t="s">
        <v>2960</v>
      </c>
      <c r="O298" s="25" t="s">
        <v>3612</v>
      </c>
      <c r="P298" s="25" t="s">
        <v>19</v>
      </c>
      <c r="Q298" s="25" t="s">
        <v>544</v>
      </c>
      <c r="R298" s="25"/>
      <c r="S298" s="25">
        <v>5</v>
      </c>
      <c r="T298" s="25" t="s">
        <v>18</v>
      </c>
      <c r="U298" s="25" t="s">
        <v>2</v>
      </c>
      <c r="V298" s="25">
        <v>8</v>
      </c>
      <c r="W298" s="25" t="s">
        <v>3601</v>
      </c>
      <c r="X298" s="25">
        <v>1</v>
      </c>
      <c r="Y298" s="89" t="s">
        <v>3627</v>
      </c>
      <c r="Z298" s="25"/>
      <c r="AA298" s="25"/>
      <c r="AB298" s="25"/>
      <c r="AC298" s="25"/>
      <c r="AD298" s="25" t="s">
        <v>3637</v>
      </c>
      <c r="AE298" s="22" t="e">
        <f t="shared" si="12"/>
        <v>#VALUE!</v>
      </c>
      <c r="AF298" s="22"/>
      <c r="AG298" s="22"/>
      <c r="AH298" s="22"/>
      <c r="AI298" s="22"/>
      <c r="AJ298" s="35" t="e">
        <f>AE298</f>
        <v>#VALUE!</v>
      </c>
      <c r="AK298" s="35"/>
      <c r="AL298" s="35"/>
      <c r="AM298" s="35"/>
      <c r="AN298" s="35"/>
      <c r="AO298" s="24">
        <v>105.68333333333334</v>
      </c>
      <c r="AP298" s="24"/>
      <c r="AQ298" s="24">
        <v>1</v>
      </c>
      <c r="AR298" s="28">
        <v>3</v>
      </c>
      <c r="AS298" s="24">
        <v>1</v>
      </c>
      <c r="AT298" s="25">
        <v>12</v>
      </c>
      <c r="AU298" s="25" t="s">
        <v>3600</v>
      </c>
      <c r="AV298" s="25" t="s">
        <v>3599</v>
      </c>
      <c r="AW298" s="25">
        <v>2013</v>
      </c>
      <c r="AX298" s="25" t="s">
        <v>2</v>
      </c>
      <c r="AY298" s="25" t="s">
        <v>3665</v>
      </c>
      <c r="AZ298" s="25"/>
      <c r="BA298" s="25"/>
      <c r="BB298" s="25" t="s">
        <v>3598</v>
      </c>
      <c r="BC298" s="25" t="s">
        <v>3649</v>
      </c>
      <c r="BD298" s="25" t="s">
        <v>880</v>
      </c>
      <c r="BE298" s="25" t="s">
        <v>3602</v>
      </c>
      <c r="BF298" s="25">
        <v>3</v>
      </c>
      <c r="BG298" s="62">
        <v>3</v>
      </c>
      <c r="BH298" s="25" t="s">
        <v>2000</v>
      </c>
      <c r="BI298" s="175">
        <v>1</v>
      </c>
      <c r="BJ298" s="75" t="s">
        <v>4102</v>
      </c>
      <c r="BK298" s="75" t="s">
        <v>2000</v>
      </c>
      <c r="BM298" s="221"/>
      <c r="BN298" s="221"/>
      <c r="BO298" s="221"/>
      <c r="BP298" s="221"/>
      <c r="BQ298" s="221"/>
      <c r="BR298" s="221"/>
    </row>
    <row r="299" spans="1:70" ht="15" customHeight="1" x14ac:dyDescent="0.25">
      <c r="A299" s="25">
        <v>790</v>
      </c>
      <c r="B299" s="220"/>
      <c r="C299" s="190"/>
      <c r="D299" s="200">
        <v>1</v>
      </c>
      <c r="E299" s="57" t="s">
        <v>3597</v>
      </c>
      <c r="F299" s="57" t="s">
        <v>289</v>
      </c>
      <c r="G299" s="25"/>
      <c r="H299" s="104">
        <v>1</v>
      </c>
      <c r="I299" s="25">
        <v>1</v>
      </c>
      <c r="J299" s="25"/>
      <c r="K299" s="25">
        <v>3</v>
      </c>
      <c r="L299" s="25">
        <v>3</v>
      </c>
      <c r="M299" s="25">
        <v>18</v>
      </c>
      <c r="N299" s="25" t="s">
        <v>2960</v>
      </c>
      <c r="O299" s="25" t="s">
        <v>3612</v>
      </c>
      <c r="P299" s="25" t="s">
        <v>19</v>
      </c>
      <c r="Q299" s="25" t="s">
        <v>544</v>
      </c>
      <c r="R299" s="25"/>
      <c r="S299" s="25">
        <v>5</v>
      </c>
      <c r="T299" s="25" t="s">
        <v>18</v>
      </c>
      <c r="U299" s="25" t="s">
        <v>2</v>
      </c>
      <c r="V299" s="25">
        <v>8</v>
      </c>
      <c r="W299" s="25" t="s">
        <v>3601</v>
      </c>
      <c r="X299" s="25">
        <v>1</v>
      </c>
      <c r="Y299" s="25">
        <v>63.33</v>
      </c>
      <c r="Z299" s="25"/>
      <c r="AA299" s="25"/>
      <c r="AB299" s="25"/>
      <c r="AC299" s="25"/>
      <c r="AD299" s="25" t="s">
        <v>3621</v>
      </c>
      <c r="AE299" s="22">
        <f t="shared" si="12"/>
        <v>64.044097934079801</v>
      </c>
      <c r="AF299" s="22"/>
      <c r="AG299" s="22"/>
      <c r="AH299" s="22"/>
      <c r="AI299" s="22"/>
      <c r="AJ299" s="35">
        <f>AE299</f>
        <v>64.044097934079801</v>
      </c>
      <c r="AK299" s="35"/>
      <c r="AL299" s="35"/>
      <c r="AM299" s="35"/>
      <c r="AN299" s="35"/>
      <c r="AO299" s="24">
        <v>105.68333333333334</v>
      </c>
      <c r="AP299" s="24"/>
      <c r="AQ299" s="24">
        <v>1</v>
      </c>
      <c r="AR299" s="28">
        <v>3</v>
      </c>
      <c r="AS299" s="24">
        <v>1</v>
      </c>
      <c r="AT299" s="25">
        <v>12</v>
      </c>
      <c r="AU299" s="25" t="s">
        <v>3600</v>
      </c>
      <c r="AV299" s="25" t="s">
        <v>3599</v>
      </c>
      <c r="AW299" s="25">
        <v>2013</v>
      </c>
      <c r="AX299" s="25" t="s">
        <v>2</v>
      </c>
      <c r="AY299" s="25" t="s">
        <v>3665</v>
      </c>
      <c r="AZ299" s="25"/>
      <c r="BA299" s="25"/>
      <c r="BB299" s="25" t="s">
        <v>3598</v>
      </c>
      <c r="BC299" s="25" t="s">
        <v>3650</v>
      </c>
      <c r="BD299" s="25" t="s">
        <v>880</v>
      </c>
      <c r="BE299" s="25" t="s">
        <v>3602</v>
      </c>
      <c r="BF299" s="25">
        <v>3</v>
      </c>
      <c r="BG299" s="62">
        <v>3</v>
      </c>
      <c r="BH299" s="25" t="s">
        <v>2000</v>
      </c>
      <c r="BI299" s="175">
        <v>1</v>
      </c>
      <c r="BJ299" s="75" t="s">
        <v>4102</v>
      </c>
      <c r="BK299" s="75" t="s">
        <v>2000</v>
      </c>
      <c r="BM299" s="213"/>
      <c r="BN299" s="213"/>
      <c r="BO299" s="213"/>
      <c r="BP299" s="213"/>
      <c r="BQ299" s="213"/>
      <c r="BR299" s="213"/>
    </row>
    <row r="300" spans="1:70" ht="15" customHeight="1" x14ac:dyDescent="0.25">
      <c r="A300" s="25">
        <v>791</v>
      </c>
      <c r="B300" s="220"/>
      <c r="C300" s="190"/>
      <c r="D300" s="200">
        <v>1</v>
      </c>
      <c r="E300" s="57" t="s">
        <v>3597</v>
      </c>
      <c r="F300" s="57" t="s">
        <v>289</v>
      </c>
      <c r="G300" s="25"/>
      <c r="H300" s="104">
        <v>1</v>
      </c>
      <c r="I300" s="25">
        <v>1</v>
      </c>
      <c r="J300" s="25"/>
      <c r="K300" s="25">
        <v>3</v>
      </c>
      <c r="L300" s="25">
        <v>3</v>
      </c>
      <c r="M300" s="25">
        <v>18</v>
      </c>
      <c r="N300" s="25" t="s">
        <v>2960</v>
      </c>
      <c r="O300" s="25" t="s">
        <v>3605</v>
      </c>
      <c r="P300" s="25" t="s">
        <v>19</v>
      </c>
      <c r="Q300" s="25" t="s">
        <v>544</v>
      </c>
      <c r="R300" s="25"/>
      <c r="S300" s="25">
        <v>5</v>
      </c>
      <c r="T300" s="25" t="s">
        <v>18</v>
      </c>
      <c r="U300" s="25" t="s">
        <v>2</v>
      </c>
      <c r="V300" s="25">
        <v>8</v>
      </c>
      <c r="W300" s="25" t="s">
        <v>3601</v>
      </c>
      <c r="X300" s="25">
        <v>1</v>
      </c>
      <c r="Y300" s="89" t="s">
        <v>3628</v>
      </c>
      <c r="Z300" s="25"/>
      <c r="AA300" s="25"/>
      <c r="AB300" s="25"/>
      <c r="AC300" s="25"/>
      <c r="AD300" s="25" t="s">
        <v>3622</v>
      </c>
      <c r="AE300" s="22" t="e">
        <f t="shared" si="12"/>
        <v>#VALUE!</v>
      </c>
      <c r="AF300" s="22"/>
      <c r="AG300" s="22"/>
      <c r="AH300" s="22"/>
      <c r="AI300" s="22"/>
      <c r="AJ300" s="35" t="e">
        <f>AE300</f>
        <v>#VALUE!</v>
      </c>
      <c r="AK300" s="35"/>
      <c r="AL300" s="35"/>
      <c r="AM300" s="35"/>
      <c r="AN300" s="35"/>
      <c r="AO300" s="24">
        <v>105.68333333333334</v>
      </c>
      <c r="AP300" s="24"/>
      <c r="AQ300" s="24">
        <v>1</v>
      </c>
      <c r="AR300" s="28">
        <v>3</v>
      </c>
      <c r="AS300" s="24">
        <v>1</v>
      </c>
      <c r="AT300" s="25">
        <v>12</v>
      </c>
      <c r="AU300" s="25" t="s">
        <v>3600</v>
      </c>
      <c r="AV300" s="25" t="s">
        <v>3599</v>
      </c>
      <c r="AW300" s="25">
        <v>2013</v>
      </c>
      <c r="AX300" s="25" t="s">
        <v>2</v>
      </c>
      <c r="AY300" s="25" t="s">
        <v>3665</v>
      </c>
      <c r="AZ300" s="25"/>
      <c r="BA300" s="25"/>
      <c r="BB300" s="25" t="s">
        <v>3598</v>
      </c>
      <c r="BC300" s="25" t="s">
        <v>3651</v>
      </c>
      <c r="BD300" s="25" t="s">
        <v>880</v>
      </c>
      <c r="BE300" s="25" t="s">
        <v>3602</v>
      </c>
      <c r="BF300" s="25">
        <v>3</v>
      </c>
      <c r="BG300" s="62">
        <v>3</v>
      </c>
      <c r="BH300" s="25" t="s">
        <v>2000</v>
      </c>
      <c r="BI300" s="175">
        <v>1</v>
      </c>
      <c r="BJ300" s="75" t="s">
        <v>4102</v>
      </c>
      <c r="BK300" s="75" t="s">
        <v>2000</v>
      </c>
      <c r="BM300" s="213"/>
      <c r="BN300" s="213"/>
      <c r="BO300" s="213"/>
      <c r="BP300" s="213"/>
      <c r="BQ300" s="213"/>
      <c r="BR300" s="213"/>
    </row>
    <row r="301" spans="1:70" ht="15" customHeight="1" x14ac:dyDescent="0.25">
      <c r="A301" s="25">
        <v>792</v>
      </c>
      <c r="B301" s="220"/>
      <c r="C301" s="190"/>
      <c r="D301" s="200">
        <v>1</v>
      </c>
      <c r="E301" s="57" t="s">
        <v>3597</v>
      </c>
      <c r="F301" s="57" t="s">
        <v>289</v>
      </c>
      <c r="G301" s="25"/>
      <c r="H301" s="104">
        <v>1</v>
      </c>
      <c r="I301" s="25">
        <v>1</v>
      </c>
      <c r="J301" s="25"/>
      <c r="K301" s="25">
        <v>3</v>
      </c>
      <c r="L301" s="25">
        <v>3</v>
      </c>
      <c r="M301" s="25">
        <v>18</v>
      </c>
      <c r="N301" s="25" t="s">
        <v>2960</v>
      </c>
      <c r="O301" s="25" t="s">
        <v>3605</v>
      </c>
      <c r="P301" s="25" t="s">
        <v>19</v>
      </c>
      <c r="Q301" s="25" t="s">
        <v>544</v>
      </c>
      <c r="R301" s="25"/>
      <c r="S301" s="25">
        <v>5</v>
      </c>
      <c r="T301" s="25" t="s">
        <v>18</v>
      </c>
      <c r="U301" s="25" t="s">
        <v>2</v>
      </c>
      <c r="V301" s="25">
        <v>8</v>
      </c>
      <c r="W301" s="25" t="s">
        <v>3601</v>
      </c>
      <c r="X301" s="25">
        <v>1</v>
      </c>
      <c r="Y301" s="89" t="s">
        <v>3629</v>
      </c>
      <c r="Z301" s="25"/>
      <c r="AA301" s="25"/>
      <c r="AB301" s="25"/>
      <c r="AC301" s="25"/>
      <c r="AD301" s="25" t="s">
        <v>3623</v>
      </c>
      <c r="AE301" s="22" t="e">
        <f t="shared" si="12"/>
        <v>#VALUE!</v>
      </c>
      <c r="AF301" s="22"/>
      <c r="AG301" s="22"/>
      <c r="AH301" s="22"/>
      <c r="AI301" s="22"/>
      <c r="AJ301" s="35" t="e">
        <f>AE301</f>
        <v>#VALUE!</v>
      </c>
      <c r="AK301" s="35"/>
      <c r="AL301" s="35"/>
      <c r="AM301" s="35"/>
      <c r="AN301" s="35"/>
      <c r="AO301" s="24">
        <v>105.68333333333334</v>
      </c>
      <c r="AP301" s="24"/>
      <c r="AQ301" s="24">
        <v>1</v>
      </c>
      <c r="AR301" s="28">
        <v>3</v>
      </c>
      <c r="AS301" s="24">
        <v>1</v>
      </c>
      <c r="AT301" s="25">
        <v>12</v>
      </c>
      <c r="AU301" s="25" t="s">
        <v>3600</v>
      </c>
      <c r="AV301" s="25" t="s">
        <v>3599</v>
      </c>
      <c r="AW301" s="25">
        <v>2013</v>
      </c>
      <c r="AX301" s="25" t="s">
        <v>2</v>
      </c>
      <c r="AY301" s="25" t="s">
        <v>3665</v>
      </c>
      <c r="AZ301" s="25"/>
      <c r="BA301" s="25"/>
      <c r="BB301" s="25" t="s">
        <v>3598</v>
      </c>
      <c r="BC301" s="25" t="s">
        <v>3652</v>
      </c>
      <c r="BD301" s="25" t="s">
        <v>880</v>
      </c>
      <c r="BE301" s="25" t="s">
        <v>3602</v>
      </c>
      <c r="BF301" s="25">
        <v>3</v>
      </c>
      <c r="BG301" s="62">
        <v>3</v>
      </c>
      <c r="BH301" s="25" t="s">
        <v>2000</v>
      </c>
      <c r="BI301" s="175">
        <v>1</v>
      </c>
      <c r="BJ301" s="75" t="s">
        <v>4102</v>
      </c>
      <c r="BK301" s="75" t="s">
        <v>2000</v>
      </c>
      <c r="BM301" s="221"/>
      <c r="BN301" s="221"/>
      <c r="BO301" s="221"/>
      <c r="BP301" s="221"/>
      <c r="BQ301" s="221"/>
      <c r="BR301" s="221"/>
    </row>
    <row r="302" spans="1:70" ht="15" customHeight="1" x14ac:dyDescent="0.25">
      <c r="A302" s="25">
        <v>793</v>
      </c>
      <c r="B302" s="220"/>
      <c r="C302" s="190"/>
      <c r="D302" s="200">
        <v>1</v>
      </c>
      <c r="E302" s="57" t="s">
        <v>3597</v>
      </c>
      <c r="F302" s="57" t="s">
        <v>289</v>
      </c>
      <c r="G302" s="25"/>
      <c r="H302" s="104">
        <v>1</v>
      </c>
      <c r="I302" s="25">
        <v>1</v>
      </c>
      <c r="J302" s="25"/>
      <c r="K302" s="25">
        <v>3</v>
      </c>
      <c r="L302" s="25">
        <v>3</v>
      </c>
      <c r="M302" s="25">
        <v>18</v>
      </c>
      <c r="N302" s="25" t="s">
        <v>2960</v>
      </c>
      <c r="O302" s="25" t="s">
        <v>3613</v>
      </c>
      <c r="P302" s="25" t="s">
        <v>19</v>
      </c>
      <c r="Q302" s="25" t="s">
        <v>544</v>
      </c>
      <c r="R302" s="25"/>
      <c r="S302" s="25">
        <v>2</v>
      </c>
      <c r="T302" s="25" t="s">
        <v>18</v>
      </c>
      <c r="U302" s="25" t="s">
        <v>2</v>
      </c>
      <c r="V302" s="25">
        <v>8</v>
      </c>
      <c r="W302" s="25" t="s">
        <v>3601</v>
      </c>
      <c r="X302" s="25">
        <v>1</v>
      </c>
      <c r="Y302" s="89" t="s">
        <v>3630</v>
      </c>
      <c r="Z302" s="25"/>
      <c r="AA302" s="25"/>
      <c r="AB302" s="25"/>
      <c r="AC302" s="25"/>
      <c r="AD302" s="25" t="s">
        <v>3608</v>
      </c>
      <c r="AE302" s="22" t="e">
        <f t="shared" si="12"/>
        <v>#VALUE!</v>
      </c>
      <c r="AF302" s="22"/>
      <c r="AG302" s="22"/>
      <c r="AH302" s="22"/>
      <c r="AI302" s="22"/>
      <c r="AJ302" s="35" t="e">
        <f>(AE302)</f>
        <v>#VALUE!</v>
      </c>
      <c r="AK302" s="35"/>
      <c r="AL302" s="35"/>
      <c r="AM302" s="35"/>
      <c r="AN302" s="35"/>
      <c r="AO302" s="237">
        <v>105.68333333333334</v>
      </c>
      <c r="AP302" s="237"/>
      <c r="AQ302" s="237">
        <v>1</v>
      </c>
      <c r="AR302" s="24">
        <v>3</v>
      </c>
      <c r="AS302" s="237">
        <v>1</v>
      </c>
      <c r="AT302" s="25">
        <v>12</v>
      </c>
      <c r="AU302" s="25" t="s">
        <v>3600</v>
      </c>
      <c r="AV302" s="25" t="s">
        <v>3599</v>
      </c>
      <c r="AW302" s="25">
        <v>2013</v>
      </c>
      <c r="AX302" s="25" t="s">
        <v>2</v>
      </c>
      <c r="AY302" s="25" t="s">
        <v>3665</v>
      </c>
      <c r="AZ302" s="25"/>
      <c r="BA302" s="25"/>
      <c r="BB302" s="25" t="s">
        <v>3598</v>
      </c>
      <c r="BC302" s="25" t="s">
        <v>3653</v>
      </c>
      <c r="BD302" s="25" t="s">
        <v>880</v>
      </c>
      <c r="BE302" s="25" t="s">
        <v>3602</v>
      </c>
      <c r="BF302" s="25">
        <v>3</v>
      </c>
      <c r="BG302" s="62">
        <v>2</v>
      </c>
      <c r="BH302" s="25" t="s">
        <v>2000</v>
      </c>
      <c r="BI302" s="175">
        <v>1</v>
      </c>
      <c r="BJ302" s="75" t="s">
        <v>4102</v>
      </c>
      <c r="BK302" s="75" t="s">
        <v>2000</v>
      </c>
      <c r="BM302" s="221"/>
      <c r="BN302" s="221"/>
      <c r="BO302" s="221"/>
      <c r="BP302" s="221"/>
      <c r="BQ302" s="221"/>
      <c r="BR302" s="221"/>
    </row>
    <row r="303" spans="1:70" ht="15" customHeight="1" x14ac:dyDescent="0.25">
      <c r="A303" s="25">
        <v>794</v>
      </c>
      <c r="B303" s="220"/>
      <c r="C303" s="190"/>
      <c r="D303" s="200">
        <v>1</v>
      </c>
      <c r="E303" s="57" t="s">
        <v>3597</v>
      </c>
      <c r="F303" s="57" t="s">
        <v>289</v>
      </c>
      <c r="G303" s="25"/>
      <c r="H303" s="104">
        <v>1</v>
      </c>
      <c r="I303" s="25">
        <v>1</v>
      </c>
      <c r="J303" s="25"/>
      <c r="K303" s="25">
        <v>3</v>
      </c>
      <c r="L303" s="25">
        <v>3</v>
      </c>
      <c r="M303" s="25">
        <v>18</v>
      </c>
      <c r="N303" s="25" t="s">
        <v>2960</v>
      </c>
      <c r="O303" s="25" t="s">
        <v>3614</v>
      </c>
      <c r="P303" s="25" t="s">
        <v>19</v>
      </c>
      <c r="Q303" s="25" t="s">
        <v>544</v>
      </c>
      <c r="R303" s="25"/>
      <c r="S303" s="25">
        <v>5</v>
      </c>
      <c r="T303" s="25" t="s">
        <v>18</v>
      </c>
      <c r="U303" s="25" t="s">
        <v>2</v>
      </c>
      <c r="V303" s="25">
        <v>8</v>
      </c>
      <c r="W303" s="25" t="s">
        <v>3601</v>
      </c>
      <c r="X303" s="25">
        <v>1</v>
      </c>
      <c r="Y303" s="89" t="s">
        <v>3631</v>
      </c>
      <c r="Z303" s="25"/>
      <c r="AA303" s="25"/>
      <c r="AB303" s="25"/>
      <c r="AC303" s="25"/>
      <c r="AD303" s="25" t="s">
        <v>3619</v>
      </c>
      <c r="AE303" s="22" t="e">
        <f t="shared" si="12"/>
        <v>#VALUE!</v>
      </c>
      <c r="AF303" s="22"/>
      <c r="AG303" s="22"/>
      <c r="AH303" s="22"/>
      <c r="AI303" s="22"/>
      <c r="AJ303" s="35" t="e">
        <f t="shared" ref="AJ303:AJ308" si="14">AE303</f>
        <v>#VALUE!</v>
      </c>
      <c r="AK303" s="35"/>
      <c r="AL303" s="35"/>
      <c r="AM303" s="35"/>
      <c r="AN303" s="35"/>
      <c r="AO303" s="24">
        <v>105.68333333333334</v>
      </c>
      <c r="AP303" s="24"/>
      <c r="AQ303" s="24">
        <v>1</v>
      </c>
      <c r="AR303" s="28">
        <v>3</v>
      </c>
      <c r="AS303" s="24">
        <v>1</v>
      </c>
      <c r="AT303" s="25">
        <v>12</v>
      </c>
      <c r="AU303" s="25" t="s">
        <v>3600</v>
      </c>
      <c r="AV303" s="25" t="s">
        <v>3599</v>
      </c>
      <c r="AW303" s="25">
        <v>2013</v>
      </c>
      <c r="AX303" s="25" t="s">
        <v>2</v>
      </c>
      <c r="AY303" s="25" t="s">
        <v>3665</v>
      </c>
      <c r="AZ303" s="25"/>
      <c r="BA303" s="25"/>
      <c r="BB303" s="25" t="s">
        <v>3598</v>
      </c>
      <c r="BC303" s="25" t="s">
        <v>3654</v>
      </c>
      <c r="BD303" s="25" t="s">
        <v>880</v>
      </c>
      <c r="BE303" s="25" t="s">
        <v>3602</v>
      </c>
      <c r="BF303" s="25">
        <v>3</v>
      </c>
      <c r="BG303" s="62">
        <v>3</v>
      </c>
      <c r="BH303" s="25" t="s">
        <v>2000</v>
      </c>
      <c r="BI303" s="175">
        <v>1</v>
      </c>
      <c r="BJ303" s="75" t="s">
        <v>4102</v>
      </c>
      <c r="BK303" s="75" t="s">
        <v>2000</v>
      </c>
      <c r="BM303" s="221"/>
      <c r="BN303" s="221"/>
      <c r="BO303" s="221"/>
      <c r="BP303" s="221"/>
      <c r="BQ303" s="221"/>
      <c r="BR303" s="221"/>
    </row>
    <row r="304" spans="1:70" ht="15" customHeight="1" x14ac:dyDescent="0.25">
      <c r="A304" s="25">
        <v>795</v>
      </c>
      <c r="B304" s="220"/>
      <c r="C304" s="190"/>
      <c r="D304" s="200">
        <v>1</v>
      </c>
      <c r="E304" s="57" t="s">
        <v>3597</v>
      </c>
      <c r="F304" s="57" t="s">
        <v>289</v>
      </c>
      <c r="G304" s="25"/>
      <c r="H304" s="104">
        <v>1</v>
      </c>
      <c r="I304" s="25">
        <v>1</v>
      </c>
      <c r="J304" s="25"/>
      <c r="K304" s="25">
        <v>3</v>
      </c>
      <c r="L304" s="25">
        <v>3</v>
      </c>
      <c r="M304" s="25">
        <v>18</v>
      </c>
      <c r="N304" s="25" t="s">
        <v>2960</v>
      </c>
      <c r="O304" s="25" t="s">
        <v>3615</v>
      </c>
      <c r="P304" s="25" t="s">
        <v>19</v>
      </c>
      <c r="Q304" s="25" t="s">
        <v>544</v>
      </c>
      <c r="R304" s="25"/>
      <c r="S304" s="25">
        <v>5</v>
      </c>
      <c r="T304" s="25" t="s">
        <v>18</v>
      </c>
      <c r="U304" s="25" t="s">
        <v>2</v>
      </c>
      <c r="V304" s="25">
        <v>8</v>
      </c>
      <c r="W304" s="25" t="s">
        <v>3601</v>
      </c>
      <c r="X304" s="25">
        <v>1</v>
      </c>
      <c r="Y304" s="25">
        <v>37.75</v>
      </c>
      <c r="Z304" s="25"/>
      <c r="AA304" s="25"/>
      <c r="AB304" s="25"/>
      <c r="AC304" s="25"/>
      <c r="AD304" s="25" t="s">
        <v>3620</v>
      </c>
      <c r="AE304" s="22">
        <f t="shared" si="12"/>
        <v>38.175662356095252</v>
      </c>
      <c r="AF304" s="22"/>
      <c r="AG304" s="22"/>
      <c r="AH304" s="22"/>
      <c r="AI304" s="22"/>
      <c r="AJ304" s="35">
        <f t="shared" si="14"/>
        <v>38.175662356095252</v>
      </c>
      <c r="AK304" s="35"/>
      <c r="AL304" s="35"/>
      <c r="AM304" s="35"/>
      <c r="AN304" s="35"/>
      <c r="AO304" s="24">
        <v>105.68333333333334</v>
      </c>
      <c r="AP304" s="24"/>
      <c r="AQ304" s="24">
        <v>1</v>
      </c>
      <c r="AR304" s="28">
        <v>3</v>
      </c>
      <c r="AS304" s="24">
        <v>1</v>
      </c>
      <c r="AT304" s="25">
        <v>12</v>
      </c>
      <c r="AU304" s="25" t="s">
        <v>3600</v>
      </c>
      <c r="AV304" s="25" t="s">
        <v>3599</v>
      </c>
      <c r="AW304" s="25">
        <v>2013</v>
      </c>
      <c r="AX304" s="25" t="s">
        <v>2</v>
      </c>
      <c r="AY304" s="25" t="s">
        <v>3665</v>
      </c>
      <c r="AZ304" s="25"/>
      <c r="BA304" s="25"/>
      <c r="BB304" s="25" t="s">
        <v>3598</v>
      </c>
      <c r="BC304" s="25" t="s">
        <v>3655</v>
      </c>
      <c r="BD304" s="25" t="s">
        <v>880</v>
      </c>
      <c r="BE304" s="25" t="s">
        <v>3602</v>
      </c>
      <c r="BF304" s="25">
        <v>3</v>
      </c>
      <c r="BG304" s="62">
        <v>3</v>
      </c>
      <c r="BH304" s="25" t="s">
        <v>2000</v>
      </c>
      <c r="BI304" s="175">
        <v>1</v>
      </c>
      <c r="BJ304" s="75" t="s">
        <v>4102</v>
      </c>
      <c r="BK304" s="75" t="s">
        <v>2000</v>
      </c>
      <c r="BM304" s="221"/>
      <c r="BN304" s="221"/>
      <c r="BO304" s="221"/>
      <c r="BP304" s="221"/>
      <c r="BQ304" s="221"/>
      <c r="BR304" s="221"/>
    </row>
    <row r="305" spans="1:70" ht="15" customHeight="1" x14ac:dyDescent="0.25">
      <c r="A305" s="25">
        <v>796</v>
      </c>
      <c r="B305" s="220"/>
      <c r="C305" s="190"/>
      <c r="D305" s="200">
        <v>1</v>
      </c>
      <c r="E305" s="57" t="s">
        <v>3597</v>
      </c>
      <c r="F305" s="57" t="s">
        <v>289</v>
      </c>
      <c r="G305" s="25"/>
      <c r="H305" s="104">
        <v>1</v>
      </c>
      <c r="I305" s="25">
        <v>1</v>
      </c>
      <c r="J305" s="25"/>
      <c r="K305" s="25">
        <v>3</v>
      </c>
      <c r="L305" s="25">
        <v>3</v>
      </c>
      <c r="M305" s="25">
        <v>18</v>
      </c>
      <c r="N305" s="25" t="s">
        <v>2960</v>
      </c>
      <c r="O305" s="25" t="s">
        <v>3612</v>
      </c>
      <c r="P305" s="25" t="s">
        <v>19</v>
      </c>
      <c r="Q305" s="25" t="s">
        <v>544</v>
      </c>
      <c r="R305" s="25"/>
      <c r="S305" s="25">
        <v>5</v>
      </c>
      <c r="T305" s="25" t="s">
        <v>18</v>
      </c>
      <c r="U305" s="25" t="s">
        <v>2</v>
      </c>
      <c r="V305" s="25">
        <v>8</v>
      </c>
      <c r="W305" s="25" t="s">
        <v>3601</v>
      </c>
      <c r="X305" s="25">
        <v>1</v>
      </c>
      <c r="Y305" s="89" t="s">
        <v>3635</v>
      </c>
      <c r="Z305" s="25"/>
      <c r="AA305" s="25"/>
      <c r="AB305" s="25"/>
      <c r="AC305" s="25"/>
      <c r="AD305" s="25" t="s">
        <v>3636</v>
      </c>
      <c r="AE305" s="22" t="e">
        <f t="shared" si="12"/>
        <v>#VALUE!</v>
      </c>
      <c r="AF305" s="22"/>
      <c r="AG305" s="22"/>
      <c r="AH305" s="22"/>
      <c r="AI305" s="22"/>
      <c r="AJ305" s="35" t="e">
        <f t="shared" si="14"/>
        <v>#VALUE!</v>
      </c>
      <c r="AK305" s="35"/>
      <c r="AL305" s="35"/>
      <c r="AM305" s="35"/>
      <c r="AN305" s="35"/>
      <c r="AO305" s="24">
        <v>105.68333333333334</v>
      </c>
      <c r="AP305" s="24"/>
      <c r="AQ305" s="24">
        <v>1</v>
      </c>
      <c r="AR305" s="28">
        <v>3</v>
      </c>
      <c r="AS305" s="24">
        <v>1</v>
      </c>
      <c r="AT305" s="25">
        <v>12</v>
      </c>
      <c r="AU305" s="25" t="s">
        <v>3600</v>
      </c>
      <c r="AV305" s="25" t="s">
        <v>3599</v>
      </c>
      <c r="AW305" s="25">
        <v>2013</v>
      </c>
      <c r="AX305" s="25" t="s">
        <v>2</v>
      </c>
      <c r="AY305" s="25" t="s">
        <v>3665</v>
      </c>
      <c r="AZ305" s="25"/>
      <c r="BA305" s="25"/>
      <c r="BB305" s="25" t="s">
        <v>3598</v>
      </c>
      <c r="BC305" s="25" t="s">
        <v>3656</v>
      </c>
      <c r="BD305" s="25" t="s">
        <v>880</v>
      </c>
      <c r="BE305" s="25" t="s">
        <v>3602</v>
      </c>
      <c r="BF305" s="25">
        <v>3</v>
      </c>
      <c r="BG305" s="62">
        <v>3</v>
      </c>
      <c r="BH305" s="25" t="s">
        <v>2000</v>
      </c>
      <c r="BI305" s="175">
        <v>1</v>
      </c>
      <c r="BJ305" s="75" t="s">
        <v>4102</v>
      </c>
      <c r="BK305" s="75" t="s">
        <v>2000</v>
      </c>
      <c r="BM305" s="221"/>
      <c r="BN305" s="221"/>
      <c r="BO305" s="221"/>
      <c r="BP305" s="221"/>
      <c r="BQ305" s="221"/>
      <c r="BR305" s="221"/>
    </row>
    <row r="306" spans="1:70" ht="15" customHeight="1" x14ac:dyDescent="0.25">
      <c r="A306" s="25">
        <v>797</v>
      </c>
      <c r="B306" s="220"/>
      <c r="C306" s="190"/>
      <c r="D306" s="200">
        <v>1</v>
      </c>
      <c r="E306" s="57" t="s">
        <v>3597</v>
      </c>
      <c r="F306" s="57" t="s">
        <v>289</v>
      </c>
      <c r="G306" s="25"/>
      <c r="H306" s="104">
        <v>1</v>
      </c>
      <c r="I306" s="25">
        <v>1</v>
      </c>
      <c r="J306" s="25"/>
      <c r="K306" s="25">
        <v>3</v>
      </c>
      <c r="L306" s="25">
        <v>3</v>
      </c>
      <c r="M306" s="25">
        <v>18</v>
      </c>
      <c r="N306" s="25" t="s">
        <v>2960</v>
      </c>
      <c r="O306" s="25" t="s">
        <v>3612</v>
      </c>
      <c r="P306" s="25" t="s">
        <v>19</v>
      </c>
      <c r="Q306" s="25" t="s">
        <v>544</v>
      </c>
      <c r="R306" s="25"/>
      <c r="S306" s="25">
        <v>5</v>
      </c>
      <c r="T306" s="25" t="s">
        <v>18</v>
      </c>
      <c r="U306" s="25" t="s">
        <v>2</v>
      </c>
      <c r="V306" s="25">
        <v>8</v>
      </c>
      <c r="W306" s="25" t="s">
        <v>3601</v>
      </c>
      <c r="X306" s="25">
        <v>1</v>
      </c>
      <c r="Y306" s="25">
        <v>65.819999999999993</v>
      </c>
      <c r="Z306" s="25"/>
      <c r="AA306" s="25"/>
      <c r="AB306" s="25"/>
      <c r="AC306" s="25"/>
      <c r="AD306" s="25" t="s">
        <v>3624</v>
      </c>
      <c r="AE306" s="22">
        <f t="shared" si="12"/>
        <v>66.562174735846071</v>
      </c>
      <c r="AF306" s="22"/>
      <c r="AG306" s="22"/>
      <c r="AH306" s="22"/>
      <c r="AI306" s="22"/>
      <c r="AJ306" s="35">
        <f t="shared" si="14"/>
        <v>66.562174735846071</v>
      </c>
      <c r="AK306" s="35"/>
      <c r="AL306" s="35"/>
      <c r="AM306" s="35"/>
      <c r="AN306" s="35"/>
      <c r="AO306" s="24">
        <v>105.68333333333334</v>
      </c>
      <c r="AP306" s="24"/>
      <c r="AQ306" s="24">
        <v>1</v>
      </c>
      <c r="AR306" s="28">
        <v>3</v>
      </c>
      <c r="AS306" s="24">
        <v>1</v>
      </c>
      <c r="AT306" s="25">
        <v>12</v>
      </c>
      <c r="AU306" s="25" t="s">
        <v>3600</v>
      </c>
      <c r="AV306" s="25" t="s">
        <v>3599</v>
      </c>
      <c r="AW306" s="25">
        <v>2013</v>
      </c>
      <c r="AX306" s="25" t="s">
        <v>2</v>
      </c>
      <c r="AY306" s="25" t="s">
        <v>3665</v>
      </c>
      <c r="AZ306" s="25"/>
      <c r="BA306" s="25"/>
      <c r="BB306" s="25" t="s">
        <v>3598</v>
      </c>
      <c r="BC306" s="25" t="s">
        <v>3657</v>
      </c>
      <c r="BD306" s="25" t="s">
        <v>880</v>
      </c>
      <c r="BE306" s="25" t="s">
        <v>3602</v>
      </c>
      <c r="BF306" s="25">
        <v>3</v>
      </c>
      <c r="BG306" s="62">
        <v>3</v>
      </c>
      <c r="BH306" s="25" t="s">
        <v>2000</v>
      </c>
      <c r="BI306" s="175">
        <v>1</v>
      </c>
      <c r="BJ306" s="75" t="s">
        <v>4102</v>
      </c>
      <c r="BK306" s="75" t="s">
        <v>2000</v>
      </c>
      <c r="BM306" s="221"/>
      <c r="BN306" s="221"/>
      <c r="BO306" s="221"/>
      <c r="BP306" s="221"/>
      <c r="BQ306" s="221"/>
      <c r="BR306" s="221"/>
    </row>
    <row r="307" spans="1:70" ht="15" customHeight="1" x14ac:dyDescent="0.25">
      <c r="A307" s="25">
        <v>798</v>
      </c>
      <c r="B307" s="220"/>
      <c r="C307" s="190"/>
      <c r="D307" s="200">
        <v>1</v>
      </c>
      <c r="E307" s="57" t="s">
        <v>3597</v>
      </c>
      <c r="F307" s="57" t="s">
        <v>289</v>
      </c>
      <c r="G307" s="25"/>
      <c r="H307" s="104">
        <v>1</v>
      </c>
      <c r="I307" s="25">
        <v>1</v>
      </c>
      <c r="J307" s="25"/>
      <c r="K307" s="25">
        <v>3</v>
      </c>
      <c r="L307" s="25">
        <v>3</v>
      </c>
      <c r="M307" s="25">
        <v>18</v>
      </c>
      <c r="N307" s="25" t="s">
        <v>2960</v>
      </c>
      <c r="O307" s="25" t="s">
        <v>3605</v>
      </c>
      <c r="P307" s="25" t="s">
        <v>19</v>
      </c>
      <c r="Q307" s="25" t="s">
        <v>544</v>
      </c>
      <c r="R307" s="25"/>
      <c r="S307" s="25">
        <v>5</v>
      </c>
      <c r="T307" s="25" t="s">
        <v>18</v>
      </c>
      <c r="U307" s="25" t="s">
        <v>2</v>
      </c>
      <c r="V307" s="25">
        <v>8</v>
      </c>
      <c r="W307" s="25" t="s">
        <v>3601</v>
      </c>
      <c r="X307" s="25">
        <v>1</v>
      </c>
      <c r="Y307" s="89" t="s">
        <v>3638</v>
      </c>
      <c r="Z307" s="25"/>
      <c r="AA307" s="25"/>
      <c r="AB307" s="25"/>
      <c r="AC307" s="25"/>
      <c r="AD307" s="25" t="s">
        <v>3625</v>
      </c>
      <c r="AE307" s="22" t="e">
        <f t="shared" si="12"/>
        <v>#VALUE!</v>
      </c>
      <c r="AF307" s="22"/>
      <c r="AG307" s="22"/>
      <c r="AH307" s="22"/>
      <c r="AI307" s="22"/>
      <c r="AJ307" s="35" t="e">
        <f t="shared" si="14"/>
        <v>#VALUE!</v>
      </c>
      <c r="AK307" s="35"/>
      <c r="AL307" s="35"/>
      <c r="AM307" s="35"/>
      <c r="AN307" s="35"/>
      <c r="AO307" s="24">
        <v>105.68333333333334</v>
      </c>
      <c r="AP307" s="24"/>
      <c r="AQ307" s="24">
        <v>1</v>
      </c>
      <c r="AR307" s="28">
        <v>3</v>
      </c>
      <c r="AS307" s="24">
        <v>1</v>
      </c>
      <c r="AT307" s="25">
        <v>12</v>
      </c>
      <c r="AU307" s="25" t="s">
        <v>3600</v>
      </c>
      <c r="AV307" s="25" t="s">
        <v>3599</v>
      </c>
      <c r="AW307" s="25">
        <v>2013</v>
      </c>
      <c r="AX307" s="25" t="s">
        <v>2</v>
      </c>
      <c r="AY307" s="25" t="s">
        <v>3665</v>
      </c>
      <c r="AZ307" s="25"/>
      <c r="BA307" s="25"/>
      <c r="BB307" s="25" t="s">
        <v>3598</v>
      </c>
      <c r="BC307" s="25" t="s">
        <v>3658</v>
      </c>
      <c r="BD307" s="25" t="s">
        <v>880</v>
      </c>
      <c r="BE307" s="25" t="s">
        <v>3602</v>
      </c>
      <c r="BF307" s="25">
        <v>3</v>
      </c>
      <c r="BG307" s="62">
        <v>3</v>
      </c>
      <c r="BH307" s="25" t="s">
        <v>2000</v>
      </c>
      <c r="BI307" s="175">
        <v>1</v>
      </c>
      <c r="BJ307" s="75" t="s">
        <v>4102</v>
      </c>
      <c r="BK307" s="75" t="s">
        <v>2000</v>
      </c>
      <c r="BM307" s="221"/>
      <c r="BN307" s="221"/>
      <c r="BO307" s="221"/>
      <c r="BP307" s="221"/>
      <c r="BQ307" s="221"/>
      <c r="BR307" s="221"/>
    </row>
    <row r="308" spans="1:70" ht="15" customHeight="1" x14ac:dyDescent="0.25">
      <c r="A308" s="25">
        <v>799</v>
      </c>
      <c r="B308" s="220"/>
      <c r="C308" s="190"/>
      <c r="D308" s="200">
        <v>1</v>
      </c>
      <c r="E308" s="57" t="s">
        <v>3597</v>
      </c>
      <c r="F308" s="57" t="s">
        <v>289</v>
      </c>
      <c r="G308" s="25"/>
      <c r="H308" s="104">
        <v>1</v>
      </c>
      <c r="I308" s="25">
        <v>1</v>
      </c>
      <c r="J308" s="25"/>
      <c r="K308" s="25">
        <v>3</v>
      </c>
      <c r="L308" s="25">
        <v>3</v>
      </c>
      <c r="M308" s="25">
        <v>18</v>
      </c>
      <c r="N308" s="25" t="s">
        <v>2960</v>
      </c>
      <c r="O308" s="25" t="s">
        <v>3605</v>
      </c>
      <c r="P308" s="25" t="s">
        <v>19</v>
      </c>
      <c r="Q308" s="25" t="s">
        <v>544</v>
      </c>
      <c r="R308" s="25"/>
      <c r="S308" s="25">
        <v>5</v>
      </c>
      <c r="T308" s="25" t="s">
        <v>18</v>
      </c>
      <c r="U308" s="25" t="s">
        <v>2</v>
      </c>
      <c r="V308" s="25">
        <v>8</v>
      </c>
      <c r="W308" s="25" t="s">
        <v>3601</v>
      </c>
      <c r="X308" s="25">
        <v>1</v>
      </c>
      <c r="Y308" s="89" t="s">
        <v>3639</v>
      </c>
      <c r="Z308" s="25"/>
      <c r="AA308" s="25"/>
      <c r="AB308" s="25"/>
      <c r="AC308" s="25"/>
      <c r="AD308" s="25" t="s">
        <v>3626</v>
      </c>
      <c r="AE308" s="22" t="e">
        <f t="shared" si="12"/>
        <v>#VALUE!</v>
      </c>
      <c r="AF308" s="22"/>
      <c r="AG308" s="22"/>
      <c r="AH308" s="22"/>
      <c r="AI308" s="22"/>
      <c r="AJ308" s="35" t="e">
        <f t="shared" si="14"/>
        <v>#VALUE!</v>
      </c>
      <c r="AK308" s="35"/>
      <c r="AL308" s="35"/>
      <c r="AM308" s="35"/>
      <c r="AN308" s="35"/>
      <c r="AO308" s="24">
        <v>105.68333333333334</v>
      </c>
      <c r="AP308" s="24"/>
      <c r="AQ308" s="24">
        <v>1</v>
      </c>
      <c r="AR308" s="28">
        <v>3</v>
      </c>
      <c r="AS308" s="24">
        <v>1</v>
      </c>
      <c r="AT308" s="25">
        <v>12</v>
      </c>
      <c r="AU308" s="25" t="s">
        <v>3600</v>
      </c>
      <c r="AV308" s="25" t="s">
        <v>3599</v>
      </c>
      <c r="AW308" s="25">
        <v>2013</v>
      </c>
      <c r="AX308" s="25" t="s">
        <v>2</v>
      </c>
      <c r="AY308" s="25" t="s">
        <v>3665</v>
      </c>
      <c r="AZ308" s="25"/>
      <c r="BA308" s="25"/>
      <c r="BB308" s="25" t="s">
        <v>3598</v>
      </c>
      <c r="BC308" s="25" t="s">
        <v>3659</v>
      </c>
      <c r="BD308" s="25" t="s">
        <v>880</v>
      </c>
      <c r="BE308" s="25" t="s">
        <v>3602</v>
      </c>
      <c r="BF308" s="25">
        <v>3</v>
      </c>
      <c r="BG308" s="62">
        <v>3</v>
      </c>
      <c r="BH308" s="25" t="s">
        <v>2000</v>
      </c>
      <c r="BI308" s="175">
        <v>1</v>
      </c>
      <c r="BJ308" s="75" t="s">
        <v>4102</v>
      </c>
      <c r="BK308" s="75" t="s">
        <v>2000</v>
      </c>
      <c r="BM308" s="221"/>
      <c r="BN308" s="221"/>
      <c r="BO308" s="221"/>
      <c r="BP308" s="221"/>
      <c r="BQ308" s="221"/>
      <c r="BR308" s="221"/>
    </row>
    <row r="309" spans="1:70" ht="15" customHeight="1" x14ac:dyDescent="0.25">
      <c r="A309" s="25">
        <v>800</v>
      </c>
      <c r="B309" s="220"/>
      <c r="C309" s="190"/>
      <c r="D309" s="200">
        <v>1</v>
      </c>
      <c r="E309" s="57" t="s">
        <v>3597</v>
      </c>
      <c r="F309" s="57" t="s">
        <v>289</v>
      </c>
      <c r="G309" s="25"/>
      <c r="H309" s="104">
        <v>1</v>
      </c>
      <c r="I309" s="25">
        <v>1</v>
      </c>
      <c r="J309" s="25"/>
      <c r="K309" s="25">
        <v>3</v>
      </c>
      <c r="L309" s="25">
        <v>3</v>
      </c>
      <c r="M309" s="25">
        <v>24</v>
      </c>
      <c r="N309" s="25">
        <v>24</v>
      </c>
      <c r="O309" s="25" t="s">
        <v>634</v>
      </c>
      <c r="P309" s="25" t="s">
        <v>19</v>
      </c>
      <c r="Q309" s="25" t="s">
        <v>544</v>
      </c>
      <c r="R309" s="25"/>
      <c r="S309" s="25">
        <v>2</v>
      </c>
      <c r="T309" s="25" t="s">
        <v>18</v>
      </c>
      <c r="U309" s="25" t="s">
        <v>2</v>
      </c>
      <c r="V309" s="25">
        <v>8</v>
      </c>
      <c r="W309" s="25" t="s">
        <v>3601</v>
      </c>
      <c r="X309" s="25">
        <v>1</v>
      </c>
      <c r="Y309" s="25">
        <v>54.96</v>
      </c>
      <c r="Z309" s="25"/>
      <c r="AA309" s="25"/>
      <c r="AB309" s="25"/>
      <c r="AC309" s="25"/>
      <c r="AD309" s="25" t="s">
        <v>3609</v>
      </c>
      <c r="AE309" s="22">
        <f t="shared" si="12"/>
        <v>55.579719287178676</v>
      </c>
      <c r="AF309" s="22"/>
      <c r="AG309" s="22"/>
      <c r="AH309" s="22"/>
      <c r="AI309" s="22"/>
      <c r="AJ309" s="35">
        <f>(AE309)</f>
        <v>55.579719287178676</v>
      </c>
      <c r="AK309" s="35"/>
      <c r="AL309" s="35"/>
      <c r="AM309" s="35"/>
      <c r="AN309" s="35"/>
      <c r="AO309" s="24">
        <v>105.68333333333334</v>
      </c>
      <c r="AP309" s="24"/>
      <c r="AQ309" s="24">
        <v>1</v>
      </c>
      <c r="AR309" s="24">
        <v>3</v>
      </c>
      <c r="AS309" s="24">
        <v>1</v>
      </c>
      <c r="AT309" s="25">
        <v>12</v>
      </c>
      <c r="AU309" s="25" t="s">
        <v>3600</v>
      </c>
      <c r="AV309" s="25" t="s">
        <v>3599</v>
      </c>
      <c r="AW309" s="25">
        <v>2013</v>
      </c>
      <c r="AX309" s="25" t="s">
        <v>2</v>
      </c>
      <c r="AY309" s="25" t="s">
        <v>3665</v>
      </c>
      <c r="AZ309" s="25"/>
      <c r="BA309" s="25"/>
      <c r="BB309" s="25" t="s">
        <v>3598</v>
      </c>
      <c r="BC309" s="25" t="s">
        <v>3660</v>
      </c>
      <c r="BD309" s="25" t="s">
        <v>880</v>
      </c>
      <c r="BE309" s="25" t="s">
        <v>3602</v>
      </c>
      <c r="BF309" s="25">
        <v>3</v>
      </c>
      <c r="BG309" s="62">
        <v>2</v>
      </c>
      <c r="BH309" s="25" t="s">
        <v>2000</v>
      </c>
      <c r="BI309" s="175">
        <v>1</v>
      </c>
      <c r="BJ309" s="75" t="s">
        <v>4102</v>
      </c>
      <c r="BK309" s="75" t="s">
        <v>2000</v>
      </c>
      <c r="BM309" s="221"/>
      <c r="BN309" s="221"/>
      <c r="BO309" s="221"/>
      <c r="BP309" s="221"/>
      <c r="BQ309" s="221"/>
      <c r="BR309" s="221"/>
    </row>
    <row r="310" spans="1:70" ht="15" customHeight="1" x14ac:dyDescent="0.25">
      <c r="A310" s="25">
        <v>801</v>
      </c>
      <c r="B310" s="220"/>
      <c r="C310" s="190"/>
      <c r="D310" s="200">
        <v>1</v>
      </c>
      <c r="E310" s="57" t="s">
        <v>3597</v>
      </c>
      <c r="F310" s="57" t="s">
        <v>289</v>
      </c>
      <c r="G310" s="25"/>
      <c r="H310" s="104">
        <v>1</v>
      </c>
      <c r="I310" s="25">
        <v>1</v>
      </c>
      <c r="J310" s="25"/>
      <c r="K310" s="25">
        <v>3</v>
      </c>
      <c r="L310" s="25">
        <v>3</v>
      </c>
      <c r="M310" s="25">
        <v>24</v>
      </c>
      <c r="N310" s="25">
        <v>24</v>
      </c>
      <c r="O310" s="25" t="s">
        <v>634</v>
      </c>
      <c r="P310" s="25" t="s">
        <v>19</v>
      </c>
      <c r="Q310" s="25" t="s">
        <v>544</v>
      </c>
      <c r="R310" s="25"/>
      <c r="S310" s="25">
        <v>5</v>
      </c>
      <c r="T310" s="25" t="s">
        <v>18</v>
      </c>
      <c r="U310" s="25" t="s">
        <v>2</v>
      </c>
      <c r="V310" s="25">
        <v>8</v>
      </c>
      <c r="W310" s="25" t="s">
        <v>3601</v>
      </c>
      <c r="X310" s="25">
        <v>1</v>
      </c>
      <c r="Y310" s="25">
        <v>62.68</v>
      </c>
      <c r="Z310" s="25"/>
      <c r="AA310" s="25"/>
      <c r="AB310" s="25"/>
      <c r="AC310" s="25"/>
      <c r="AD310" s="25" t="s">
        <v>3618</v>
      </c>
      <c r="AE310" s="22">
        <f t="shared" si="12"/>
        <v>63.38676864847816</v>
      </c>
      <c r="AF310" s="22"/>
      <c r="AG310" s="22"/>
      <c r="AH310" s="22"/>
      <c r="AI310" s="22"/>
      <c r="AJ310" s="35">
        <f>(AE310)</f>
        <v>63.38676864847816</v>
      </c>
      <c r="AK310" s="35"/>
      <c r="AL310" s="35"/>
      <c r="AM310" s="35"/>
      <c r="AN310" s="35"/>
      <c r="AO310" s="24">
        <v>105.68333333333334</v>
      </c>
      <c r="AP310" s="24"/>
      <c r="AQ310" s="24">
        <v>1</v>
      </c>
      <c r="AR310" s="24">
        <v>3</v>
      </c>
      <c r="AS310" s="24">
        <v>1</v>
      </c>
      <c r="AT310" s="25">
        <v>12</v>
      </c>
      <c r="AU310" s="25" t="s">
        <v>3600</v>
      </c>
      <c r="AV310" s="25" t="s">
        <v>3599</v>
      </c>
      <c r="AW310" s="25">
        <v>2013</v>
      </c>
      <c r="AX310" s="25" t="s">
        <v>2</v>
      </c>
      <c r="AY310" s="25" t="s">
        <v>3665</v>
      </c>
      <c r="AZ310" s="25"/>
      <c r="BA310" s="25"/>
      <c r="BB310" s="25" t="s">
        <v>3598</v>
      </c>
      <c r="BC310" s="25" t="s">
        <v>3661</v>
      </c>
      <c r="BD310" s="25" t="s">
        <v>880</v>
      </c>
      <c r="BE310" s="25" t="s">
        <v>3602</v>
      </c>
      <c r="BF310" s="25">
        <v>3</v>
      </c>
      <c r="BG310" s="62">
        <v>3</v>
      </c>
      <c r="BH310" s="25" t="s">
        <v>2000</v>
      </c>
      <c r="BI310" s="175">
        <v>1</v>
      </c>
      <c r="BJ310" s="75" t="s">
        <v>4102</v>
      </c>
      <c r="BK310" s="75" t="s">
        <v>2000</v>
      </c>
      <c r="BM310" s="221"/>
      <c r="BN310" s="221"/>
      <c r="BO310" s="221"/>
      <c r="BP310" s="221"/>
      <c r="BQ310" s="221"/>
      <c r="BR310" s="221"/>
    </row>
    <row r="311" spans="1:70" ht="15" customHeight="1" x14ac:dyDescent="0.25">
      <c r="A311" s="25">
        <v>802</v>
      </c>
      <c r="B311" s="40"/>
      <c r="C311" s="192"/>
      <c r="D311" s="200">
        <v>1</v>
      </c>
      <c r="E311" s="90" t="s">
        <v>3597</v>
      </c>
      <c r="F311" s="90" t="s">
        <v>289</v>
      </c>
      <c r="G311" s="185"/>
      <c r="H311" s="104">
        <v>1</v>
      </c>
      <c r="I311" s="185">
        <v>1</v>
      </c>
      <c r="J311" s="185"/>
      <c r="K311" s="185">
        <v>3</v>
      </c>
      <c r="L311" s="185">
        <v>3</v>
      </c>
      <c r="M311" s="25">
        <v>18</v>
      </c>
      <c r="N311" s="25" t="s">
        <v>2960</v>
      </c>
      <c r="O311" s="185" t="s">
        <v>3632</v>
      </c>
      <c r="P311" s="185" t="s">
        <v>19</v>
      </c>
      <c r="Q311" s="185" t="s">
        <v>544</v>
      </c>
      <c r="R311" s="185"/>
      <c r="S311" s="185">
        <v>5</v>
      </c>
      <c r="T311" s="185" t="s">
        <v>18</v>
      </c>
      <c r="U311" s="185" t="s">
        <v>2</v>
      </c>
      <c r="V311" s="185">
        <v>8</v>
      </c>
      <c r="W311" s="185" t="s">
        <v>3601</v>
      </c>
      <c r="X311" s="25">
        <v>1</v>
      </c>
      <c r="Y311" s="91" t="s">
        <v>3640</v>
      </c>
      <c r="Z311" s="185"/>
      <c r="AA311" s="185"/>
      <c r="AB311" s="185"/>
      <c r="AC311" s="185"/>
      <c r="AD311" s="25" t="s">
        <v>3634</v>
      </c>
      <c r="AE311" s="22" t="e">
        <f t="shared" si="12"/>
        <v>#VALUE!</v>
      </c>
      <c r="AF311" s="22"/>
      <c r="AG311" s="22"/>
      <c r="AH311" s="22"/>
      <c r="AI311" s="22"/>
      <c r="AJ311" s="35" t="e">
        <f>AE311</f>
        <v>#VALUE!</v>
      </c>
      <c r="AK311" s="35"/>
      <c r="AL311" s="35"/>
      <c r="AM311" s="35"/>
      <c r="AN311" s="35"/>
      <c r="AO311" s="24">
        <v>105.68333333333334</v>
      </c>
      <c r="AP311" s="24"/>
      <c r="AQ311" s="24">
        <v>1</v>
      </c>
      <c r="AR311" s="28">
        <v>3</v>
      </c>
      <c r="AS311" s="24">
        <v>1</v>
      </c>
      <c r="AT311" s="185">
        <v>12</v>
      </c>
      <c r="AU311" s="185" t="s">
        <v>3600</v>
      </c>
      <c r="AV311" s="185" t="s">
        <v>3599</v>
      </c>
      <c r="AW311" s="185">
        <v>2013</v>
      </c>
      <c r="AX311" s="185" t="s">
        <v>2</v>
      </c>
      <c r="AY311" s="185" t="s">
        <v>3665</v>
      </c>
      <c r="AZ311" s="185"/>
      <c r="BA311" s="185"/>
      <c r="BB311" s="185" t="s">
        <v>3598</v>
      </c>
      <c r="BC311" s="185" t="s">
        <v>3662</v>
      </c>
      <c r="BD311" s="185" t="s">
        <v>880</v>
      </c>
      <c r="BE311" s="185" t="s">
        <v>3602</v>
      </c>
      <c r="BF311" s="185">
        <v>3</v>
      </c>
      <c r="BG311" s="76">
        <v>3</v>
      </c>
      <c r="BH311" s="185" t="s">
        <v>2000</v>
      </c>
      <c r="BI311" s="175">
        <v>1</v>
      </c>
      <c r="BJ311" s="75" t="s">
        <v>4102</v>
      </c>
      <c r="BK311" s="75" t="s">
        <v>2000</v>
      </c>
      <c r="BL311" s="41"/>
      <c r="BM311" s="213"/>
      <c r="BN311" s="213"/>
      <c r="BO311" s="213"/>
      <c r="BP311" s="213"/>
      <c r="BQ311" s="213"/>
      <c r="BR311" s="213"/>
    </row>
    <row r="312" spans="1:70" ht="15" customHeight="1" x14ac:dyDescent="0.25">
      <c r="A312" s="25">
        <v>803</v>
      </c>
      <c r="B312" s="220"/>
      <c r="C312" s="190"/>
      <c r="D312" s="200">
        <v>1</v>
      </c>
      <c r="E312" s="57" t="s">
        <v>3597</v>
      </c>
      <c r="F312" s="57" t="s">
        <v>289</v>
      </c>
      <c r="G312" s="25"/>
      <c r="H312" s="104">
        <v>1</v>
      </c>
      <c r="I312" s="25">
        <v>1</v>
      </c>
      <c r="J312" s="25"/>
      <c r="K312" s="25">
        <v>3</v>
      </c>
      <c r="L312" s="25">
        <v>3</v>
      </c>
      <c r="M312" s="25">
        <v>18</v>
      </c>
      <c r="N312" s="25" t="s">
        <v>2960</v>
      </c>
      <c r="O312" s="25" t="s">
        <v>3633</v>
      </c>
      <c r="P312" s="25" t="s">
        <v>19</v>
      </c>
      <c r="Q312" s="25" t="s">
        <v>544</v>
      </c>
      <c r="R312" s="25"/>
      <c r="S312" s="25">
        <v>5</v>
      </c>
      <c r="T312" s="25" t="s">
        <v>18</v>
      </c>
      <c r="U312" s="25" t="s">
        <v>2</v>
      </c>
      <c r="V312" s="25">
        <v>8</v>
      </c>
      <c r="W312" s="25" t="s">
        <v>3601</v>
      </c>
      <c r="X312" s="25">
        <v>1</v>
      </c>
      <c r="Y312" s="89" t="s">
        <v>3641</v>
      </c>
      <c r="Z312" s="25"/>
      <c r="AA312" s="25"/>
      <c r="AB312" s="25"/>
      <c r="AC312" s="25"/>
      <c r="AD312" s="25" t="s">
        <v>3608</v>
      </c>
      <c r="AE312" s="22" t="e">
        <f t="shared" si="12"/>
        <v>#VALUE!</v>
      </c>
      <c r="AF312" s="22"/>
      <c r="AG312" s="22"/>
      <c r="AH312" s="22"/>
      <c r="AI312" s="22"/>
      <c r="AJ312" s="35" t="e">
        <f>AE312</f>
        <v>#VALUE!</v>
      </c>
      <c r="AK312" s="35"/>
      <c r="AL312" s="35"/>
      <c r="AM312" s="35"/>
      <c r="AN312" s="35"/>
      <c r="AO312" s="24">
        <v>105.68333333333334</v>
      </c>
      <c r="AP312" s="24"/>
      <c r="AQ312" s="24">
        <v>1</v>
      </c>
      <c r="AR312" s="28">
        <v>3</v>
      </c>
      <c r="AS312" s="24">
        <v>1</v>
      </c>
      <c r="AT312" s="25">
        <v>12</v>
      </c>
      <c r="AU312" s="25" t="s">
        <v>3600</v>
      </c>
      <c r="AV312" s="25" t="s">
        <v>3599</v>
      </c>
      <c r="AW312" s="25">
        <v>2013</v>
      </c>
      <c r="AX312" s="25" t="s">
        <v>2</v>
      </c>
      <c r="AY312" s="25" t="s">
        <v>3665</v>
      </c>
      <c r="AZ312" s="25"/>
      <c r="BA312" s="25"/>
      <c r="BB312" s="25" t="s">
        <v>3598</v>
      </c>
      <c r="BC312" s="25" t="s">
        <v>3663</v>
      </c>
      <c r="BD312" s="25" t="s">
        <v>880</v>
      </c>
      <c r="BE312" s="25" t="s">
        <v>3602</v>
      </c>
      <c r="BF312" s="25">
        <v>3</v>
      </c>
      <c r="BG312" s="62">
        <v>3</v>
      </c>
      <c r="BH312" s="25" t="s">
        <v>2000</v>
      </c>
      <c r="BI312" s="175">
        <v>1</v>
      </c>
      <c r="BJ312" s="75" t="s">
        <v>4102</v>
      </c>
      <c r="BK312" s="75" t="s">
        <v>2000</v>
      </c>
      <c r="BM312" s="221"/>
      <c r="BN312" s="221"/>
      <c r="BO312" s="221"/>
      <c r="BP312" s="221"/>
      <c r="BQ312" s="221"/>
      <c r="BR312" s="221"/>
    </row>
    <row r="313" spans="1:70" ht="15" customHeight="1" x14ac:dyDescent="0.25">
      <c r="A313" s="25">
        <v>804</v>
      </c>
      <c r="B313" s="237"/>
      <c r="C313" s="190"/>
      <c r="D313" s="200">
        <v>1</v>
      </c>
      <c r="E313" s="57" t="s">
        <v>3597</v>
      </c>
      <c r="F313" s="57" t="s">
        <v>289</v>
      </c>
      <c r="G313" s="25"/>
      <c r="H313" s="104">
        <v>1</v>
      </c>
      <c r="I313" s="25">
        <v>1</v>
      </c>
      <c r="J313" s="25"/>
      <c r="K313" s="25">
        <v>3</v>
      </c>
      <c r="L313" s="25">
        <v>3</v>
      </c>
      <c r="M313" s="25">
        <v>18</v>
      </c>
      <c r="N313" s="25" t="s">
        <v>2960</v>
      </c>
      <c r="O313" s="25" t="s">
        <v>3633</v>
      </c>
      <c r="P313" s="25" t="s">
        <v>19</v>
      </c>
      <c r="Q313" s="25" t="s">
        <v>544</v>
      </c>
      <c r="R313" s="25"/>
      <c r="S313" s="25">
        <v>5</v>
      </c>
      <c r="T313" s="25" t="s">
        <v>18</v>
      </c>
      <c r="U313" s="25" t="s">
        <v>2</v>
      </c>
      <c r="V313" s="25">
        <v>8</v>
      </c>
      <c r="W313" s="25" t="s">
        <v>3601</v>
      </c>
      <c r="X313" s="25">
        <v>1</v>
      </c>
      <c r="Y313" s="89" t="s">
        <v>3642</v>
      </c>
      <c r="Z313" s="25"/>
      <c r="AA313" s="25"/>
      <c r="AB313" s="25"/>
      <c r="AC313" s="25"/>
      <c r="AD313" s="25" t="s">
        <v>3616</v>
      </c>
      <c r="AE313" s="22" t="e">
        <f t="shared" si="12"/>
        <v>#VALUE!</v>
      </c>
      <c r="AF313" s="22"/>
      <c r="AG313" s="22"/>
      <c r="AH313" s="22"/>
      <c r="AI313" s="22"/>
      <c r="AJ313" s="35" t="e">
        <f>AE313</f>
        <v>#VALUE!</v>
      </c>
      <c r="AK313" s="35"/>
      <c r="AL313" s="35"/>
      <c r="AM313" s="35"/>
      <c r="AN313" s="35"/>
      <c r="AO313" s="24">
        <v>105.68333333333334</v>
      </c>
      <c r="AP313" s="24"/>
      <c r="AQ313" s="24">
        <v>1</v>
      </c>
      <c r="AR313" s="28">
        <v>3</v>
      </c>
      <c r="AS313" s="24">
        <v>1</v>
      </c>
      <c r="AT313" s="25">
        <v>12</v>
      </c>
      <c r="AU313" s="25" t="s">
        <v>3600</v>
      </c>
      <c r="AV313" s="25" t="s">
        <v>3599</v>
      </c>
      <c r="AW313" s="25">
        <v>2013</v>
      </c>
      <c r="AX313" s="25" t="s">
        <v>2</v>
      </c>
      <c r="AY313" s="25" t="s">
        <v>3665</v>
      </c>
      <c r="AZ313" s="25"/>
      <c r="BA313" s="25"/>
      <c r="BB313" s="25" t="s">
        <v>3598</v>
      </c>
      <c r="BC313" s="25" t="s">
        <v>3664</v>
      </c>
      <c r="BD313" s="25" t="s">
        <v>880</v>
      </c>
      <c r="BE313" s="25" t="s">
        <v>3602</v>
      </c>
      <c r="BF313" s="25">
        <v>3</v>
      </c>
      <c r="BG313" s="62">
        <v>3</v>
      </c>
      <c r="BH313" s="25" t="s">
        <v>2000</v>
      </c>
      <c r="BI313" s="175">
        <v>1</v>
      </c>
      <c r="BJ313" s="75" t="s">
        <v>4102</v>
      </c>
      <c r="BK313" s="75" t="s">
        <v>2000</v>
      </c>
      <c r="BM313" s="221"/>
      <c r="BN313" s="221"/>
      <c r="BO313" s="221"/>
      <c r="BP313" s="221"/>
      <c r="BQ313" s="221"/>
      <c r="BR313" s="221"/>
    </row>
    <row r="314" spans="1:70" ht="15" customHeight="1" x14ac:dyDescent="0.25">
      <c r="A314" s="25">
        <v>258</v>
      </c>
      <c r="B314" s="21">
        <v>110</v>
      </c>
      <c r="C314" s="190" t="s">
        <v>428</v>
      </c>
      <c r="D314" s="201">
        <v>0</v>
      </c>
      <c r="E314" s="57" t="s">
        <v>449</v>
      </c>
      <c r="F314" s="57" t="s">
        <v>5</v>
      </c>
      <c r="G314" s="25" t="s">
        <v>407</v>
      </c>
      <c r="H314" s="104">
        <v>0</v>
      </c>
      <c r="I314" s="25" t="s">
        <v>1099</v>
      </c>
      <c r="J314" s="25"/>
      <c r="K314" s="25"/>
      <c r="L314" s="25"/>
      <c r="M314" s="25"/>
      <c r="N314" s="25"/>
      <c r="O314" s="25"/>
      <c r="P314" s="25"/>
      <c r="Q314" s="25"/>
      <c r="R314" s="25"/>
      <c r="S314" s="25"/>
      <c r="T314" s="25"/>
      <c r="U314" s="25"/>
      <c r="V314" s="25"/>
      <c r="W314" s="25"/>
      <c r="X314" s="25"/>
      <c r="Y314" s="25"/>
      <c r="Z314" s="83"/>
      <c r="AA314" s="83"/>
      <c r="AB314" s="83"/>
      <c r="AC314" s="83"/>
      <c r="AD314" s="25"/>
      <c r="AE314" s="22"/>
      <c r="AF314" s="22"/>
      <c r="AG314" s="22"/>
      <c r="AH314" s="22"/>
      <c r="AI314" s="22"/>
      <c r="AJ314" s="35"/>
      <c r="AK314" s="35"/>
      <c r="AL314" s="35"/>
      <c r="AM314" s="35"/>
      <c r="AN314" s="35"/>
      <c r="AO314" s="48"/>
      <c r="AP314" s="27"/>
      <c r="AQ314" s="28">
        <v>1</v>
      </c>
      <c r="AR314" s="28"/>
      <c r="AS314" s="28" t="s">
        <v>751</v>
      </c>
      <c r="AT314" s="25"/>
      <c r="AU314" s="25"/>
      <c r="AV314" s="25"/>
      <c r="AW314" s="25"/>
      <c r="AX314" s="25"/>
      <c r="AY314" s="25"/>
      <c r="AZ314" s="25"/>
      <c r="BA314" s="25"/>
      <c r="BB314" s="25"/>
      <c r="BC314" s="25"/>
      <c r="BD314" s="25"/>
      <c r="BE314" s="25"/>
      <c r="BF314" s="25"/>
      <c r="BG314" s="25" t="s">
        <v>2000</v>
      </c>
      <c r="BH314" s="25" t="s">
        <v>2000</v>
      </c>
      <c r="BI314" s="75" t="s">
        <v>2000</v>
      </c>
      <c r="BJ314" s="75" t="s">
        <v>2000</v>
      </c>
      <c r="BK314" s="75" t="s">
        <v>2000</v>
      </c>
      <c r="BL314" s="238"/>
    </row>
    <row r="315" spans="1:70" ht="15" customHeight="1" x14ac:dyDescent="0.25">
      <c r="A315" s="25">
        <v>259</v>
      </c>
      <c r="B315" s="21">
        <v>111</v>
      </c>
      <c r="C315" s="190" t="s">
        <v>428</v>
      </c>
      <c r="D315" s="201">
        <v>0</v>
      </c>
      <c r="E315" s="57" t="s">
        <v>437</v>
      </c>
      <c r="F315" s="57" t="s">
        <v>5</v>
      </c>
      <c r="G315" s="25" t="s">
        <v>438</v>
      </c>
      <c r="H315" s="104">
        <v>0</v>
      </c>
      <c r="I315" s="71" t="s">
        <v>1607</v>
      </c>
      <c r="J315" s="25"/>
      <c r="K315" s="25"/>
      <c r="L315" s="25"/>
      <c r="M315" s="25"/>
      <c r="N315" s="25"/>
      <c r="O315" s="25"/>
      <c r="P315" s="25"/>
      <c r="Q315" s="25"/>
      <c r="R315" s="25"/>
      <c r="S315" s="25"/>
      <c r="T315" s="25"/>
      <c r="U315" s="25"/>
      <c r="V315" s="25"/>
      <c r="W315" s="25"/>
      <c r="X315" s="25"/>
      <c r="Y315" s="25"/>
      <c r="Z315" s="25"/>
      <c r="AA315" s="25"/>
      <c r="AB315" s="25"/>
      <c r="AC315" s="25"/>
      <c r="AD315" s="25"/>
      <c r="AE315" s="22"/>
      <c r="AF315" s="22"/>
      <c r="AG315" s="22"/>
      <c r="AH315" s="22"/>
      <c r="AI315" s="22"/>
      <c r="AJ315" s="23"/>
      <c r="AK315" s="23"/>
      <c r="AL315" s="23"/>
      <c r="AM315" s="23"/>
      <c r="AN315" s="23"/>
      <c r="AO315" s="48"/>
      <c r="AP315" s="27"/>
      <c r="AQ315" s="28">
        <v>1</v>
      </c>
      <c r="AR315" s="28"/>
      <c r="AS315" s="28" t="s">
        <v>751</v>
      </c>
      <c r="AT315" s="25"/>
      <c r="AU315" s="25"/>
      <c r="AV315" s="25"/>
      <c r="AW315" s="25"/>
      <c r="AX315" s="25"/>
      <c r="AY315" s="25"/>
      <c r="AZ315" s="25"/>
      <c r="BA315" s="25"/>
      <c r="BB315" s="25"/>
      <c r="BC315" s="25"/>
      <c r="BD315" s="25"/>
      <c r="BE315" s="25"/>
      <c r="BF315" s="25"/>
      <c r="BG315" s="25" t="s">
        <v>2000</v>
      </c>
      <c r="BH315" s="25" t="s">
        <v>2000</v>
      </c>
      <c r="BI315" s="75" t="s">
        <v>2000</v>
      </c>
      <c r="BJ315" s="75" t="s">
        <v>2000</v>
      </c>
      <c r="BK315" s="75" t="s">
        <v>2000</v>
      </c>
      <c r="BL315" s="238"/>
    </row>
    <row r="316" spans="1:70" ht="15" customHeight="1" x14ac:dyDescent="0.25">
      <c r="A316" s="25">
        <v>653</v>
      </c>
      <c r="B316" s="237"/>
      <c r="C316" s="190"/>
      <c r="D316" s="200">
        <v>0</v>
      </c>
      <c r="E316" s="57" t="s">
        <v>3062</v>
      </c>
      <c r="F316" s="57" t="s">
        <v>289</v>
      </c>
      <c r="G316" s="25"/>
      <c r="H316" s="104">
        <v>1</v>
      </c>
      <c r="I316" s="25">
        <v>1</v>
      </c>
      <c r="J316" s="25" t="s">
        <v>3063</v>
      </c>
      <c r="K316" s="25">
        <v>1</v>
      </c>
      <c r="L316" s="25">
        <v>2</v>
      </c>
      <c r="M316" s="25">
        <v>26</v>
      </c>
      <c r="N316" s="25">
        <v>26</v>
      </c>
      <c r="O316" s="25" t="s">
        <v>3064</v>
      </c>
      <c r="P316" s="25" t="s">
        <v>3065</v>
      </c>
      <c r="Q316" s="25" t="s">
        <v>3066</v>
      </c>
      <c r="R316" s="25" t="s">
        <v>4113</v>
      </c>
      <c r="S316" s="25">
        <v>4</v>
      </c>
      <c r="T316" s="25" t="s">
        <v>3067</v>
      </c>
      <c r="U316" s="25" t="s">
        <v>10</v>
      </c>
      <c r="V316" s="25">
        <v>8</v>
      </c>
      <c r="W316" s="25"/>
      <c r="X316" s="25">
        <v>1</v>
      </c>
      <c r="Y316" s="25">
        <v>1801</v>
      </c>
      <c r="Z316" s="25"/>
      <c r="AA316" s="25">
        <v>1801</v>
      </c>
      <c r="AB316" s="25"/>
      <c r="AC316" s="25"/>
      <c r="AD316" s="25" t="s">
        <v>3068</v>
      </c>
      <c r="AE316" s="22">
        <f>((Y316*(140.36/$AO316))/$AQ316)*(0.830367/$AP316)</f>
        <v>173.80477680918457</v>
      </c>
      <c r="AF316" s="22"/>
      <c r="AG316" s="22">
        <f>((AA316*(140.36/$AO316))/$AQ316)*(0.830367/$AP316)</f>
        <v>173.80477680918457</v>
      </c>
      <c r="AH316" s="22"/>
      <c r="AI316" s="22"/>
      <c r="AJ316" s="35">
        <f>AE316/AS316</f>
        <v>173.80477680918457</v>
      </c>
      <c r="AK316" s="35"/>
      <c r="AL316" s="35">
        <f>AG316/AS316</f>
        <v>173.80477680918457</v>
      </c>
      <c r="AM316" s="35"/>
      <c r="AN316" s="35"/>
      <c r="AO316" s="24">
        <v>65.828177014092503</v>
      </c>
      <c r="AP316" s="24">
        <v>18.346516553919599</v>
      </c>
      <c r="AQ316" s="24">
        <v>1</v>
      </c>
      <c r="AR316" s="24">
        <v>1</v>
      </c>
      <c r="AS316" s="24">
        <v>1</v>
      </c>
      <c r="AT316" s="25">
        <v>9</v>
      </c>
      <c r="AU316" s="25" t="s">
        <v>3071</v>
      </c>
      <c r="AV316" s="25" t="s">
        <v>3069</v>
      </c>
      <c r="AW316" s="25" t="s">
        <v>751</v>
      </c>
      <c r="AX316" s="25" t="s">
        <v>2</v>
      </c>
      <c r="AY316" s="25"/>
      <c r="AZ316" s="25"/>
      <c r="BA316" s="25"/>
      <c r="BB316" s="25"/>
      <c r="BC316" s="25" t="s">
        <v>751</v>
      </c>
      <c r="BD316" s="25" t="s">
        <v>3070</v>
      </c>
      <c r="BE316" s="25" t="s">
        <v>813</v>
      </c>
      <c r="BF316" s="25">
        <v>2</v>
      </c>
      <c r="BG316" s="62">
        <v>3</v>
      </c>
      <c r="BH316" s="25" t="s">
        <v>2000</v>
      </c>
      <c r="BI316" s="74">
        <v>0</v>
      </c>
      <c r="BJ316" s="75" t="s">
        <v>2000</v>
      </c>
      <c r="BK316" s="75" t="s">
        <v>4082</v>
      </c>
    </row>
    <row r="317" spans="1:70" ht="15" customHeight="1" x14ac:dyDescent="0.25">
      <c r="A317" s="25">
        <v>654</v>
      </c>
      <c r="B317" s="30"/>
      <c r="C317" s="191"/>
      <c r="D317" s="200">
        <v>1</v>
      </c>
      <c r="E317" s="87" t="s">
        <v>3085</v>
      </c>
      <c r="F317" s="87" t="s">
        <v>746</v>
      </c>
      <c r="G317" s="94" t="s">
        <v>3086</v>
      </c>
      <c r="H317" s="227">
        <v>1</v>
      </c>
      <c r="I317" s="44">
        <v>1</v>
      </c>
      <c r="J317" s="44" t="s">
        <v>3087</v>
      </c>
      <c r="K317" s="44">
        <v>1</v>
      </c>
      <c r="L317" s="44">
        <v>2</v>
      </c>
      <c r="M317" s="44">
        <v>14</v>
      </c>
      <c r="N317" s="44" t="s">
        <v>3088</v>
      </c>
      <c r="O317" s="44" t="s">
        <v>3089</v>
      </c>
      <c r="P317" s="44" t="s">
        <v>3011</v>
      </c>
      <c r="Q317" s="44" t="s">
        <v>3090</v>
      </c>
      <c r="R317" s="44" t="s">
        <v>3091</v>
      </c>
      <c r="S317" s="44">
        <v>4</v>
      </c>
      <c r="T317" s="44" t="s">
        <v>3092</v>
      </c>
      <c r="U317" s="44" t="s">
        <v>10</v>
      </c>
      <c r="V317" s="44">
        <v>3</v>
      </c>
      <c r="W317" s="44" t="s">
        <v>3093</v>
      </c>
      <c r="X317" s="25">
        <v>1</v>
      </c>
      <c r="Y317" s="85"/>
      <c r="Z317" s="85">
        <v>61716</v>
      </c>
      <c r="AA317" s="85"/>
      <c r="AB317" s="85"/>
      <c r="AC317" s="85"/>
      <c r="AD317" s="44" t="s">
        <v>2993</v>
      </c>
      <c r="AE317" s="22"/>
      <c r="AF317" s="22">
        <f>((Z317*(108.57/$AO317))/$AQ317)*(0.830367/$AP317)</f>
        <v>65951.589762488598</v>
      </c>
      <c r="AG317" s="22"/>
      <c r="AH317" s="22"/>
      <c r="AI317" s="22"/>
      <c r="AJ317" s="35"/>
      <c r="AK317" s="35">
        <f>AF317/AS317</f>
        <v>122.81487851487634</v>
      </c>
      <c r="AL317" s="35"/>
      <c r="AM317" s="35"/>
      <c r="AN317" s="35"/>
      <c r="AO317" s="24">
        <v>84.363078818618803</v>
      </c>
      <c r="AP317" s="24">
        <v>1</v>
      </c>
      <c r="AQ317" s="24">
        <v>1</v>
      </c>
      <c r="AR317" s="24">
        <v>1</v>
      </c>
      <c r="AS317" s="24">
        <v>537</v>
      </c>
      <c r="AT317" s="44">
        <v>9</v>
      </c>
      <c r="AU317" s="44" t="s">
        <v>3096</v>
      </c>
      <c r="AV317" s="44" t="s">
        <v>3098</v>
      </c>
      <c r="AW317" s="44" t="s">
        <v>3100</v>
      </c>
      <c r="AX317" s="44" t="s">
        <v>773</v>
      </c>
      <c r="AY317" s="44" t="s">
        <v>3097</v>
      </c>
      <c r="AZ317" s="44" t="s">
        <v>751</v>
      </c>
      <c r="BA317" s="44" t="s">
        <v>3094</v>
      </c>
      <c r="BB317" s="44" t="s">
        <v>3095</v>
      </c>
      <c r="BC317" s="44" t="s">
        <v>751</v>
      </c>
      <c r="BD317" s="44" t="s">
        <v>3099</v>
      </c>
      <c r="BE317" s="44" t="s">
        <v>4232</v>
      </c>
      <c r="BF317" s="44">
        <v>3</v>
      </c>
      <c r="BG317" s="62">
        <v>3</v>
      </c>
      <c r="BH317" s="25" t="s">
        <v>2000</v>
      </c>
      <c r="BI317" s="74">
        <v>1</v>
      </c>
      <c r="BJ317" s="75" t="s">
        <v>2000</v>
      </c>
      <c r="BK317" s="75" t="s">
        <v>4083</v>
      </c>
    </row>
    <row r="318" spans="1:70" ht="15" customHeight="1" x14ac:dyDescent="0.25">
      <c r="A318" s="25">
        <v>260</v>
      </c>
      <c r="B318" s="21">
        <v>112</v>
      </c>
      <c r="C318" s="190" t="s">
        <v>170</v>
      </c>
      <c r="D318" s="201">
        <v>0</v>
      </c>
      <c r="E318" s="64" t="s">
        <v>179</v>
      </c>
      <c r="F318" s="64" t="s">
        <v>151</v>
      </c>
      <c r="G318" s="25"/>
      <c r="H318" s="104">
        <v>0</v>
      </c>
      <c r="I318" s="25" t="s">
        <v>948</v>
      </c>
      <c r="J318" s="71"/>
      <c r="K318" s="25"/>
      <c r="L318" s="25"/>
      <c r="M318" s="25"/>
      <c r="N318" s="71"/>
      <c r="O318" s="71"/>
      <c r="P318" s="71"/>
      <c r="Q318" s="25"/>
      <c r="R318" s="25"/>
      <c r="S318" s="25"/>
      <c r="T318" s="25"/>
      <c r="U318" s="25"/>
      <c r="V318" s="25"/>
      <c r="W318" s="25"/>
      <c r="X318" s="25"/>
      <c r="Y318" s="83"/>
      <c r="Z318" s="83"/>
      <c r="AA318" s="83"/>
      <c r="AB318" s="83"/>
      <c r="AC318" s="83"/>
      <c r="AD318" s="25"/>
      <c r="AE318" s="22"/>
      <c r="AF318" s="22"/>
      <c r="AG318" s="22"/>
      <c r="AH318" s="22"/>
      <c r="AI318" s="22"/>
      <c r="AJ318" s="35"/>
      <c r="AK318" s="35"/>
      <c r="AL318" s="35"/>
      <c r="AM318" s="35"/>
      <c r="AN318" s="35"/>
      <c r="AO318" s="48"/>
      <c r="AP318" s="27"/>
      <c r="AQ318" s="28">
        <v>1</v>
      </c>
      <c r="AR318" s="28"/>
      <c r="AS318" s="28" t="s">
        <v>751</v>
      </c>
      <c r="AT318" s="25"/>
      <c r="AU318" s="25"/>
      <c r="AV318" s="25"/>
      <c r="AW318" s="25"/>
      <c r="AX318" s="25"/>
      <c r="AY318" s="25"/>
      <c r="AZ318" s="25"/>
      <c r="BA318" s="25"/>
      <c r="BB318" s="25"/>
      <c r="BC318" s="25"/>
      <c r="BD318" s="25"/>
      <c r="BE318" s="25" t="s">
        <v>949</v>
      </c>
      <c r="BF318" s="25"/>
      <c r="BG318" s="25" t="s">
        <v>2000</v>
      </c>
      <c r="BH318" s="25" t="s">
        <v>2000</v>
      </c>
      <c r="BI318" s="75" t="s">
        <v>2000</v>
      </c>
      <c r="BJ318" s="75" t="s">
        <v>2000</v>
      </c>
      <c r="BK318" s="75" t="s">
        <v>2000</v>
      </c>
      <c r="BL318" s="238"/>
      <c r="BM318" s="52"/>
      <c r="BN318" s="52"/>
      <c r="BO318" s="52"/>
      <c r="BP318" s="52"/>
      <c r="BQ318" s="52"/>
      <c r="BR318" s="52"/>
    </row>
    <row r="319" spans="1:70" ht="15" customHeight="1" x14ac:dyDescent="0.25">
      <c r="A319" s="25">
        <v>261</v>
      </c>
      <c r="B319" s="21">
        <v>113</v>
      </c>
      <c r="C319" s="190"/>
      <c r="D319" s="200">
        <v>0</v>
      </c>
      <c r="E319" s="57" t="s">
        <v>1341</v>
      </c>
      <c r="F319" s="57" t="s">
        <v>5</v>
      </c>
      <c r="G319" s="25"/>
      <c r="H319" s="104">
        <v>1</v>
      </c>
      <c r="I319" s="25">
        <v>1</v>
      </c>
      <c r="J319" s="25"/>
      <c r="K319" s="25">
        <v>4</v>
      </c>
      <c r="L319" s="25">
        <v>3</v>
      </c>
      <c r="M319" s="25">
        <v>24</v>
      </c>
      <c r="N319" s="25">
        <v>24</v>
      </c>
      <c r="O319" s="25" t="s">
        <v>536</v>
      </c>
      <c r="P319" s="25" t="s">
        <v>19</v>
      </c>
      <c r="Q319" s="25" t="s">
        <v>19</v>
      </c>
      <c r="R319" s="25"/>
      <c r="S319" s="25">
        <v>7</v>
      </c>
      <c r="T319" s="25" t="s">
        <v>1342</v>
      </c>
      <c r="U319" s="25" t="s">
        <v>10</v>
      </c>
      <c r="V319" s="25">
        <v>8</v>
      </c>
      <c r="W319" s="25"/>
      <c r="X319" s="25">
        <v>1</v>
      </c>
      <c r="Y319" s="62"/>
      <c r="Z319" s="25"/>
      <c r="AA319" s="62">
        <v>16.12</v>
      </c>
      <c r="AB319" s="25"/>
      <c r="AC319" s="25"/>
      <c r="AD319" s="25" t="s">
        <v>1345</v>
      </c>
      <c r="AE319" s="22"/>
      <c r="AF319" s="22"/>
      <c r="AG319" s="22">
        <f>(AA319*(106.875/AO319))/$AQ319</f>
        <v>13.489531932953678</v>
      </c>
      <c r="AH319" s="22"/>
      <c r="AI319" s="22"/>
      <c r="AJ319" s="35"/>
      <c r="AK319" s="35"/>
      <c r="AL319" s="35">
        <f>(AG319*12)/1.99</f>
        <v>81.343911153489515</v>
      </c>
      <c r="AM319" s="35"/>
      <c r="AN319" s="35"/>
      <c r="AO319" s="24">
        <v>65.3</v>
      </c>
      <c r="AP319" s="27"/>
      <c r="AQ319" s="27">
        <v>1.95583</v>
      </c>
      <c r="AR319" s="28">
        <v>3</v>
      </c>
      <c r="AS319" s="28"/>
      <c r="AT319" s="25">
        <v>10</v>
      </c>
      <c r="AU319" s="25" t="s">
        <v>1347</v>
      </c>
      <c r="AV319" s="25" t="s">
        <v>1348</v>
      </c>
      <c r="AW319" s="25">
        <v>1988</v>
      </c>
      <c r="AX319" s="25" t="s">
        <v>2</v>
      </c>
      <c r="AY319" s="25"/>
      <c r="AZ319" s="25" t="s">
        <v>2</v>
      </c>
      <c r="BA319" s="25" t="s">
        <v>1343</v>
      </c>
      <c r="BB319" s="25" t="s">
        <v>1346</v>
      </c>
      <c r="BC319" s="25" t="s">
        <v>1344</v>
      </c>
      <c r="BD319" s="25" t="s">
        <v>1349</v>
      </c>
      <c r="BE319" s="25" t="s">
        <v>1350</v>
      </c>
      <c r="BF319" s="25">
        <v>3</v>
      </c>
      <c r="BG319" s="25" t="s">
        <v>2000</v>
      </c>
      <c r="BH319" s="25" t="s">
        <v>2000</v>
      </c>
      <c r="BI319" s="74">
        <v>0</v>
      </c>
      <c r="BJ319" s="75" t="s">
        <v>3890</v>
      </c>
      <c r="BK319" s="75" t="s">
        <v>3977</v>
      </c>
      <c r="BL319" s="238"/>
      <c r="BM319" s="238"/>
      <c r="BN319" s="238"/>
      <c r="BO319" s="238"/>
      <c r="BP319" s="238"/>
      <c r="BQ319" s="238"/>
      <c r="BR319" s="238"/>
    </row>
    <row r="320" spans="1:70" ht="15" customHeight="1" x14ac:dyDescent="0.25">
      <c r="A320" s="25">
        <v>805</v>
      </c>
      <c r="B320" s="237"/>
      <c r="C320" s="190"/>
      <c r="D320" s="200">
        <v>2</v>
      </c>
      <c r="E320" s="64" t="s">
        <v>3680</v>
      </c>
      <c r="F320" s="57" t="s">
        <v>3673</v>
      </c>
      <c r="G320" s="25"/>
      <c r="H320" s="104">
        <v>1</v>
      </c>
      <c r="I320" s="25">
        <v>1</v>
      </c>
      <c r="J320" s="25"/>
      <c r="K320" s="25">
        <v>4</v>
      </c>
      <c r="L320" s="25"/>
      <c r="M320" s="25">
        <v>11</v>
      </c>
      <c r="N320" s="96" t="s">
        <v>2958</v>
      </c>
      <c r="O320" s="25" t="s">
        <v>549</v>
      </c>
      <c r="P320" s="71" t="s">
        <v>3666</v>
      </c>
      <c r="Q320" s="71" t="s">
        <v>3667</v>
      </c>
      <c r="R320" s="71" t="s">
        <v>4114</v>
      </c>
      <c r="S320" s="25">
        <v>3</v>
      </c>
      <c r="T320" s="71" t="s">
        <v>3668</v>
      </c>
      <c r="U320" s="25" t="s">
        <v>10</v>
      </c>
      <c r="V320" s="25">
        <v>4</v>
      </c>
      <c r="W320" s="71" t="s">
        <v>3674</v>
      </c>
      <c r="X320" s="25">
        <v>2</v>
      </c>
      <c r="Y320" s="25">
        <v>649.51</v>
      </c>
      <c r="Z320" s="83"/>
      <c r="AA320" s="25"/>
      <c r="AB320" s="25"/>
      <c r="AC320" s="25"/>
      <c r="AD320" s="25" t="s">
        <v>3677</v>
      </c>
      <c r="AE320" s="22">
        <f>(Y320*(106.875/AO320))/$AQ320</f>
        <v>649.51</v>
      </c>
      <c r="AF320" s="22"/>
      <c r="AG320" s="22"/>
      <c r="AH320" s="22"/>
      <c r="AI320" s="22"/>
      <c r="AJ320" s="35">
        <f>AE320/$AS320</f>
        <v>649.51</v>
      </c>
      <c r="AK320" s="35"/>
      <c r="AL320" s="35"/>
      <c r="AM320" s="35"/>
      <c r="AN320" s="35"/>
      <c r="AO320" s="24">
        <v>106.875</v>
      </c>
      <c r="AP320" s="40"/>
      <c r="AQ320" s="28">
        <v>1</v>
      </c>
      <c r="AR320" s="28">
        <v>1</v>
      </c>
      <c r="AS320" s="72">
        <v>1</v>
      </c>
      <c r="AT320" s="25">
        <v>3</v>
      </c>
      <c r="AU320" s="25" t="s">
        <v>2038</v>
      </c>
      <c r="AV320" s="25"/>
      <c r="AW320" s="71">
        <v>2016</v>
      </c>
      <c r="AX320" s="71" t="s">
        <v>3671</v>
      </c>
      <c r="AY320" s="25" t="s">
        <v>3675</v>
      </c>
      <c r="AZ320" s="71" t="s">
        <v>3672</v>
      </c>
      <c r="BA320" s="71" t="s">
        <v>3669</v>
      </c>
      <c r="BB320" s="71" t="s">
        <v>3670</v>
      </c>
      <c r="BC320" s="25"/>
      <c r="BD320" s="25" t="s">
        <v>880</v>
      </c>
      <c r="BE320" s="25"/>
      <c r="BF320" s="25"/>
      <c r="BG320" s="62">
        <v>3</v>
      </c>
      <c r="BH320" s="25" t="s">
        <v>2000</v>
      </c>
      <c r="BI320" s="74">
        <v>2</v>
      </c>
      <c r="BJ320" s="75" t="s">
        <v>4103</v>
      </c>
      <c r="BK320" s="75" t="s">
        <v>2000</v>
      </c>
      <c r="BM320" s="238"/>
      <c r="BN320" s="238"/>
      <c r="BO320" s="238"/>
      <c r="BP320" s="238"/>
      <c r="BQ320" s="238"/>
      <c r="BR320" s="238"/>
    </row>
    <row r="321" spans="1:70" ht="15" customHeight="1" x14ac:dyDescent="0.25">
      <c r="A321" s="25">
        <v>806</v>
      </c>
      <c r="B321" s="237"/>
      <c r="C321" s="190"/>
      <c r="D321" s="200">
        <v>2</v>
      </c>
      <c r="E321" s="64" t="s">
        <v>3680</v>
      </c>
      <c r="F321" s="57" t="s">
        <v>3673</v>
      </c>
      <c r="G321" s="25"/>
      <c r="H321" s="104">
        <v>1</v>
      </c>
      <c r="I321" s="25">
        <v>1</v>
      </c>
      <c r="J321" s="25"/>
      <c r="K321" s="25">
        <v>4</v>
      </c>
      <c r="L321" s="25"/>
      <c r="M321" s="25">
        <v>11</v>
      </c>
      <c r="N321" s="96" t="s">
        <v>2958</v>
      </c>
      <c r="O321" s="25" t="s">
        <v>549</v>
      </c>
      <c r="P321" s="71" t="s">
        <v>3666</v>
      </c>
      <c r="Q321" s="71" t="s">
        <v>3667</v>
      </c>
      <c r="R321" s="71" t="s">
        <v>4115</v>
      </c>
      <c r="S321" s="25">
        <v>3</v>
      </c>
      <c r="T321" s="71" t="s">
        <v>3668</v>
      </c>
      <c r="U321" s="25" t="s">
        <v>10</v>
      </c>
      <c r="V321" s="25">
        <v>4</v>
      </c>
      <c r="W321" s="71" t="s">
        <v>3674</v>
      </c>
      <c r="X321" s="25">
        <v>2</v>
      </c>
      <c r="Y321" s="25">
        <v>615.72</v>
      </c>
      <c r="Z321" s="83"/>
      <c r="AA321" s="25"/>
      <c r="AB321" s="25"/>
      <c r="AC321" s="25"/>
      <c r="AD321" s="25" t="s">
        <v>3676</v>
      </c>
      <c r="AE321" s="22">
        <f>(Y321*(106.875/AO321))/$AQ321</f>
        <v>615.72</v>
      </c>
      <c r="AF321" s="22"/>
      <c r="AG321" s="22"/>
      <c r="AH321" s="22"/>
      <c r="AI321" s="22"/>
      <c r="AJ321" s="35">
        <f>AE321/$AS321</f>
        <v>615.72</v>
      </c>
      <c r="AK321" s="35"/>
      <c r="AL321" s="35"/>
      <c r="AM321" s="35"/>
      <c r="AN321" s="35"/>
      <c r="AO321" s="24">
        <v>106.875</v>
      </c>
      <c r="AP321" s="40"/>
      <c r="AQ321" s="28">
        <v>1</v>
      </c>
      <c r="AR321" s="28">
        <v>1</v>
      </c>
      <c r="AS321" s="72">
        <v>1</v>
      </c>
      <c r="AT321" s="25">
        <v>3</v>
      </c>
      <c r="AU321" s="25" t="s">
        <v>2038</v>
      </c>
      <c r="AV321" s="25"/>
      <c r="AW321" s="71">
        <v>2016</v>
      </c>
      <c r="AX321" s="71" t="s">
        <v>3671</v>
      </c>
      <c r="AY321" s="25" t="s">
        <v>3675</v>
      </c>
      <c r="AZ321" s="71" t="s">
        <v>3672</v>
      </c>
      <c r="BA321" s="71" t="s">
        <v>3669</v>
      </c>
      <c r="BB321" s="71" t="s">
        <v>3670</v>
      </c>
      <c r="BC321" s="25"/>
      <c r="BD321" s="25" t="s">
        <v>880</v>
      </c>
      <c r="BE321" s="25"/>
      <c r="BF321" s="25"/>
      <c r="BG321" s="62">
        <v>3</v>
      </c>
      <c r="BH321" s="25" t="s">
        <v>2000</v>
      </c>
      <c r="BI321" s="74">
        <v>2</v>
      </c>
      <c r="BJ321" s="75" t="s">
        <v>4103</v>
      </c>
      <c r="BK321" s="75" t="s">
        <v>2000</v>
      </c>
      <c r="BM321" s="221"/>
      <c r="BN321" s="221"/>
      <c r="BO321" s="221"/>
      <c r="BP321" s="221"/>
      <c r="BQ321" s="221"/>
      <c r="BR321" s="221"/>
    </row>
    <row r="322" spans="1:70" ht="15" customHeight="1" x14ac:dyDescent="0.25">
      <c r="A322" s="25">
        <v>807</v>
      </c>
      <c r="B322" s="220"/>
      <c r="C322" s="190"/>
      <c r="D322" s="200">
        <v>2</v>
      </c>
      <c r="E322" s="64" t="s">
        <v>3680</v>
      </c>
      <c r="F322" s="57" t="s">
        <v>3673</v>
      </c>
      <c r="G322" s="25"/>
      <c r="H322" s="104">
        <v>1</v>
      </c>
      <c r="I322" s="25">
        <v>1</v>
      </c>
      <c r="J322" s="25"/>
      <c r="K322" s="25">
        <v>4</v>
      </c>
      <c r="L322" s="25"/>
      <c r="M322" s="25">
        <v>11</v>
      </c>
      <c r="N322" s="96" t="s">
        <v>2958</v>
      </c>
      <c r="O322" s="25" t="s">
        <v>549</v>
      </c>
      <c r="P322" s="71" t="s">
        <v>3666</v>
      </c>
      <c r="Q322" s="71" t="s">
        <v>3667</v>
      </c>
      <c r="R322" s="71" t="s">
        <v>4114</v>
      </c>
      <c r="S322" s="25">
        <v>3</v>
      </c>
      <c r="T322" s="71" t="s">
        <v>3668</v>
      </c>
      <c r="U322" s="25" t="s">
        <v>10</v>
      </c>
      <c r="V322" s="25">
        <v>4</v>
      </c>
      <c r="W322" s="71" t="s">
        <v>3674</v>
      </c>
      <c r="X322" s="25">
        <v>2</v>
      </c>
      <c r="Y322" s="25">
        <v>233.22</v>
      </c>
      <c r="Z322" s="83"/>
      <c r="AA322" s="25"/>
      <c r="AB322" s="25"/>
      <c r="AC322" s="25"/>
      <c r="AD322" s="25" t="s">
        <v>3678</v>
      </c>
      <c r="AE322" s="22">
        <f>(Y322*(106.875/AO322))/$AQ322</f>
        <v>233.22</v>
      </c>
      <c r="AF322" s="22"/>
      <c r="AG322" s="22"/>
      <c r="AH322" s="22"/>
      <c r="AI322" s="22"/>
      <c r="AJ322" s="35">
        <f>AE322/$AS322</f>
        <v>233.22</v>
      </c>
      <c r="AK322" s="35"/>
      <c r="AL322" s="35"/>
      <c r="AM322" s="35"/>
      <c r="AN322" s="35"/>
      <c r="AO322" s="24">
        <v>106.875</v>
      </c>
      <c r="AP322" s="40"/>
      <c r="AQ322" s="28">
        <v>1</v>
      </c>
      <c r="AR322" s="28">
        <v>1</v>
      </c>
      <c r="AS322" s="72">
        <v>1</v>
      </c>
      <c r="AT322" s="25">
        <v>3</v>
      </c>
      <c r="AU322" s="25" t="s">
        <v>2038</v>
      </c>
      <c r="AV322" s="25"/>
      <c r="AW322" s="71">
        <v>2016</v>
      </c>
      <c r="AX322" s="71" t="s">
        <v>3671</v>
      </c>
      <c r="AY322" s="25" t="s">
        <v>3675</v>
      </c>
      <c r="AZ322" s="71" t="s">
        <v>3672</v>
      </c>
      <c r="BA322" s="71" t="s">
        <v>3669</v>
      </c>
      <c r="BB322" s="71" t="s">
        <v>3670</v>
      </c>
      <c r="BC322" s="25"/>
      <c r="BD322" s="25" t="s">
        <v>880</v>
      </c>
      <c r="BE322" s="25"/>
      <c r="BF322" s="25"/>
      <c r="BG322" s="62">
        <v>3</v>
      </c>
      <c r="BH322" s="25" t="s">
        <v>2000</v>
      </c>
      <c r="BI322" s="74">
        <v>2</v>
      </c>
      <c r="BJ322" s="75" t="s">
        <v>4103</v>
      </c>
      <c r="BK322" s="75" t="s">
        <v>2000</v>
      </c>
      <c r="BM322" s="221"/>
      <c r="BN322" s="221"/>
      <c r="BO322" s="221"/>
      <c r="BP322" s="221"/>
      <c r="BQ322" s="221"/>
      <c r="BR322" s="221"/>
    </row>
    <row r="323" spans="1:70" ht="15" customHeight="1" x14ac:dyDescent="0.25">
      <c r="A323" s="25">
        <v>808</v>
      </c>
      <c r="B323" s="220"/>
      <c r="C323" s="190"/>
      <c r="D323" s="200">
        <v>2</v>
      </c>
      <c r="E323" s="64" t="s">
        <v>3680</v>
      </c>
      <c r="F323" s="57" t="s">
        <v>3673</v>
      </c>
      <c r="G323" s="25"/>
      <c r="H323" s="104">
        <v>1</v>
      </c>
      <c r="I323" s="25">
        <v>1</v>
      </c>
      <c r="J323" s="25"/>
      <c r="K323" s="25">
        <v>4</v>
      </c>
      <c r="L323" s="25"/>
      <c r="M323" s="25">
        <v>11</v>
      </c>
      <c r="N323" s="96" t="s">
        <v>2958</v>
      </c>
      <c r="O323" s="25" t="s">
        <v>549</v>
      </c>
      <c r="P323" s="71" t="s">
        <v>3666</v>
      </c>
      <c r="Q323" s="71" t="s">
        <v>3667</v>
      </c>
      <c r="R323" s="71" t="s">
        <v>4115</v>
      </c>
      <c r="S323" s="25">
        <v>3</v>
      </c>
      <c r="T323" s="71" t="s">
        <v>3668</v>
      </c>
      <c r="U323" s="25" t="s">
        <v>10</v>
      </c>
      <c r="V323" s="25">
        <v>4</v>
      </c>
      <c r="W323" s="71" t="s">
        <v>3674</v>
      </c>
      <c r="X323" s="25">
        <v>2</v>
      </c>
      <c r="Y323" s="25">
        <v>229.11</v>
      </c>
      <c r="Z323" s="83"/>
      <c r="AA323" s="25"/>
      <c r="AB323" s="25"/>
      <c r="AC323" s="25"/>
      <c r="AD323" s="25" t="s">
        <v>3679</v>
      </c>
      <c r="AE323" s="22">
        <f>(Y323*(106.875/AO323))/$AQ323</f>
        <v>229.11</v>
      </c>
      <c r="AF323" s="22"/>
      <c r="AG323" s="22"/>
      <c r="AH323" s="22"/>
      <c r="AI323" s="22"/>
      <c r="AJ323" s="35">
        <f>AE323/$AS323</f>
        <v>229.11</v>
      </c>
      <c r="AK323" s="35"/>
      <c r="AL323" s="35"/>
      <c r="AM323" s="35"/>
      <c r="AN323" s="35"/>
      <c r="AO323" s="24">
        <v>106.875</v>
      </c>
      <c r="AP323" s="40"/>
      <c r="AQ323" s="28">
        <v>1</v>
      </c>
      <c r="AR323" s="28">
        <v>1</v>
      </c>
      <c r="AS323" s="72">
        <v>1</v>
      </c>
      <c r="AT323" s="25">
        <v>3</v>
      </c>
      <c r="AU323" s="25" t="s">
        <v>2038</v>
      </c>
      <c r="AV323" s="25"/>
      <c r="AW323" s="71">
        <v>2016</v>
      </c>
      <c r="AX323" s="71" t="s">
        <v>3671</v>
      </c>
      <c r="AY323" s="25" t="s">
        <v>3675</v>
      </c>
      <c r="AZ323" s="71" t="s">
        <v>3672</v>
      </c>
      <c r="BA323" s="71" t="s">
        <v>3669</v>
      </c>
      <c r="BB323" s="71" t="s">
        <v>3670</v>
      </c>
      <c r="BC323" s="25"/>
      <c r="BD323" s="25" t="s">
        <v>880</v>
      </c>
      <c r="BE323" s="25"/>
      <c r="BF323" s="25"/>
      <c r="BG323" s="62">
        <v>3</v>
      </c>
      <c r="BH323" s="25" t="s">
        <v>2000</v>
      </c>
      <c r="BI323" s="74">
        <v>2</v>
      </c>
      <c r="BJ323" s="75" t="s">
        <v>4103</v>
      </c>
      <c r="BK323" s="75" t="s">
        <v>2000</v>
      </c>
      <c r="BM323" s="221"/>
      <c r="BN323" s="221"/>
      <c r="BO323" s="221"/>
      <c r="BP323" s="221"/>
      <c r="BQ323" s="221"/>
      <c r="BR323" s="221"/>
    </row>
    <row r="324" spans="1:70" ht="15" customHeight="1" x14ac:dyDescent="0.25">
      <c r="A324" s="25">
        <v>650</v>
      </c>
      <c r="B324" s="220"/>
      <c r="C324" s="190"/>
      <c r="D324" s="201">
        <v>0</v>
      </c>
      <c r="E324" s="57" t="s">
        <v>3026</v>
      </c>
      <c r="F324" s="57" t="s">
        <v>289</v>
      </c>
      <c r="G324" s="25"/>
      <c r="H324" s="104">
        <v>0</v>
      </c>
      <c r="I324" s="25" t="s">
        <v>3028</v>
      </c>
      <c r="J324" s="25" t="s">
        <v>3027</v>
      </c>
      <c r="K324" s="25">
        <v>1</v>
      </c>
      <c r="L324" s="25">
        <v>2</v>
      </c>
      <c r="M324" s="25"/>
      <c r="N324" s="25"/>
      <c r="O324" s="25"/>
      <c r="P324" s="25"/>
      <c r="Q324" s="25"/>
      <c r="R324" s="25"/>
      <c r="S324" s="25"/>
      <c r="T324" s="25"/>
      <c r="U324" s="25"/>
      <c r="V324" s="25"/>
      <c r="W324" s="25"/>
      <c r="X324" s="25"/>
      <c r="Y324" s="25"/>
      <c r="Z324" s="25"/>
      <c r="AA324" s="25"/>
      <c r="AB324" s="25"/>
      <c r="AC324" s="25"/>
      <c r="AD324" s="25"/>
      <c r="AE324" s="22"/>
      <c r="AF324" s="22"/>
      <c r="AG324" s="22"/>
      <c r="AH324" s="22"/>
      <c r="AI324" s="22"/>
      <c r="AJ324" s="23"/>
      <c r="AK324" s="23"/>
      <c r="AL324" s="23"/>
      <c r="AM324" s="23"/>
      <c r="AN324" s="23"/>
      <c r="AO324" s="24"/>
      <c r="AP324" s="24"/>
      <c r="AQ324" s="24"/>
      <c r="AR324" s="24"/>
      <c r="AS324" s="24"/>
      <c r="AT324" s="25"/>
      <c r="AU324" s="25"/>
      <c r="AV324" s="25"/>
      <c r="AW324" s="25"/>
      <c r="AX324" s="25"/>
      <c r="AY324" s="25"/>
      <c r="AZ324" s="25"/>
      <c r="BA324" s="25"/>
      <c r="BB324" s="25"/>
      <c r="BC324" s="25"/>
      <c r="BD324" s="25"/>
      <c r="BE324" s="25"/>
      <c r="BF324" s="25"/>
      <c r="BG324" s="25" t="s">
        <v>2000</v>
      </c>
      <c r="BH324" s="25" t="s">
        <v>2000</v>
      </c>
      <c r="BI324" s="75" t="s">
        <v>2000</v>
      </c>
      <c r="BJ324" s="75" t="s">
        <v>2000</v>
      </c>
      <c r="BK324" s="75" t="s">
        <v>2000</v>
      </c>
    </row>
    <row r="325" spans="1:70" ht="15" customHeight="1" x14ac:dyDescent="0.25">
      <c r="A325" s="25">
        <v>659</v>
      </c>
      <c r="B325" s="30"/>
      <c r="C325" s="191"/>
      <c r="D325" s="200">
        <v>0</v>
      </c>
      <c r="E325" s="87" t="s">
        <v>3119</v>
      </c>
      <c r="F325" s="87" t="s">
        <v>151</v>
      </c>
      <c r="G325" s="94" t="s">
        <v>3120</v>
      </c>
      <c r="H325" s="104">
        <v>1</v>
      </c>
      <c r="I325" s="44">
        <v>1</v>
      </c>
      <c r="J325" s="44" t="s">
        <v>3121</v>
      </c>
      <c r="K325" s="44">
        <v>1</v>
      </c>
      <c r="L325" s="44">
        <v>2</v>
      </c>
      <c r="M325" s="44">
        <v>26</v>
      </c>
      <c r="N325" s="44">
        <v>26</v>
      </c>
      <c r="O325" s="44" t="s">
        <v>3122</v>
      </c>
      <c r="P325" s="44" t="s">
        <v>3011</v>
      </c>
      <c r="Q325" s="44" t="s">
        <v>3123</v>
      </c>
      <c r="R325" s="44" t="s">
        <v>3124</v>
      </c>
      <c r="S325" s="44">
        <v>4</v>
      </c>
      <c r="T325" s="44" t="s">
        <v>3125</v>
      </c>
      <c r="U325" s="44" t="s">
        <v>10</v>
      </c>
      <c r="V325" s="44">
        <v>3</v>
      </c>
      <c r="W325" s="44" t="s">
        <v>3126</v>
      </c>
      <c r="X325" s="25">
        <v>1</v>
      </c>
      <c r="Y325" s="85"/>
      <c r="Z325" s="85"/>
      <c r="AA325" s="85">
        <v>11</v>
      </c>
      <c r="AB325" s="85"/>
      <c r="AC325" s="85"/>
      <c r="AD325" s="44" t="s">
        <v>3127</v>
      </c>
      <c r="AE325" s="22"/>
      <c r="AF325" s="22"/>
      <c r="AG325" s="22">
        <f>((AA325*(108.57/$AO325))/$AQ325)*(0.830367/$AP325)</f>
        <v>14.190646457748583</v>
      </c>
      <c r="AH325" s="22"/>
      <c r="AI325" s="22"/>
      <c r="AJ325" s="35"/>
      <c r="AK325" s="35"/>
      <c r="AL325" s="35">
        <f>AG325</f>
        <v>14.190646457748583</v>
      </c>
      <c r="AM325" s="35"/>
      <c r="AN325" s="35"/>
      <c r="AO325" s="24">
        <v>69.882820352310802</v>
      </c>
      <c r="AP325" s="24">
        <v>1</v>
      </c>
      <c r="AQ325" s="24">
        <v>1</v>
      </c>
      <c r="AR325" s="24">
        <v>4</v>
      </c>
      <c r="AS325" s="24">
        <v>1</v>
      </c>
      <c r="AT325" s="44">
        <v>10</v>
      </c>
      <c r="AU325" s="44" t="s">
        <v>3110</v>
      </c>
      <c r="AV325" s="44" t="s">
        <v>3130</v>
      </c>
      <c r="AW325" s="44">
        <v>1995</v>
      </c>
      <c r="AX325" s="44" t="s">
        <v>773</v>
      </c>
      <c r="AY325" s="44" t="s">
        <v>3129</v>
      </c>
      <c r="AZ325" s="44" t="s">
        <v>751</v>
      </c>
      <c r="BA325" s="44"/>
      <c r="BB325" s="44" t="s">
        <v>3128</v>
      </c>
      <c r="BC325" s="84">
        <v>424</v>
      </c>
      <c r="BD325" s="44" t="s">
        <v>751</v>
      </c>
      <c r="BE325" s="44" t="s">
        <v>3136</v>
      </c>
      <c r="BF325" s="44">
        <v>2</v>
      </c>
      <c r="BG325" s="62">
        <v>3</v>
      </c>
      <c r="BH325" s="25" t="s">
        <v>2000</v>
      </c>
      <c r="BI325" s="74">
        <v>0</v>
      </c>
      <c r="BJ325" s="75" t="s">
        <v>2000</v>
      </c>
      <c r="BK325" s="75" t="s">
        <v>4087</v>
      </c>
    </row>
    <row r="326" spans="1:70" ht="15" customHeight="1" x14ac:dyDescent="0.25">
      <c r="A326" s="25">
        <v>660</v>
      </c>
      <c r="B326" s="30"/>
      <c r="C326" s="191"/>
      <c r="D326" s="200">
        <v>0</v>
      </c>
      <c r="E326" s="87" t="s">
        <v>3119</v>
      </c>
      <c r="F326" s="87" t="s">
        <v>151</v>
      </c>
      <c r="G326" s="94" t="s">
        <v>3120</v>
      </c>
      <c r="H326" s="104">
        <v>1</v>
      </c>
      <c r="I326" s="44">
        <v>1</v>
      </c>
      <c r="J326" s="44" t="s">
        <v>3121</v>
      </c>
      <c r="K326" s="44">
        <v>1</v>
      </c>
      <c r="L326" s="44">
        <v>2</v>
      </c>
      <c r="M326" s="44">
        <v>26</v>
      </c>
      <c r="N326" s="44">
        <v>26</v>
      </c>
      <c r="O326" s="44" t="s">
        <v>3122</v>
      </c>
      <c r="P326" s="44" t="s">
        <v>3011</v>
      </c>
      <c r="Q326" s="44" t="s">
        <v>3123</v>
      </c>
      <c r="R326" s="44" t="s">
        <v>3124</v>
      </c>
      <c r="S326" s="44">
        <v>4</v>
      </c>
      <c r="T326" s="44" t="s">
        <v>3125</v>
      </c>
      <c r="U326" s="44" t="s">
        <v>10</v>
      </c>
      <c r="V326" s="44">
        <v>3</v>
      </c>
      <c r="W326" s="44" t="s">
        <v>3126</v>
      </c>
      <c r="X326" s="25">
        <v>1</v>
      </c>
      <c r="Y326" s="85"/>
      <c r="Z326" s="85"/>
      <c r="AA326" s="85">
        <v>23</v>
      </c>
      <c r="AB326" s="85"/>
      <c r="AC326" s="85"/>
      <c r="AD326" s="44" t="s">
        <v>3131</v>
      </c>
      <c r="AE326" s="22"/>
      <c r="AF326" s="22"/>
      <c r="AG326" s="22">
        <f>((AA326*(108.57/$AO326))/$AQ326)*(0.830367/$AP326)</f>
        <v>29.671351684383399</v>
      </c>
      <c r="AH326" s="22"/>
      <c r="AI326" s="22"/>
      <c r="AJ326" s="35"/>
      <c r="AK326" s="35"/>
      <c r="AL326" s="35">
        <f>AG326</f>
        <v>29.671351684383399</v>
      </c>
      <c r="AM326" s="35"/>
      <c r="AN326" s="35"/>
      <c r="AO326" s="24">
        <v>69.882820352310802</v>
      </c>
      <c r="AP326" s="24">
        <v>1</v>
      </c>
      <c r="AQ326" s="24">
        <v>1</v>
      </c>
      <c r="AR326" s="24">
        <v>4</v>
      </c>
      <c r="AS326" s="24">
        <v>1</v>
      </c>
      <c r="AT326" s="44">
        <v>10</v>
      </c>
      <c r="AU326" s="44" t="s">
        <v>3110</v>
      </c>
      <c r="AV326" s="44" t="s">
        <v>3130</v>
      </c>
      <c r="AW326" s="44">
        <v>1995</v>
      </c>
      <c r="AX326" s="44" t="s">
        <v>773</v>
      </c>
      <c r="AY326" s="44" t="s">
        <v>3129</v>
      </c>
      <c r="AZ326" s="44" t="s">
        <v>751</v>
      </c>
      <c r="BA326" s="44"/>
      <c r="BB326" s="44" t="s">
        <v>3128</v>
      </c>
      <c r="BC326" s="84">
        <v>424</v>
      </c>
      <c r="BD326" s="44" t="s">
        <v>751</v>
      </c>
      <c r="BE326" s="44" t="s">
        <v>3136</v>
      </c>
      <c r="BF326" s="44">
        <v>2</v>
      </c>
      <c r="BG326" s="62">
        <v>3</v>
      </c>
      <c r="BH326" s="25" t="s">
        <v>2000</v>
      </c>
      <c r="BI326" s="74">
        <v>0</v>
      </c>
      <c r="BJ326" s="75" t="s">
        <v>2000</v>
      </c>
      <c r="BK326" s="75" t="s">
        <v>4087</v>
      </c>
    </row>
    <row r="327" spans="1:70" ht="15" customHeight="1" x14ac:dyDescent="0.25">
      <c r="A327" s="25">
        <v>661</v>
      </c>
      <c r="B327" s="30"/>
      <c r="C327" s="191"/>
      <c r="D327" s="200">
        <v>0</v>
      </c>
      <c r="E327" s="87" t="s">
        <v>3119</v>
      </c>
      <c r="F327" s="87" t="s">
        <v>151</v>
      </c>
      <c r="G327" s="94" t="s">
        <v>3120</v>
      </c>
      <c r="H327" s="104">
        <v>1</v>
      </c>
      <c r="I327" s="44">
        <v>1</v>
      </c>
      <c r="J327" s="44" t="s">
        <v>3121</v>
      </c>
      <c r="K327" s="44">
        <v>1</v>
      </c>
      <c r="L327" s="44">
        <v>2</v>
      </c>
      <c r="M327" s="44">
        <v>26</v>
      </c>
      <c r="N327" s="44">
        <v>26</v>
      </c>
      <c r="O327" s="44" t="s">
        <v>3122</v>
      </c>
      <c r="P327" s="44" t="s">
        <v>3011</v>
      </c>
      <c r="Q327" s="44" t="s">
        <v>3132</v>
      </c>
      <c r="R327" s="44" t="s">
        <v>3133</v>
      </c>
      <c r="S327" s="44">
        <v>4</v>
      </c>
      <c r="T327" s="44" t="s">
        <v>3134</v>
      </c>
      <c r="U327" s="44" t="s">
        <v>10</v>
      </c>
      <c r="V327" s="44">
        <v>3</v>
      </c>
      <c r="W327" s="44" t="s">
        <v>3126</v>
      </c>
      <c r="X327" s="25">
        <v>1</v>
      </c>
      <c r="Y327" s="85"/>
      <c r="Z327" s="85"/>
      <c r="AA327" s="85">
        <v>13</v>
      </c>
      <c r="AB327" s="85"/>
      <c r="AC327" s="85"/>
      <c r="AD327" s="44" t="s">
        <v>3127</v>
      </c>
      <c r="AE327" s="22"/>
      <c r="AF327" s="22"/>
      <c r="AG327" s="22">
        <f>((AA327*(108.57/$AO327))/$AQ327)*(0.830367/$AP327)</f>
        <v>16.770763995521055</v>
      </c>
      <c r="AH327" s="22"/>
      <c r="AI327" s="22"/>
      <c r="AJ327" s="35"/>
      <c r="AK327" s="35"/>
      <c r="AL327" s="35">
        <f>AG327</f>
        <v>16.770763995521055</v>
      </c>
      <c r="AM327" s="35"/>
      <c r="AN327" s="35"/>
      <c r="AO327" s="24">
        <v>69.882820352310802</v>
      </c>
      <c r="AP327" s="24">
        <v>1</v>
      </c>
      <c r="AQ327" s="24">
        <v>1</v>
      </c>
      <c r="AR327" s="24">
        <v>4</v>
      </c>
      <c r="AS327" s="24">
        <v>1</v>
      </c>
      <c r="AT327" s="44">
        <v>10</v>
      </c>
      <c r="AU327" s="44" t="s">
        <v>3110</v>
      </c>
      <c r="AV327" s="44" t="s">
        <v>3130</v>
      </c>
      <c r="AW327" s="44">
        <v>1995</v>
      </c>
      <c r="AX327" s="44" t="s">
        <v>773</v>
      </c>
      <c r="AY327" s="44" t="s">
        <v>3129</v>
      </c>
      <c r="AZ327" s="44" t="s">
        <v>751</v>
      </c>
      <c r="BA327" s="44"/>
      <c r="BB327" s="44" t="s">
        <v>3128</v>
      </c>
      <c r="BC327" s="84">
        <v>424</v>
      </c>
      <c r="BD327" s="44" t="s">
        <v>751</v>
      </c>
      <c r="BE327" s="44" t="s">
        <v>3136</v>
      </c>
      <c r="BF327" s="44">
        <v>2</v>
      </c>
      <c r="BG327" s="62">
        <v>3</v>
      </c>
      <c r="BH327" s="25" t="s">
        <v>2000</v>
      </c>
      <c r="BI327" s="74">
        <v>0</v>
      </c>
      <c r="BJ327" s="75" t="s">
        <v>2000</v>
      </c>
      <c r="BK327" s="75" t="s">
        <v>4087</v>
      </c>
    </row>
    <row r="328" spans="1:70" ht="15" customHeight="1" x14ac:dyDescent="0.25">
      <c r="A328" s="25">
        <v>662</v>
      </c>
      <c r="B328" s="30"/>
      <c r="C328" s="191"/>
      <c r="D328" s="200">
        <v>0</v>
      </c>
      <c r="E328" s="87" t="s">
        <v>3119</v>
      </c>
      <c r="F328" s="87" t="s">
        <v>151</v>
      </c>
      <c r="G328" s="94" t="s">
        <v>3120</v>
      </c>
      <c r="H328" s="104">
        <v>1</v>
      </c>
      <c r="I328" s="44">
        <v>1</v>
      </c>
      <c r="J328" s="44" t="s">
        <v>3121</v>
      </c>
      <c r="K328" s="44">
        <v>1</v>
      </c>
      <c r="L328" s="44">
        <v>2</v>
      </c>
      <c r="M328" s="44">
        <v>26</v>
      </c>
      <c r="N328" s="44">
        <v>26</v>
      </c>
      <c r="O328" s="44" t="s">
        <v>3122</v>
      </c>
      <c r="P328" s="44" t="s">
        <v>3011</v>
      </c>
      <c r="Q328" s="44" t="s">
        <v>3132</v>
      </c>
      <c r="R328" s="44" t="s">
        <v>3133</v>
      </c>
      <c r="S328" s="44">
        <v>4</v>
      </c>
      <c r="T328" s="44" t="s">
        <v>3134</v>
      </c>
      <c r="U328" s="44" t="s">
        <v>10</v>
      </c>
      <c r="V328" s="44">
        <v>3</v>
      </c>
      <c r="W328" s="44" t="s">
        <v>3126</v>
      </c>
      <c r="X328" s="25">
        <v>1</v>
      </c>
      <c r="Y328" s="85"/>
      <c r="Z328" s="85"/>
      <c r="AA328" s="85">
        <v>14</v>
      </c>
      <c r="AB328" s="85"/>
      <c r="AC328" s="85"/>
      <c r="AD328" s="44" t="s">
        <v>3131</v>
      </c>
      <c r="AE328" s="22"/>
      <c r="AF328" s="22"/>
      <c r="AG328" s="22">
        <f>((AA328*(108.57/$AO328))/$AQ328)*(0.830367/$AP328)</f>
        <v>18.060822764407288</v>
      </c>
      <c r="AH328" s="22"/>
      <c r="AI328" s="22"/>
      <c r="AJ328" s="35"/>
      <c r="AK328" s="35"/>
      <c r="AL328" s="35">
        <f>AG328</f>
        <v>18.060822764407288</v>
      </c>
      <c r="AM328" s="35"/>
      <c r="AN328" s="35"/>
      <c r="AO328" s="24">
        <v>69.882820352310802</v>
      </c>
      <c r="AP328" s="24">
        <v>1</v>
      </c>
      <c r="AQ328" s="24">
        <v>1</v>
      </c>
      <c r="AR328" s="24">
        <v>4</v>
      </c>
      <c r="AS328" s="24">
        <v>1</v>
      </c>
      <c r="AT328" s="44">
        <v>10</v>
      </c>
      <c r="AU328" s="44" t="s">
        <v>3110</v>
      </c>
      <c r="AV328" s="44" t="s">
        <v>3130</v>
      </c>
      <c r="AW328" s="44">
        <v>1995</v>
      </c>
      <c r="AX328" s="44" t="s">
        <v>773</v>
      </c>
      <c r="AY328" s="44" t="s">
        <v>3129</v>
      </c>
      <c r="AZ328" s="44" t="s">
        <v>751</v>
      </c>
      <c r="BA328" s="44"/>
      <c r="BB328" s="44" t="s">
        <v>3128</v>
      </c>
      <c r="BC328" s="84">
        <v>424</v>
      </c>
      <c r="BD328" s="44" t="s">
        <v>751</v>
      </c>
      <c r="BE328" s="44" t="s">
        <v>3136</v>
      </c>
      <c r="BF328" s="44">
        <v>2</v>
      </c>
      <c r="BG328" s="62">
        <v>3</v>
      </c>
      <c r="BH328" s="25" t="s">
        <v>2000</v>
      </c>
      <c r="BI328" s="74">
        <v>0</v>
      </c>
      <c r="BJ328" s="75" t="s">
        <v>2000</v>
      </c>
      <c r="BK328" s="75" t="s">
        <v>4087</v>
      </c>
    </row>
    <row r="329" spans="1:70" ht="15" customHeight="1" x14ac:dyDescent="0.25">
      <c r="A329" s="25">
        <v>757</v>
      </c>
      <c r="B329" s="220"/>
      <c r="C329" s="190"/>
      <c r="D329" s="200">
        <v>0</v>
      </c>
      <c r="E329" s="57" t="s">
        <v>3465</v>
      </c>
      <c r="F329" s="57" t="s">
        <v>5</v>
      </c>
      <c r="G329" s="25" t="s">
        <v>3466</v>
      </c>
      <c r="H329" s="104">
        <v>1</v>
      </c>
      <c r="I329" s="25">
        <v>1</v>
      </c>
      <c r="J329" s="25" t="s">
        <v>3467</v>
      </c>
      <c r="K329" s="25">
        <v>1</v>
      </c>
      <c r="L329" s="25">
        <v>1</v>
      </c>
      <c r="M329" s="25">
        <v>19</v>
      </c>
      <c r="N329" s="25" t="s">
        <v>2960</v>
      </c>
      <c r="O329" s="25" t="s">
        <v>3468</v>
      </c>
      <c r="P329" s="25" t="s">
        <v>3011</v>
      </c>
      <c r="Q329" s="25" t="s">
        <v>3469</v>
      </c>
      <c r="R329" s="25" t="s">
        <v>3470</v>
      </c>
      <c r="S329" s="25">
        <v>4</v>
      </c>
      <c r="T329" s="25" t="s">
        <v>3380</v>
      </c>
      <c r="U329" s="25" t="s">
        <v>10</v>
      </c>
      <c r="V329" s="25">
        <v>8</v>
      </c>
      <c r="W329" s="25"/>
      <c r="X329" s="25">
        <v>2</v>
      </c>
      <c r="Y329" s="25"/>
      <c r="Z329" s="25"/>
      <c r="AA329" s="25">
        <v>35</v>
      </c>
      <c r="AB329" s="25"/>
      <c r="AC329" s="25"/>
      <c r="AD329" s="25" t="s">
        <v>3471</v>
      </c>
      <c r="AE329" s="22"/>
      <c r="AF329" s="22"/>
      <c r="AG329" s="22">
        <f>((AA329*(108.57/$AO329))/$AQ329)*(0.830367/$AP329)</f>
        <v>58.18127775878235</v>
      </c>
      <c r="AH329" s="22"/>
      <c r="AI329" s="22"/>
      <c r="AJ329" s="35"/>
      <c r="AK329" s="35"/>
      <c r="AL329" s="35">
        <f>AG329</f>
        <v>58.18127775878235</v>
      </c>
      <c r="AM329" s="35"/>
      <c r="AN329" s="35"/>
      <c r="AO329" s="24">
        <v>54.2331348364673</v>
      </c>
      <c r="AP329" s="24">
        <v>1</v>
      </c>
      <c r="AQ329" s="24">
        <v>1</v>
      </c>
      <c r="AR329" s="24">
        <v>4</v>
      </c>
      <c r="AS329" s="24" t="s">
        <v>3472</v>
      </c>
      <c r="AT329" s="25">
        <v>1</v>
      </c>
      <c r="AU329" s="25" t="s">
        <v>3474</v>
      </c>
      <c r="AV329" s="25"/>
      <c r="AW329" s="25">
        <v>1988</v>
      </c>
      <c r="AX329" s="25" t="s">
        <v>3</v>
      </c>
      <c r="AY329" s="25"/>
      <c r="AZ329" s="25" t="s">
        <v>3</v>
      </c>
      <c r="BA329" s="25"/>
      <c r="BB329" s="25" t="s">
        <v>3473</v>
      </c>
      <c r="BC329" s="25" t="s">
        <v>3475</v>
      </c>
      <c r="BD329" s="25"/>
      <c r="BE329" s="25"/>
      <c r="BF329" s="25">
        <v>3</v>
      </c>
      <c r="BG329" s="62">
        <v>3</v>
      </c>
      <c r="BH329" s="25" t="s">
        <v>2000</v>
      </c>
      <c r="BI329" s="74">
        <v>0</v>
      </c>
      <c r="BJ329" s="75" t="s">
        <v>2000</v>
      </c>
      <c r="BK329" s="75" t="s">
        <v>4097</v>
      </c>
    </row>
    <row r="330" spans="1:70" ht="15" customHeight="1" x14ac:dyDescent="0.25">
      <c r="A330" s="25">
        <v>758</v>
      </c>
      <c r="B330" s="220"/>
      <c r="C330" s="190"/>
      <c r="D330" s="200">
        <v>0</v>
      </c>
      <c r="E330" s="57" t="s">
        <v>3465</v>
      </c>
      <c r="F330" s="57" t="s">
        <v>5</v>
      </c>
      <c r="G330" s="25" t="s">
        <v>3466</v>
      </c>
      <c r="H330" s="104">
        <v>1</v>
      </c>
      <c r="I330" s="25">
        <v>1</v>
      </c>
      <c r="J330" s="25" t="s">
        <v>3467</v>
      </c>
      <c r="K330" s="25">
        <v>1</v>
      </c>
      <c r="L330" s="25">
        <v>1</v>
      </c>
      <c r="M330" s="25">
        <v>19</v>
      </c>
      <c r="N330" s="25" t="s">
        <v>2960</v>
      </c>
      <c r="O330" s="25" t="s">
        <v>3468</v>
      </c>
      <c r="P330" s="25" t="s">
        <v>3011</v>
      </c>
      <c r="Q330" s="25" t="s">
        <v>3469</v>
      </c>
      <c r="R330" s="25" t="s">
        <v>3470</v>
      </c>
      <c r="S330" s="25">
        <v>4</v>
      </c>
      <c r="T330" s="25" t="s">
        <v>3380</v>
      </c>
      <c r="U330" s="25" t="s">
        <v>10</v>
      </c>
      <c r="V330" s="25">
        <v>8</v>
      </c>
      <c r="W330" s="25"/>
      <c r="X330" s="25">
        <v>2</v>
      </c>
      <c r="Y330" s="25"/>
      <c r="Z330" s="25">
        <v>97500</v>
      </c>
      <c r="AA330" s="25"/>
      <c r="AB330" s="25"/>
      <c r="AC330" s="25">
        <v>116200</v>
      </c>
      <c r="AD330" s="25" t="s">
        <v>3476</v>
      </c>
      <c r="AE330" s="22"/>
      <c r="AF330" s="22">
        <f>((Z330*(108.57/$AO330))/$AQ330)*(0.830367/$AP330)</f>
        <v>162076.41661375086</v>
      </c>
      <c r="AG330" s="22"/>
      <c r="AH330" s="22"/>
      <c r="AI330" s="22">
        <f>((AC330*(108.57/$AO330))/$AQ330)*(0.830367/$AP330)</f>
        <v>193161.84215915742</v>
      </c>
      <c r="AJ330" s="35"/>
      <c r="AK330" s="35">
        <f>AF330/AS330</f>
        <v>16.207641661375085</v>
      </c>
      <c r="AL330" s="35"/>
      <c r="AM330" s="35"/>
      <c r="AN330" s="35">
        <f>AI330/AS330</f>
        <v>19.31618421591574</v>
      </c>
      <c r="AO330" s="24">
        <v>54.2331348364673</v>
      </c>
      <c r="AP330" s="24">
        <v>1</v>
      </c>
      <c r="AQ330" s="24">
        <v>1</v>
      </c>
      <c r="AR330" s="24">
        <v>1</v>
      </c>
      <c r="AS330" s="24">
        <v>10000</v>
      </c>
      <c r="AT330" s="25">
        <v>1</v>
      </c>
      <c r="AU330" s="25" t="s">
        <v>3474</v>
      </c>
      <c r="AV330" s="25"/>
      <c r="AW330" s="25">
        <v>1988</v>
      </c>
      <c r="AX330" s="25" t="s">
        <v>3</v>
      </c>
      <c r="AY330" s="25"/>
      <c r="AZ330" s="25" t="s">
        <v>3</v>
      </c>
      <c r="BA330" s="25"/>
      <c r="BB330" s="25" t="s">
        <v>3473</v>
      </c>
      <c r="BC330" s="25" t="s">
        <v>3475</v>
      </c>
      <c r="BD330" s="25"/>
      <c r="BE330" s="25"/>
      <c r="BF330" s="25">
        <v>3</v>
      </c>
      <c r="BG330" s="62">
        <v>3</v>
      </c>
      <c r="BH330" s="25" t="s">
        <v>2000</v>
      </c>
      <c r="BI330" s="74">
        <v>0</v>
      </c>
      <c r="BJ330" s="75" t="s">
        <v>2000</v>
      </c>
      <c r="BK330" s="75" t="s">
        <v>4097</v>
      </c>
    </row>
    <row r="331" spans="1:70" ht="15" customHeight="1" x14ac:dyDescent="0.25">
      <c r="A331" s="25">
        <v>726</v>
      </c>
      <c r="B331" s="220"/>
      <c r="C331" s="190"/>
      <c r="D331" s="200">
        <v>0</v>
      </c>
      <c r="E331" s="57" t="s">
        <v>3317</v>
      </c>
      <c r="F331" s="57" t="s">
        <v>5</v>
      </c>
      <c r="G331" s="99" t="s">
        <v>3318</v>
      </c>
      <c r="H331" s="104">
        <v>1</v>
      </c>
      <c r="I331" s="25">
        <v>1</v>
      </c>
      <c r="J331" s="25" t="s">
        <v>3319</v>
      </c>
      <c r="K331" s="25">
        <v>1</v>
      </c>
      <c r="L331" s="25">
        <v>2</v>
      </c>
      <c r="M331" s="25">
        <v>2</v>
      </c>
      <c r="N331" s="25" t="s">
        <v>2940</v>
      </c>
      <c r="O331" s="25" t="s">
        <v>3320</v>
      </c>
      <c r="P331" s="25" t="s">
        <v>3321</v>
      </c>
      <c r="Q331" s="25" t="s">
        <v>3322</v>
      </c>
      <c r="R331" s="25" t="s">
        <v>3323</v>
      </c>
      <c r="S331" s="25">
        <v>4</v>
      </c>
      <c r="T331" s="25" t="s">
        <v>3380</v>
      </c>
      <c r="U331" s="25" t="s">
        <v>2</v>
      </c>
      <c r="V331" s="25">
        <v>3</v>
      </c>
      <c r="W331" s="25" t="s">
        <v>3528</v>
      </c>
      <c r="X331" s="25">
        <v>1</v>
      </c>
      <c r="Y331" s="25"/>
      <c r="Z331" s="25"/>
      <c r="AA331" s="81">
        <v>-1720000000</v>
      </c>
      <c r="AB331" s="25"/>
      <c r="AC331" s="25"/>
      <c r="AD331" s="25" t="s">
        <v>3526</v>
      </c>
      <c r="AE331" s="22"/>
      <c r="AF331" s="22"/>
      <c r="AG331" s="22">
        <f t="shared" ref="AG331:AG336" si="15">((AA331*(108.57/$AO331))/$AQ331)*(0.830367/$AP331)</f>
        <v>-1909583264.0393538</v>
      </c>
      <c r="AH331" s="22"/>
      <c r="AI331" s="22"/>
      <c r="AJ331" s="35"/>
      <c r="AK331" s="35"/>
      <c r="AL331" s="35">
        <f t="shared" ref="AL331:AL336" si="16">AG331/AS331</f>
        <v>-763.83330561574155</v>
      </c>
      <c r="AM331" s="35"/>
      <c r="AN331" s="35"/>
      <c r="AO331" s="24">
        <v>81.2025684592533</v>
      </c>
      <c r="AP331" s="24">
        <v>1</v>
      </c>
      <c r="AQ331" s="24">
        <v>1</v>
      </c>
      <c r="AR331" s="24">
        <v>1</v>
      </c>
      <c r="AS331" s="24">
        <v>2500000</v>
      </c>
      <c r="AT331" s="25">
        <v>17</v>
      </c>
      <c r="AU331" s="25" t="s">
        <v>3530</v>
      </c>
      <c r="AV331" s="25" t="s">
        <v>3362</v>
      </c>
      <c r="AW331" s="25">
        <v>2001</v>
      </c>
      <c r="AX331" s="25" t="s">
        <v>3328</v>
      </c>
      <c r="AY331" s="25" t="s">
        <v>3326</v>
      </c>
      <c r="AZ331" s="78">
        <v>0.04</v>
      </c>
      <c r="BA331" s="25" t="s">
        <v>3528</v>
      </c>
      <c r="BB331" s="25" t="s">
        <v>3325</v>
      </c>
      <c r="BC331" s="25"/>
      <c r="BD331" s="25" t="s">
        <v>3327</v>
      </c>
      <c r="BE331" s="25" t="s">
        <v>3543</v>
      </c>
      <c r="BF331" s="25">
        <v>2</v>
      </c>
      <c r="BG331" s="62">
        <v>3</v>
      </c>
      <c r="BH331" s="25" t="s">
        <v>2000</v>
      </c>
      <c r="BI331" s="74">
        <v>0</v>
      </c>
      <c r="BJ331" s="75" t="s">
        <v>4155</v>
      </c>
      <c r="BK331" s="75" t="s">
        <v>4108</v>
      </c>
    </row>
    <row r="332" spans="1:70" ht="15" customHeight="1" x14ac:dyDescent="0.25">
      <c r="A332" s="25">
        <v>727</v>
      </c>
      <c r="B332" s="220"/>
      <c r="C332" s="190"/>
      <c r="D332" s="200">
        <v>0</v>
      </c>
      <c r="E332" s="57" t="s">
        <v>3317</v>
      </c>
      <c r="F332" s="57" t="s">
        <v>5</v>
      </c>
      <c r="G332" s="25" t="s">
        <v>3318</v>
      </c>
      <c r="H332" s="104">
        <v>1</v>
      </c>
      <c r="I332" s="25">
        <v>1</v>
      </c>
      <c r="J332" s="25" t="s">
        <v>3319</v>
      </c>
      <c r="K332" s="25">
        <v>1</v>
      </c>
      <c r="L332" s="25">
        <v>2</v>
      </c>
      <c r="M332" s="25">
        <v>1</v>
      </c>
      <c r="N332" s="25" t="s">
        <v>2974</v>
      </c>
      <c r="O332" s="25" t="s">
        <v>3329</v>
      </c>
      <c r="P332" s="25" t="s">
        <v>3321</v>
      </c>
      <c r="Q332" s="25" t="s">
        <v>3322</v>
      </c>
      <c r="R332" s="25" t="s">
        <v>3323</v>
      </c>
      <c r="S332" s="25">
        <v>4</v>
      </c>
      <c r="T332" s="25" t="s">
        <v>3380</v>
      </c>
      <c r="U332" s="25" t="s">
        <v>2</v>
      </c>
      <c r="V332" s="25">
        <v>3</v>
      </c>
      <c r="W332" s="25" t="s">
        <v>3528</v>
      </c>
      <c r="X332" s="25">
        <v>1</v>
      </c>
      <c r="Y332" s="25"/>
      <c r="Z332" s="25"/>
      <c r="AA332" s="25">
        <v>-102000000</v>
      </c>
      <c r="AB332" s="25"/>
      <c r="AC332" s="25"/>
      <c r="AD332" s="25" t="s">
        <v>3526</v>
      </c>
      <c r="AE332" s="22"/>
      <c r="AF332" s="22"/>
      <c r="AG332" s="22">
        <f t="shared" si="15"/>
        <v>-113242728.4488454</v>
      </c>
      <c r="AH332" s="22"/>
      <c r="AI332" s="22"/>
      <c r="AJ332" s="35"/>
      <c r="AK332" s="35"/>
      <c r="AL332" s="35">
        <f t="shared" si="16"/>
        <v>-45.297091379538159</v>
      </c>
      <c r="AM332" s="35"/>
      <c r="AN332" s="35"/>
      <c r="AO332" s="24">
        <v>81.2025684592533</v>
      </c>
      <c r="AP332" s="24">
        <v>1</v>
      </c>
      <c r="AQ332" s="24">
        <v>1</v>
      </c>
      <c r="AR332" s="24">
        <v>1</v>
      </c>
      <c r="AS332" s="24">
        <v>2500000</v>
      </c>
      <c r="AT332" s="25">
        <v>17</v>
      </c>
      <c r="AU332" s="25" t="s">
        <v>3531</v>
      </c>
      <c r="AV332" s="25" t="s">
        <v>3362</v>
      </c>
      <c r="AW332" s="25">
        <v>2001</v>
      </c>
      <c r="AX332" s="25" t="s">
        <v>3328</v>
      </c>
      <c r="AY332" s="25" t="s">
        <v>3332</v>
      </c>
      <c r="AZ332" s="78">
        <v>0.04</v>
      </c>
      <c r="BA332" s="25" t="s">
        <v>3528</v>
      </c>
      <c r="BB332" s="25" t="s">
        <v>3331</v>
      </c>
      <c r="BC332" s="25"/>
      <c r="BD332" s="25" t="s">
        <v>3327</v>
      </c>
      <c r="BE332" s="25" t="s">
        <v>3543</v>
      </c>
      <c r="BF332" s="25">
        <v>2</v>
      </c>
      <c r="BG332" s="62">
        <v>3</v>
      </c>
      <c r="BH332" s="25" t="s">
        <v>2000</v>
      </c>
      <c r="BI332" s="74">
        <v>0</v>
      </c>
      <c r="BJ332" s="75" t="s">
        <v>4155</v>
      </c>
      <c r="BK332" s="75" t="s">
        <v>4108</v>
      </c>
    </row>
    <row r="333" spans="1:70" ht="15" customHeight="1" x14ac:dyDescent="0.25">
      <c r="A333" s="25">
        <v>728</v>
      </c>
      <c r="B333" s="220"/>
      <c r="C333" s="190"/>
      <c r="D333" s="200">
        <v>0</v>
      </c>
      <c r="E333" s="57" t="s">
        <v>3317</v>
      </c>
      <c r="F333" s="57" t="s">
        <v>5</v>
      </c>
      <c r="G333" s="25" t="s">
        <v>3318</v>
      </c>
      <c r="H333" s="104">
        <v>1</v>
      </c>
      <c r="I333" s="25">
        <v>1</v>
      </c>
      <c r="J333" s="25" t="s">
        <v>3319</v>
      </c>
      <c r="K333" s="25">
        <v>1</v>
      </c>
      <c r="L333" s="25">
        <v>2</v>
      </c>
      <c r="M333" s="25">
        <v>9</v>
      </c>
      <c r="N333" s="25" t="s">
        <v>2973</v>
      </c>
      <c r="O333" s="25" t="s">
        <v>3333</v>
      </c>
      <c r="P333" s="25" t="s">
        <v>3321</v>
      </c>
      <c r="Q333" s="25" t="s">
        <v>3322</v>
      </c>
      <c r="R333" s="25" t="s">
        <v>3323</v>
      </c>
      <c r="S333" s="25">
        <v>4</v>
      </c>
      <c r="T333" s="25" t="s">
        <v>3380</v>
      </c>
      <c r="U333" s="25" t="s">
        <v>2</v>
      </c>
      <c r="V333" s="25">
        <v>3</v>
      </c>
      <c r="W333" s="25" t="s">
        <v>3528</v>
      </c>
      <c r="X333" s="25">
        <v>2</v>
      </c>
      <c r="Y333" s="25"/>
      <c r="Z333" s="25"/>
      <c r="AA333" s="25">
        <v>-368000000</v>
      </c>
      <c r="AB333" s="25"/>
      <c r="AC333" s="25"/>
      <c r="AD333" s="25" t="s">
        <v>3526</v>
      </c>
      <c r="AE333" s="22"/>
      <c r="AF333" s="22"/>
      <c r="AG333" s="22">
        <f t="shared" si="15"/>
        <v>-408562000.67818731</v>
      </c>
      <c r="AH333" s="22"/>
      <c r="AI333" s="22"/>
      <c r="AJ333" s="35"/>
      <c r="AK333" s="35"/>
      <c r="AL333" s="35">
        <f t="shared" si="16"/>
        <v>-163.42480027127493</v>
      </c>
      <c r="AM333" s="35"/>
      <c r="AN333" s="35"/>
      <c r="AO333" s="24">
        <v>81.2025684592533</v>
      </c>
      <c r="AP333" s="24">
        <v>1</v>
      </c>
      <c r="AQ333" s="24">
        <v>1</v>
      </c>
      <c r="AR333" s="24">
        <v>1</v>
      </c>
      <c r="AS333" s="24">
        <v>2500000</v>
      </c>
      <c r="AT333" s="25">
        <v>17</v>
      </c>
      <c r="AU333" s="25" t="s">
        <v>3532</v>
      </c>
      <c r="AV333" s="25" t="s">
        <v>3362</v>
      </c>
      <c r="AW333" s="25">
        <v>2001</v>
      </c>
      <c r="AX333" s="25" t="s">
        <v>3328</v>
      </c>
      <c r="AY333" s="25" t="s">
        <v>3335</v>
      </c>
      <c r="AZ333" s="78">
        <v>0.04</v>
      </c>
      <c r="BA333" s="25" t="s">
        <v>3528</v>
      </c>
      <c r="BB333" s="25" t="s">
        <v>3335</v>
      </c>
      <c r="BC333" s="25"/>
      <c r="BD333" s="25" t="s">
        <v>3327</v>
      </c>
      <c r="BE333" s="25" t="s">
        <v>3543</v>
      </c>
      <c r="BF333" s="25">
        <v>2</v>
      </c>
      <c r="BG333" s="62">
        <v>3</v>
      </c>
      <c r="BH333" s="25" t="s">
        <v>2000</v>
      </c>
      <c r="BI333" s="74">
        <v>0</v>
      </c>
      <c r="BJ333" s="75" t="s">
        <v>4155</v>
      </c>
      <c r="BK333" s="75" t="s">
        <v>4108</v>
      </c>
    </row>
    <row r="334" spans="1:70" ht="15" customHeight="1" x14ac:dyDescent="0.25">
      <c r="A334" s="25">
        <v>729</v>
      </c>
      <c r="B334" s="220"/>
      <c r="C334" s="190"/>
      <c r="D334" s="200">
        <v>0</v>
      </c>
      <c r="E334" s="57" t="s">
        <v>3317</v>
      </c>
      <c r="F334" s="57" t="s">
        <v>5</v>
      </c>
      <c r="G334" s="25" t="s">
        <v>3318</v>
      </c>
      <c r="H334" s="104">
        <v>1</v>
      </c>
      <c r="I334" s="25">
        <v>1</v>
      </c>
      <c r="J334" s="25" t="s">
        <v>3319</v>
      </c>
      <c r="K334" s="25">
        <v>1</v>
      </c>
      <c r="L334" s="25">
        <v>2</v>
      </c>
      <c r="M334" s="25">
        <v>1</v>
      </c>
      <c r="N334" s="25" t="s">
        <v>3336</v>
      </c>
      <c r="O334" s="25" t="s">
        <v>3337</v>
      </c>
      <c r="P334" s="25" t="s">
        <v>3321</v>
      </c>
      <c r="Q334" s="25" t="s">
        <v>3322</v>
      </c>
      <c r="R334" s="25" t="s">
        <v>3323</v>
      </c>
      <c r="S334" s="25">
        <v>4</v>
      </c>
      <c r="T334" s="25" t="s">
        <v>3380</v>
      </c>
      <c r="U334" s="25" t="s">
        <v>2</v>
      </c>
      <c r="V334" s="25">
        <v>3</v>
      </c>
      <c r="W334" s="25" t="s">
        <v>3528</v>
      </c>
      <c r="X334" s="25">
        <v>1</v>
      </c>
      <c r="Y334" s="25"/>
      <c r="Z334" s="25"/>
      <c r="AA334" s="25">
        <v>857000000</v>
      </c>
      <c r="AB334" s="25"/>
      <c r="AC334" s="25"/>
      <c r="AD334" s="25" t="s">
        <v>3526</v>
      </c>
      <c r="AE334" s="22"/>
      <c r="AF334" s="22"/>
      <c r="AG334" s="22">
        <f t="shared" si="15"/>
        <v>951460963.53588736</v>
      </c>
      <c r="AH334" s="22"/>
      <c r="AI334" s="22"/>
      <c r="AJ334" s="35"/>
      <c r="AK334" s="35"/>
      <c r="AL334" s="35">
        <f t="shared" si="16"/>
        <v>380.58438541435493</v>
      </c>
      <c r="AM334" s="35"/>
      <c r="AN334" s="35"/>
      <c r="AO334" s="24">
        <v>81.2025684592533</v>
      </c>
      <c r="AP334" s="24">
        <v>1</v>
      </c>
      <c r="AQ334" s="24">
        <v>1</v>
      </c>
      <c r="AR334" s="24">
        <v>1</v>
      </c>
      <c r="AS334" s="24">
        <v>2500000</v>
      </c>
      <c r="AT334" s="25">
        <v>17</v>
      </c>
      <c r="AU334" s="25" t="s">
        <v>3533</v>
      </c>
      <c r="AV334" s="25" t="s">
        <v>3362</v>
      </c>
      <c r="AW334" s="25">
        <v>2001</v>
      </c>
      <c r="AX334" s="25" t="s">
        <v>3328</v>
      </c>
      <c r="AY334" s="25" t="s">
        <v>3339</v>
      </c>
      <c r="AZ334" s="78">
        <v>0.04</v>
      </c>
      <c r="BA334" s="25" t="s">
        <v>3528</v>
      </c>
      <c r="BB334" s="25" t="s">
        <v>3339</v>
      </c>
      <c r="BC334" s="25"/>
      <c r="BD334" s="25" t="s">
        <v>3327</v>
      </c>
      <c r="BE334" s="25" t="s">
        <v>3543</v>
      </c>
      <c r="BF334" s="25">
        <v>2</v>
      </c>
      <c r="BG334" s="62">
        <v>3</v>
      </c>
      <c r="BH334" s="25" t="s">
        <v>2000</v>
      </c>
      <c r="BI334" s="74">
        <v>0</v>
      </c>
      <c r="BJ334" s="75" t="s">
        <v>4155</v>
      </c>
      <c r="BK334" s="75" t="s">
        <v>4108</v>
      </c>
    </row>
    <row r="335" spans="1:70" ht="15" customHeight="1" x14ac:dyDescent="0.25">
      <c r="A335" s="25">
        <v>730</v>
      </c>
      <c r="B335" s="220"/>
      <c r="C335" s="190"/>
      <c r="D335" s="200">
        <v>0</v>
      </c>
      <c r="E335" s="57" t="s">
        <v>3317</v>
      </c>
      <c r="F335" s="57" t="s">
        <v>5</v>
      </c>
      <c r="G335" s="25" t="s">
        <v>3318</v>
      </c>
      <c r="H335" s="104">
        <v>1</v>
      </c>
      <c r="I335" s="25">
        <v>1</v>
      </c>
      <c r="J335" s="25" t="s">
        <v>3319</v>
      </c>
      <c r="K335" s="25">
        <v>1</v>
      </c>
      <c r="L335" s="25">
        <v>2</v>
      </c>
      <c r="M335" s="25">
        <v>12</v>
      </c>
      <c r="N335" s="25" t="s">
        <v>2950</v>
      </c>
      <c r="O335" s="25" t="s">
        <v>3381</v>
      </c>
      <c r="P335" s="25" t="s">
        <v>3321</v>
      </c>
      <c r="Q335" s="25" t="s">
        <v>3322</v>
      </c>
      <c r="R335" s="25" t="s">
        <v>3323</v>
      </c>
      <c r="S335" s="25">
        <v>4</v>
      </c>
      <c r="T335" s="25" t="s">
        <v>3380</v>
      </c>
      <c r="U335" s="25" t="s">
        <v>2</v>
      </c>
      <c r="V335" s="25">
        <v>3</v>
      </c>
      <c r="W335" s="25" t="s">
        <v>3528</v>
      </c>
      <c r="X335" s="25">
        <v>1</v>
      </c>
      <c r="Y335" s="25"/>
      <c r="Z335" s="25"/>
      <c r="AA335" s="25">
        <v>-646000000</v>
      </c>
      <c r="AB335" s="25"/>
      <c r="AC335" s="25"/>
      <c r="AD335" s="25" t="s">
        <v>3526</v>
      </c>
      <c r="AE335" s="22"/>
      <c r="AF335" s="22"/>
      <c r="AG335" s="22">
        <f t="shared" si="15"/>
        <v>-717203946.84268749</v>
      </c>
      <c r="AH335" s="22"/>
      <c r="AI335" s="22"/>
      <c r="AJ335" s="35"/>
      <c r="AK335" s="35"/>
      <c r="AL335" s="35">
        <f t="shared" si="16"/>
        <v>-286.88157873707502</v>
      </c>
      <c r="AM335" s="35"/>
      <c r="AN335" s="35"/>
      <c r="AO335" s="24">
        <v>81.2025684592533</v>
      </c>
      <c r="AP335" s="24">
        <v>1</v>
      </c>
      <c r="AQ335" s="24">
        <v>1</v>
      </c>
      <c r="AR335" s="24">
        <v>1</v>
      </c>
      <c r="AS335" s="24">
        <v>2500000</v>
      </c>
      <c r="AT335" s="25">
        <v>17</v>
      </c>
      <c r="AU335" s="25" t="s">
        <v>3540</v>
      </c>
      <c r="AV335" s="25" t="s">
        <v>3362</v>
      </c>
      <c r="AW335" s="25">
        <v>2001</v>
      </c>
      <c r="AX335" s="25" t="s">
        <v>3328</v>
      </c>
      <c r="AY335" s="25" t="s">
        <v>3342</v>
      </c>
      <c r="AZ335" s="78">
        <v>0.04</v>
      </c>
      <c r="BA335" s="25" t="s">
        <v>3528</v>
      </c>
      <c r="BB335" s="25" t="s">
        <v>3341</v>
      </c>
      <c r="BC335" s="25"/>
      <c r="BD335" s="25" t="s">
        <v>3327</v>
      </c>
      <c r="BE335" s="25" t="s">
        <v>3543</v>
      </c>
      <c r="BF335" s="25">
        <v>2</v>
      </c>
      <c r="BG335" s="62">
        <v>3</v>
      </c>
      <c r="BH335" s="25" t="s">
        <v>2000</v>
      </c>
      <c r="BI335" s="74">
        <v>0</v>
      </c>
      <c r="BJ335" s="75" t="s">
        <v>4155</v>
      </c>
      <c r="BK335" s="75" t="s">
        <v>4108</v>
      </c>
    </row>
    <row r="336" spans="1:70" ht="15" customHeight="1" x14ac:dyDescent="0.25">
      <c r="A336" s="25">
        <v>731</v>
      </c>
      <c r="B336" s="220"/>
      <c r="C336" s="190"/>
      <c r="D336" s="200">
        <v>0</v>
      </c>
      <c r="E336" s="57" t="s">
        <v>3317</v>
      </c>
      <c r="F336" s="57" t="s">
        <v>5</v>
      </c>
      <c r="G336" s="25" t="s">
        <v>3318</v>
      </c>
      <c r="H336" s="104">
        <v>1</v>
      </c>
      <c r="I336" s="25">
        <v>1</v>
      </c>
      <c r="J336" s="25" t="s">
        <v>3319</v>
      </c>
      <c r="K336" s="25">
        <v>1</v>
      </c>
      <c r="L336" s="25">
        <v>2</v>
      </c>
      <c r="M336" s="25">
        <v>19</v>
      </c>
      <c r="N336" s="25" t="s">
        <v>2960</v>
      </c>
      <c r="O336" s="25" t="s">
        <v>3343</v>
      </c>
      <c r="P336" s="25" t="s">
        <v>3321</v>
      </c>
      <c r="Q336" s="25" t="s">
        <v>3322</v>
      </c>
      <c r="R336" s="25" t="s">
        <v>3323</v>
      </c>
      <c r="S336" s="25">
        <v>4</v>
      </c>
      <c r="T336" s="25" t="s">
        <v>3380</v>
      </c>
      <c r="U336" s="25" t="s">
        <v>2</v>
      </c>
      <c r="V336" s="25">
        <v>3</v>
      </c>
      <c r="W336" s="25" t="s">
        <v>3528</v>
      </c>
      <c r="X336" s="25">
        <v>1</v>
      </c>
      <c r="Y336" s="25"/>
      <c r="Z336" s="25"/>
      <c r="AA336" s="25">
        <v>-657000000</v>
      </c>
      <c r="AB336" s="25"/>
      <c r="AC336" s="25"/>
      <c r="AD336" s="25" t="s">
        <v>3526</v>
      </c>
      <c r="AE336" s="22"/>
      <c r="AF336" s="22"/>
      <c r="AG336" s="22">
        <f t="shared" si="15"/>
        <v>-729416397.94991589</v>
      </c>
      <c r="AH336" s="22"/>
      <c r="AI336" s="22"/>
      <c r="AJ336" s="35"/>
      <c r="AK336" s="35"/>
      <c r="AL336" s="35">
        <f t="shared" si="16"/>
        <v>-291.76655917996635</v>
      </c>
      <c r="AM336" s="35"/>
      <c r="AN336" s="35"/>
      <c r="AO336" s="24">
        <v>81.2025684592533</v>
      </c>
      <c r="AP336" s="24">
        <v>1</v>
      </c>
      <c r="AQ336" s="24">
        <v>1</v>
      </c>
      <c r="AR336" s="24">
        <v>1</v>
      </c>
      <c r="AS336" s="24">
        <v>2500000</v>
      </c>
      <c r="AT336" s="25">
        <v>17</v>
      </c>
      <c r="AU336" s="25" t="s">
        <v>3535</v>
      </c>
      <c r="AV336" s="25" t="s">
        <v>3362</v>
      </c>
      <c r="AW336" s="25">
        <v>2001</v>
      </c>
      <c r="AX336" s="25" t="s">
        <v>3328</v>
      </c>
      <c r="AY336" s="25" t="s">
        <v>3346</v>
      </c>
      <c r="AZ336" s="78">
        <v>0.04</v>
      </c>
      <c r="BA336" s="25" t="s">
        <v>3528</v>
      </c>
      <c r="BB336" s="25" t="s">
        <v>3345</v>
      </c>
      <c r="BC336" s="25"/>
      <c r="BD336" s="25" t="s">
        <v>3327</v>
      </c>
      <c r="BE336" s="25" t="s">
        <v>3543</v>
      </c>
      <c r="BF336" s="25">
        <v>2</v>
      </c>
      <c r="BG336" s="62">
        <v>3</v>
      </c>
      <c r="BH336" s="25" t="s">
        <v>2000</v>
      </c>
      <c r="BI336" s="74">
        <v>0</v>
      </c>
      <c r="BJ336" s="75" t="s">
        <v>4155</v>
      </c>
      <c r="BK336" s="75" t="s">
        <v>4108</v>
      </c>
    </row>
    <row r="337" spans="1:70" ht="15" customHeight="1" x14ac:dyDescent="0.25">
      <c r="A337" s="25">
        <v>262</v>
      </c>
      <c r="B337" s="21">
        <v>114</v>
      </c>
      <c r="C337" s="190" t="s">
        <v>170</v>
      </c>
      <c r="D337" s="201">
        <v>0</v>
      </c>
      <c r="E337" s="64" t="s">
        <v>174</v>
      </c>
      <c r="F337" s="64" t="s">
        <v>151</v>
      </c>
      <c r="G337" s="25"/>
      <c r="H337" s="104">
        <v>0</v>
      </c>
      <c r="I337" s="25" t="s">
        <v>1196</v>
      </c>
      <c r="J337" s="71"/>
      <c r="K337" s="25"/>
      <c r="L337" s="25"/>
      <c r="M337" s="25"/>
      <c r="N337" s="71"/>
      <c r="O337" s="71"/>
      <c r="P337" s="71"/>
      <c r="Q337" s="25"/>
      <c r="R337" s="25"/>
      <c r="S337" s="25"/>
      <c r="T337" s="25"/>
      <c r="U337" s="25"/>
      <c r="V337" s="25"/>
      <c r="W337" s="25"/>
      <c r="X337" s="25"/>
      <c r="Y337" s="83"/>
      <c r="Z337" s="83"/>
      <c r="AA337" s="83"/>
      <c r="AB337" s="83"/>
      <c r="AC337" s="83"/>
      <c r="AD337" s="25"/>
      <c r="AE337" s="22"/>
      <c r="AF337" s="22"/>
      <c r="AG337" s="22"/>
      <c r="AH337" s="22"/>
      <c r="AI337" s="22"/>
      <c r="AJ337" s="35"/>
      <c r="AK337" s="35"/>
      <c r="AL337" s="35"/>
      <c r="AM337" s="35"/>
      <c r="AN337" s="35"/>
      <c r="AO337" s="48"/>
      <c r="AP337" s="27"/>
      <c r="AQ337" s="28">
        <v>1</v>
      </c>
      <c r="AR337" s="28"/>
      <c r="AS337" s="28" t="s">
        <v>751</v>
      </c>
      <c r="AT337" s="25"/>
      <c r="AU337" s="25"/>
      <c r="AV337" s="25"/>
      <c r="AW337" s="25"/>
      <c r="AX337" s="25"/>
      <c r="AY337" s="25"/>
      <c r="AZ337" s="25"/>
      <c r="BA337" s="25"/>
      <c r="BB337" s="25"/>
      <c r="BC337" s="25"/>
      <c r="BD337" s="25"/>
      <c r="BE337" s="25"/>
      <c r="BF337" s="25"/>
      <c r="BG337" s="25" t="s">
        <v>2000</v>
      </c>
      <c r="BH337" s="25" t="s">
        <v>2000</v>
      </c>
      <c r="BI337" s="75" t="s">
        <v>2000</v>
      </c>
      <c r="BJ337" s="75" t="s">
        <v>2000</v>
      </c>
      <c r="BK337" s="75" t="s">
        <v>2000</v>
      </c>
      <c r="BL337" s="238"/>
      <c r="BM337" s="52"/>
      <c r="BN337" s="52"/>
      <c r="BO337" s="52"/>
      <c r="BP337" s="52"/>
      <c r="BQ337" s="52"/>
      <c r="BR337" s="52"/>
    </row>
    <row r="338" spans="1:70" ht="15" customHeight="1" x14ac:dyDescent="0.25">
      <c r="A338" s="25">
        <v>263</v>
      </c>
      <c r="B338" s="21">
        <v>115</v>
      </c>
      <c r="C338" s="190" t="s">
        <v>170</v>
      </c>
      <c r="D338" s="201">
        <v>0</v>
      </c>
      <c r="E338" s="64" t="s">
        <v>1197</v>
      </c>
      <c r="F338" s="64" t="s">
        <v>151</v>
      </c>
      <c r="G338" s="25"/>
      <c r="H338" s="104">
        <v>1</v>
      </c>
      <c r="I338" s="25">
        <v>0</v>
      </c>
      <c r="J338" s="71"/>
      <c r="K338" s="25">
        <v>4</v>
      </c>
      <c r="L338" s="25">
        <v>3</v>
      </c>
      <c r="M338" s="25"/>
      <c r="N338" s="71"/>
      <c r="O338" s="71"/>
      <c r="P338" s="71" t="s">
        <v>19</v>
      </c>
      <c r="Q338" s="25" t="s">
        <v>1198</v>
      </c>
      <c r="R338" s="25" t="s">
        <v>751</v>
      </c>
      <c r="S338" s="25">
        <v>6</v>
      </c>
      <c r="T338" s="25" t="s">
        <v>1199</v>
      </c>
      <c r="U338" s="25" t="s">
        <v>10</v>
      </c>
      <c r="V338" s="25">
        <v>8</v>
      </c>
      <c r="W338" s="25" t="s">
        <v>1200</v>
      </c>
      <c r="X338" s="25">
        <v>1</v>
      </c>
      <c r="Y338" s="104"/>
      <c r="Z338" s="25"/>
      <c r="AA338" s="25">
        <v>160</v>
      </c>
      <c r="AB338" s="25"/>
      <c r="AC338" s="25"/>
      <c r="AD338" s="25" t="s">
        <v>1201</v>
      </c>
      <c r="AE338" s="22"/>
      <c r="AF338" s="22"/>
      <c r="AG338" s="22">
        <f>(AA338*(106.875/AO338))/$AQ338</f>
        <v>117.65963218735455</v>
      </c>
      <c r="AH338" s="22"/>
      <c r="AI338" s="22"/>
      <c r="AJ338" s="35"/>
      <c r="AK338" s="35"/>
      <c r="AL338" s="35">
        <f>AG338/$AS338</f>
        <v>1176596.3218735454</v>
      </c>
      <c r="AM338" s="35"/>
      <c r="AN338" s="35"/>
      <c r="AO338" s="24">
        <v>74.308333333333323</v>
      </c>
      <c r="AP338" s="27"/>
      <c r="AQ338" s="27">
        <v>1.95583</v>
      </c>
      <c r="AR338" s="27">
        <v>2</v>
      </c>
      <c r="AS338" s="28">
        <v>1E-4</v>
      </c>
      <c r="AT338" s="25">
        <v>9</v>
      </c>
      <c r="AU338" s="25" t="s">
        <v>1203</v>
      </c>
      <c r="AV338" s="25" t="s">
        <v>1202</v>
      </c>
      <c r="AW338" s="25">
        <v>1992</v>
      </c>
      <c r="AX338" s="25" t="s">
        <v>2</v>
      </c>
      <c r="AY338" s="25" t="s">
        <v>1204</v>
      </c>
      <c r="AZ338" s="25" t="s">
        <v>893</v>
      </c>
      <c r="BA338" s="25" t="s">
        <v>751</v>
      </c>
      <c r="BB338" s="25" t="s">
        <v>1202</v>
      </c>
      <c r="BC338" s="25" t="s">
        <v>751</v>
      </c>
      <c r="BD338" s="25" t="s">
        <v>751</v>
      </c>
      <c r="BE338" s="25" t="s">
        <v>1205</v>
      </c>
      <c r="BF338" s="25">
        <v>2</v>
      </c>
      <c r="BG338" s="25" t="s">
        <v>2000</v>
      </c>
      <c r="BH338" s="25" t="s">
        <v>2000</v>
      </c>
      <c r="BI338" s="75" t="s">
        <v>2000</v>
      </c>
      <c r="BJ338" s="75" t="s">
        <v>2000</v>
      </c>
      <c r="BK338" s="75" t="s">
        <v>2000</v>
      </c>
      <c r="BL338" s="238"/>
      <c r="BM338" s="41"/>
      <c r="BN338" s="41"/>
      <c r="BO338" s="41"/>
      <c r="BP338" s="41"/>
      <c r="BQ338" s="41"/>
      <c r="BR338" s="41"/>
    </row>
    <row r="339" spans="1:70" ht="15" customHeight="1" x14ac:dyDescent="0.25">
      <c r="A339" s="25">
        <v>264</v>
      </c>
      <c r="B339" s="21">
        <v>116</v>
      </c>
      <c r="C339" s="190" t="s">
        <v>170</v>
      </c>
      <c r="D339" s="201">
        <v>0</v>
      </c>
      <c r="E339" s="64" t="s">
        <v>1197</v>
      </c>
      <c r="F339" s="64" t="s">
        <v>151</v>
      </c>
      <c r="G339" s="25"/>
      <c r="H339" s="104">
        <v>1</v>
      </c>
      <c r="I339" s="25">
        <v>0</v>
      </c>
      <c r="J339" s="25"/>
      <c r="K339" s="25">
        <v>4</v>
      </c>
      <c r="L339" s="25">
        <v>3</v>
      </c>
      <c r="M339" s="25"/>
      <c r="N339" s="25"/>
      <c r="O339" s="25"/>
      <c r="P339" s="71" t="s">
        <v>19</v>
      </c>
      <c r="Q339" s="25" t="s">
        <v>1198</v>
      </c>
      <c r="R339" s="25" t="s">
        <v>751</v>
      </c>
      <c r="S339" s="25">
        <v>6</v>
      </c>
      <c r="T339" s="25" t="s">
        <v>1199</v>
      </c>
      <c r="U339" s="25" t="s">
        <v>10</v>
      </c>
      <c r="V339" s="25">
        <v>8</v>
      </c>
      <c r="W339" s="25" t="s">
        <v>1200</v>
      </c>
      <c r="X339" s="25">
        <v>1</v>
      </c>
      <c r="Y339" s="104"/>
      <c r="Z339" s="25"/>
      <c r="AA339" s="25">
        <v>115</v>
      </c>
      <c r="AB339" s="25"/>
      <c r="AC339" s="25"/>
      <c r="AD339" s="25" t="s">
        <v>1201</v>
      </c>
      <c r="AE339" s="22"/>
      <c r="AF339" s="22"/>
      <c r="AG339" s="22">
        <f>(AA339*(106.875/AO339))/$AQ339</f>
        <v>84.567860634661074</v>
      </c>
      <c r="AH339" s="22"/>
      <c r="AI339" s="22"/>
      <c r="AJ339" s="35"/>
      <c r="AK339" s="35"/>
      <c r="AL339" s="35">
        <f>AG339/$AS339</f>
        <v>845678.6063466107</v>
      </c>
      <c r="AM339" s="35"/>
      <c r="AN339" s="35"/>
      <c r="AO339" s="24">
        <v>74.308333333333323</v>
      </c>
      <c r="AP339" s="27"/>
      <c r="AQ339" s="27">
        <v>1.95583</v>
      </c>
      <c r="AR339" s="27">
        <v>2</v>
      </c>
      <c r="AS339" s="28">
        <v>1E-4</v>
      </c>
      <c r="AT339" s="25">
        <v>9</v>
      </c>
      <c r="AU339" s="25" t="s">
        <v>1203</v>
      </c>
      <c r="AV339" s="25" t="s">
        <v>1202</v>
      </c>
      <c r="AW339" s="25">
        <v>1992</v>
      </c>
      <c r="AX339" s="25" t="s">
        <v>2</v>
      </c>
      <c r="AY339" s="25" t="s">
        <v>1206</v>
      </c>
      <c r="AZ339" s="25" t="s">
        <v>893</v>
      </c>
      <c r="BA339" s="25" t="s">
        <v>751</v>
      </c>
      <c r="BB339" s="25" t="s">
        <v>1202</v>
      </c>
      <c r="BC339" s="25" t="s">
        <v>751</v>
      </c>
      <c r="BD339" s="25" t="s">
        <v>751</v>
      </c>
      <c r="BE339" s="25" t="s">
        <v>1205</v>
      </c>
      <c r="BF339" s="25">
        <v>2</v>
      </c>
      <c r="BG339" s="25" t="s">
        <v>2000</v>
      </c>
      <c r="BH339" s="25" t="s">
        <v>2000</v>
      </c>
      <c r="BI339" s="75" t="s">
        <v>2000</v>
      </c>
      <c r="BJ339" s="75" t="s">
        <v>2000</v>
      </c>
      <c r="BK339" s="75" t="s">
        <v>2000</v>
      </c>
      <c r="BL339" s="221"/>
    </row>
    <row r="340" spans="1:70" ht="15" customHeight="1" x14ac:dyDescent="0.25">
      <c r="A340" s="25">
        <v>265</v>
      </c>
      <c r="B340" s="21">
        <v>117</v>
      </c>
      <c r="C340" s="190" t="s">
        <v>170</v>
      </c>
      <c r="D340" s="201">
        <v>0</v>
      </c>
      <c r="E340" s="64" t="s">
        <v>1197</v>
      </c>
      <c r="F340" s="64" t="s">
        <v>151</v>
      </c>
      <c r="G340" s="25"/>
      <c r="H340" s="104">
        <v>1</v>
      </c>
      <c r="I340" s="25">
        <v>0</v>
      </c>
      <c r="J340" s="25"/>
      <c r="K340" s="25">
        <v>4</v>
      </c>
      <c r="L340" s="25">
        <v>3</v>
      </c>
      <c r="M340" s="25"/>
      <c r="N340" s="25"/>
      <c r="O340" s="25"/>
      <c r="P340" s="71" t="s">
        <v>19</v>
      </c>
      <c r="Q340" s="25" t="s">
        <v>1198</v>
      </c>
      <c r="R340" s="25" t="s">
        <v>751</v>
      </c>
      <c r="S340" s="25">
        <v>6</v>
      </c>
      <c r="T340" s="25" t="s">
        <v>1199</v>
      </c>
      <c r="U340" s="25" t="s">
        <v>10</v>
      </c>
      <c r="V340" s="25">
        <v>8</v>
      </c>
      <c r="W340" s="25" t="s">
        <v>1200</v>
      </c>
      <c r="X340" s="25">
        <v>1</v>
      </c>
      <c r="Y340" s="104"/>
      <c r="Z340" s="25"/>
      <c r="AA340" s="25">
        <v>70</v>
      </c>
      <c r="AB340" s="25"/>
      <c r="AC340" s="25"/>
      <c r="AD340" s="25" t="s">
        <v>1201</v>
      </c>
      <c r="AE340" s="22"/>
      <c r="AF340" s="22"/>
      <c r="AG340" s="22">
        <f>(AA340*(106.875/AO340))/$AQ340</f>
        <v>51.476089081967608</v>
      </c>
      <c r="AH340" s="22"/>
      <c r="AI340" s="22"/>
      <c r="AJ340" s="35"/>
      <c r="AK340" s="35"/>
      <c r="AL340" s="35">
        <f>AG340/$AS340</f>
        <v>514760.89081967605</v>
      </c>
      <c r="AM340" s="35"/>
      <c r="AN340" s="35"/>
      <c r="AO340" s="24">
        <v>74.308333333333323</v>
      </c>
      <c r="AP340" s="27"/>
      <c r="AQ340" s="27">
        <v>1.95583</v>
      </c>
      <c r="AR340" s="27">
        <v>2</v>
      </c>
      <c r="AS340" s="28">
        <v>1E-4</v>
      </c>
      <c r="AT340" s="25">
        <v>9</v>
      </c>
      <c r="AU340" s="25" t="s">
        <v>751</v>
      </c>
      <c r="AV340" s="25" t="s">
        <v>751</v>
      </c>
      <c r="AW340" s="25">
        <v>1992</v>
      </c>
      <c r="AX340" s="25" t="s">
        <v>2</v>
      </c>
      <c r="AY340" s="25" t="s">
        <v>751</v>
      </c>
      <c r="AZ340" s="25" t="s">
        <v>893</v>
      </c>
      <c r="BA340" s="25" t="s">
        <v>751</v>
      </c>
      <c r="BB340" s="25" t="s">
        <v>751</v>
      </c>
      <c r="BC340" s="25" t="s">
        <v>751</v>
      </c>
      <c r="BD340" s="25" t="s">
        <v>751</v>
      </c>
      <c r="BE340" s="25" t="s">
        <v>1205</v>
      </c>
      <c r="BF340" s="25">
        <v>2</v>
      </c>
      <c r="BG340" s="25" t="s">
        <v>2000</v>
      </c>
      <c r="BH340" s="25" t="s">
        <v>2000</v>
      </c>
      <c r="BI340" s="75" t="s">
        <v>2000</v>
      </c>
      <c r="BJ340" s="75" t="s">
        <v>2000</v>
      </c>
      <c r="BK340" s="75" t="s">
        <v>2000</v>
      </c>
      <c r="BL340" s="221"/>
    </row>
    <row r="341" spans="1:70" ht="15" customHeight="1" x14ac:dyDescent="0.25">
      <c r="A341" s="25">
        <v>266</v>
      </c>
      <c r="B341" s="21">
        <v>118</v>
      </c>
      <c r="C341" s="190" t="s">
        <v>170</v>
      </c>
      <c r="D341" s="201">
        <v>0</v>
      </c>
      <c r="E341" s="64" t="s">
        <v>1197</v>
      </c>
      <c r="F341" s="64" t="s">
        <v>151</v>
      </c>
      <c r="G341" s="25"/>
      <c r="H341" s="104">
        <v>0</v>
      </c>
      <c r="I341" s="25" t="s">
        <v>1207</v>
      </c>
      <c r="J341" s="25"/>
      <c r="K341" s="25"/>
      <c r="L341" s="25"/>
      <c r="M341" s="25"/>
      <c r="N341" s="25"/>
      <c r="O341" s="25"/>
      <c r="P341" s="25"/>
      <c r="Q341" s="25"/>
      <c r="R341" s="25"/>
      <c r="S341" s="25"/>
      <c r="T341" s="25"/>
      <c r="U341" s="25"/>
      <c r="V341" s="25"/>
      <c r="W341" s="25"/>
      <c r="X341" s="25"/>
      <c r="Y341" s="104"/>
      <c r="Z341" s="25"/>
      <c r="AA341" s="25"/>
      <c r="AB341" s="25"/>
      <c r="AC341" s="25"/>
      <c r="AD341" s="25"/>
      <c r="AE341" s="22"/>
      <c r="AF341" s="22"/>
      <c r="AG341" s="22"/>
      <c r="AH341" s="22"/>
      <c r="AI341" s="22"/>
      <c r="AJ341" s="23"/>
      <c r="AK341" s="23"/>
      <c r="AL341" s="23"/>
      <c r="AM341" s="23"/>
      <c r="AN341" s="23"/>
      <c r="AO341" s="48"/>
      <c r="AP341" s="27"/>
      <c r="AQ341" s="28">
        <v>1</v>
      </c>
      <c r="AR341" s="28"/>
      <c r="AS341" s="28" t="s">
        <v>751</v>
      </c>
      <c r="AT341" s="25"/>
      <c r="AU341" s="25"/>
      <c r="AV341" s="25"/>
      <c r="AW341" s="25"/>
      <c r="AX341" s="25"/>
      <c r="AY341" s="25"/>
      <c r="AZ341" s="25"/>
      <c r="BA341" s="25"/>
      <c r="BB341" s="25"/>
      <c r="BC341" s="25"/>
      <c r="BD341" s="25"/>
      <c r="BE341" s="25" t="s">
        <v>1205</v>
      </c>
      <c r="BF341" s="25"/>
      <c r="BG341" s="25" t="s">
        <v>2000</v>
      </c>
      <c r="BH341" s="25" t="s">
        <v>2000</v>
      </c>
      <c r="BI341" s="75" t="s">
        <v>2000</v>
      </c>
      <c r="BJ341" s="75" t="s">
        <v>2000</v>
      </c>
      <c r="BK341" s="75" t="s">
        <v>2000</v>
      </c>
      <c r="BL341" s="221"/>
      <c r="BM341" s="52"/>
      <c r="BN341" s="52"/>
      <c r="BO341" s="52"/>
      <c r="BP341" s="52"/>
      <c r="BQ341" s="52"/>
      <c r="BR341" s="52"/>
    </row>
    <row r="342" spans="1:70" ht="15" customHeight="1" x14ac:dyDescent="0.25">
      <c r="A342" s="25">
        <v>267</v>
      </c>
      <c r="B342" s="26"/>
      <c r="C342" s="190" t="s">
        <v>170</v>
      </c>
      <c r="D342" s="201">
        <v>0</v>
      </c>
      <c r="E342" s="57" t="s">
        <v>180</v>
      </c>
      <c r="F342" s="57" t="s">
        <v>151</v>
      </c>
      <c r="G342" s="25"/>
      <c r="H342" s="104">
        <v>0</v>
      </c>
      <c r="I342" s="25" t="s">
        <v>1329</v>
      </c>
      <c r="J342" s="25"/>
      <c r="K342" s="25"/>
      <c r="L342" s="25"/>
      <c r="M342" s="25"/>
      <c r="N342" s="25"/>
      <c r="O342" s="25"/>
      <c r="P342" s="25"/>
      <c r="Q342" s="25"/>
      <c r="R342" s="25"/>
      <c r="S342" s="25"/>
      <c r="T342" s="25"/>
      <c r="U342" s="25"/>
      <c r="V342" s="25"/>
      <c r="W342" s="25"/>
      <c r="X342" s="25"/>
      <c r="Y342" s="25"/>
      <c r="Z342" s="25"/>
      <c r="AA342" s="25"/>
      <c r="AB342" s="25"/>
      <c r="AC342" s="25"/>
      <c r="AD342" s="25"/>
      <c r="AE342" s="22"/>
      <c r="AF342" s="22"/>
      <c r="AG342" s="22"/>
      <c r="AH342" s="22"/>
      <c r="AI342" s="22"/>
      <c r="AJ342" s="23"/>
      <c r="AK342" s="23"/>
      <c r="AL342" s="23"/>
      <c r="AM342" s="23"/>
      <c r="AN342" s="23"/>
      <c r="AO342" s="48"/>
      <c r="AP342" s="27"/>
      <c r="AQ342" s="28">
        <v>1</v>
      </c>
      <c r="AR342" s="28"/>
      <c r="AS342" s="28" t="s">
        <v>751</v>
      </c>
      <c r="AT342" s="25"/>
      <c r="AU342" s="25"/>
      <c r="AV342" s="25"/>
      <c r="AW342" s="25"/>
      <c r="AX342" s="25"/>
      <c r="AY342" s="25"/>
      <c r="AZ342" s="25"/>
      <c r="BA342" s="25"/>
      <c r="BB342" s="25"/>
      <c r="BC342" s="25"/>
      <c r="BD342" s="25"/>
      <c r="BE342" s="25"/>
      <c r="BF342" s="25"/>
      <c r="BG342" s="25" t="s">
        <v>2000</v>
      </c>
      <c r="BH342" s="25" t="s">
        <v>2000</v>
      </c>
      <c r="BI342" s="75" t="s">
        <v>2000</v>
      </c>
      <c r="BJ342" s="75" t="s">
        <v>2000</v>
      </c>
      <c r="BK342" s="75" t="s">
        <v>2000</v>
      </c>
      <c r="BL342" s="221"/>
      <c r="BM342" s="52"/>
      <c r="BN342" s="52"/>
      <c r="BO342" s="52"/>
      <c r="BP342" s="52"/>
      <c r="BQ342" s="52"/>
      <c r="BR342" s="52"/>
    </row>
    <row r="343" spans="1:70" ht="15" customHeight="1" x14ac:dyDescent="0.25">
      <c r="A343" s="25">
        <v>268</v>
      </c>
      <c r="B343" s="21">
        <v>119</v>
      </c>
      <c r="C343" s="190" t="s">
        <v>170</v>
      </c>
      <c r="D343" s="201">
        <v>0</v>
      </c>
      <c r="E343" s="57" t="s">
        <v>1220</v>
      </c>
      <c r="F343" s="64" t="s">
        <v>151</v>
      </c>
      <c r="G343" s="25"/>
      <c r="H343" s="104">
        <v>0</v>
      </c>
      <c r="I343" s="25" t="s">
        <v>890</v>
      </c>
      <c r="J343" s="71"/>
      <c r="K343" s="25"/>
      <c r="L343" s="25"/>
      <c r="M343" s="25"/>
      <c r="N343" s="71"/>
      <c r="O343" s="71"/>
      <c r="P343" s="71"/>
      <c r="Q343" s="25"/>
      <c r="R343" s="25"/>
      <c r="S343" s="25"/>
      <c r="T343" s="25"/>
      <c r="U343" s="25"/>
      <c r="V343" s="25"/>
      <c r="W343" s="25"/>
      <c r="X343" s="25"/>
      <c r="Y343" s="83"/>
      <c r="Z343" s="83"/>
      <c r="AA343" s="83"/>
      <c r="AB343" s="83"/>
      <c r="AC343" s="83"/>
      <c r="AD343" s="25"/>
      <c r="AE343" s="22"/>
      <c r="AF343" s="22"/>
      <c r="AG343" s="22"/>
      <c r="AH343" s="22"/>
      <c r="AI343" s="22"/>
      <c r="AJ343" s="35"/>
      <c r="AK343" s="35"/>
      <c r="AL343" s="35"/>
      <c r="AM343" s="35"/>
      <c r="AN343" s="35"/>
      <c r="AO343" s="48"/>
      <c r="AP343" s="27"/>
      <c r="AQ343" s="28">
        <v>1</v>
      </c>
      <c r="AR343" s="28"/>
      <c r="AS343" s="28" t="s">
        <v>751</v>
      </c>
      <c r="AT343" s="25"/>
      <c r="AU343" s="25"/>
      <c r="AV343" s="25"/>
      <c r="AW343" s="25"/>
      <c r="AX343" s="25"/>
      <c r="AY343" s="25"/>
      <c r="AZ343" s="25"/>
      <c r="BA343" s="25"/>
      <c r="BB343" s="25"/>
      <c r="BC343" s="25"/>
      <c r="BD343" s="25"/>
      <c r="BE343" s="25"/>
      <c r="BF343" s="25"/>
      <c r="BG343" s="25" t="s">
        <v>2000</v>
      </c>
      <c r="BH343" s="25" t="s">
        <v>2000</v>
      </c>
      <c r="BI343" s="75" t="s">
        <v>2000</v>
      </c>
      <c r="BJ343" s="75" t="s">
        <v>2000</v>
      </c>
      <c r="BK343" s="75" t="s">
        <v>2000</v>
      </c>
      <c r="BL343" s="221"/>
      <c r="BM343" s="52"/>
      <c r="BN343" s="52"/>
      <c r="BO343" s="52"/>
      <c r="BP343" s="52"/>
      <c r="BQ343" s="52"/>
      <c r="BR343" s="52"/>
    </row>
    <row r="344" spans="1:70" ht="15" customHeight="1" x14ac:dyDescent="0.25">
      <c r="A344" s="25">
        <v>269</v>
      </c>
      <c r="B344" s="21">
        <v>120</v>
      </c>
      <c r="C344" s="194" t="s">
        <v>182</v>
      </c>
      <c r="D344" s="201">
        <v>0</v>
      </c>
      <c r="E344" s="57" t="s">
        <v>1220</v>
      </c>
      <c r="F344" s="64" t="s">
        <v>151</v>
      </c>
      <c r="G344" s="25"/>
      <c r="H344" s="104">
        <v>0</v>
      </c>
      <c r="I344" s="25" t="s">
        <v>1221</v>
      </c>
      <c r="J344" s="25"/>
      <c r="K344" s="25"/>
      <c r="L344" s="25"/>
      <c r="M344" s="25"/>
      <c r="N344" s="25"/>
      <c r="O344" s="25"/>
      <c r="P344" s="25"/>
      <c r="Q344" s="25"/>
      <c r="R344" s="25"/>
      <c r="S344" s="25"/>
      <c r="T344" s="25"/>
      <c r="U344" s="25"/>
      <c r="V344" s="25"/>
      <c r="W344" s="25"/>
      <c r="X344" s="25"/>
      <c r="Y344" s="104"/>
      <c r="Z344" s="83"/>
      <c r="AA344" s="83"/>
      <c r="AB344" s="83"/>
      <c r="AC344" s="83"/>
      <c r="AD344" s="25"/>
      <c r="AE344" s="22"/>
      <c r="AF344" s="22"/>
      <c r="AG344" s="22"/>
      <c r="AH344" s="22"/>
      <c r="AI344" s="22"/>
      <c r="AJ344" s="35"/>
      <c r="AK344" s="35"/>
      <c r="AL344" s="35"/>
      <c r="AM344" s="35"/>
      <c r="AN344" s="35"/>
      <c r="AO344" s="48"/>
      <c r="AP344" s="27"/>
      <c r="AQ344" s="28">
        <v>1</v>
      </c>
      <c r="AR344" s="28"/>
      <c r="AS344" s="28" t="s">
        <v>751</v>
      </c>
      <c r="AT344" s="25"/>
      <c r="AU344" s="25"/>
      <c r="AV344" s="25"/>
      <c r="AW344" s="25"/>
      <c r="AX344" s="25"/>
      <c r="AY344" s="25"/>
      <c r="AZ344" s="25"/>
      <c r="BA344" s="25"/>
      <c r="BB344" s="25"/>
      <c r="BC344" s="25"/>
      <c r="BD344" s="25"/>
      <c r="BE344" s="25" t="s">
        <v>1219</v>
      </c>
      <c r="BF344" s="25"/>
      <c r="BG344" s="25" t="s">
        <v>2000</v>
      </c>
      <c r="BH344" s="25" t="s">
        <v>2000</v>
      </c>
      <c r="BI344" s="75" t="s">
        <v>2000</v>
      </c>
      <c r="BJ344" s="75" t="s">
        <v>2000</v>
      </c>
      <c r="BK344" s="75" t="s">
        <v>2000</v>
      </c>
      <c r="BL344" s="221"/>
      <c r="BM344" s="52"/>
      <c r="BN344" s="52"/>
      <c r="BO344" s="52"/>
      <c r="BP344" s="52"/>
      <c r="BQ344" s="52"/>
      <c r="BR344" s="52"/>
    </row>
    <row r="345" spans="1:70" ht="15" customHeight="1" x14ac:dyDescent="0.25">
      <c r="A345" s="25">
        <v>270</v>
      </c>
      <c r="B345" s="21">
        <v>121</v>
      </c>
      <c r="C345" s="190" t="s">
        <v>387</v>
      </c>
      <c r="D345" s="201">
        <v>0</v>
      </c>
      <c r="E345" s="57" t="s">
        <v>410</v>
      </c>
      <c r="F345" s="57" t="s">
        <v>5</v>
      </c>
      <c r="G345" s="25" t="s">
        <v>411</v>
      </c>
      <c r="H345" s="104">
        <v>0</v>
      </c>
      <c r="I345" s="25" t="s">
        <v>1104</v>
      </c>
      <c r="J345" s="25"/>
      <c r="K345" s="25"/>
      <c r="L345" s="25"/>
      <c r="M345" s="25"/>
      <c r="N345" s="25"/>
      <c r="O345" s="25"/>
      <c r="P345" s="25"/>
      <c r="Q345" s="25"/>
      <c r="R345" s="25"/>
      <c r="S345" s="25"/>
      <c r="T345" s="25"/>
      <c r="U345" s="25"/>
      <c r="V345" s="25"/>
      <c r="W345" s="25"/>
      <c r="X345" s="25"/>
      <c r="Y345" s="25"/>
      <c r="Z345" s="83"/>
      <c r="AA345" s="83"/>
      <c r="AB345" s="83"/>
      <c r="AC345" s="83"/>
      <c r="AD345" s="25"/>
      <c r="AE345" s="22"/>
      <c r="AF345" s="22"/>
      <c r="AG345" s="22"/>
      <c r="AH345" s="22"/>
      <c r="AI345" s="22"/>
      <c r="AJ345" s="35"/>
      <c r="AK345" s="35"/>
      <c r="AL345" s="35"/>
      <c r="AM345" s="35"/>
      <c r="AN345" s="35"/>
      <c r="AO345" s="48"/>
      <c r="AP345" s="27"/>
      <c r="AQ345" s="28">
        <v>1</v>
      </c>
      <c r="AR345" s="28"/>
      <c r="AS345" s="28" t="s">
        <v>751</v>
      </c>
      <c r="AT345" s="25"/>
      <c r="AU345" s="25"/>
      <c r="AV345" s="25"/>
      <c r="AW345" s="25"/>
      <c r="AX345" s="25"/>
      <c r="AY345" s="25"/>
      <c r="AZ345" s="25"/>
      <c r="BA345" s="25"/>
      <c r="BB345" s="25"/>
      <c r="BC345" s="25"/>
      <c r="BD345" s="25"/>
      <c r="BE345" s="25"/>
      <c r="BF345" s="25"/>
      <c r="BG345" s="25" t="s">
        <v>2000</v>
      </c>
      <c r="BH345" s="25" t="s">
        <v>2000</v>
      </c>
      <c r="BI345" s="75" t="s">
        <v>2000</v>
      </c>
      <c r="BJ345" s="75" t="s">
        <v>2000</v>
      </c>
      <c r="BK345" s="75" t="s">
        <v>2000</v>
      </c>
      <c r="BL345" s="221"/>
    </row>
    <row r="346" spans="1:70" ht="15" customHeight="1" x14ac:dyDescent="0.25">
      <c r="A346" s="25">
        <v>271</v>
      </c>
      <c r="B346" s="21">
        <v>122</v>
      </c>
      <c r="C346" s="190" t="s">
        <v>23</v>
      </c>
      <c r="D346" s="201">
        <v>0</v>
      </c>
      <c r="E346" s="57" t="s">
        <v>658</v>
      </c>
      <c r="F346" s="57" t="s">
        <v>289</v>
      </c>
      <c r="G346" s="25"/>
      <c r="H346" s="104">
        <v>0</v>
      </c>
      <c r="I346" s="25" t="s">
        <v>640</v>
      </c>
      <c r="J346" s="25"/>
      <c r="K346" s="25">
        <v>1</v>
      </c>
      <c r="L346" s="25">
        <v>2</v>
      </c>
      <c r="M346" s="25"/>
      <c r="N346" s="25"/>
      <c r="O346" s="25"/>
      <c r="P346" s="25"/>
      <c r="Q346" s="25"/>
      <c r="R346" s="25"/>
      <c r="S346" s="25"/>
      <c r="T346" s="25"/>
      <c r="U346" s="25"/>
      <c r="V346" s="25"/>
      <c r="W346" s="25"/>
      <c r="X346" s="25"/>
      <c r="Y346" s="25"/>
      <c r="Z346" s="83"/>
      <c r="AA346" s="83"/>
      <c r="AB346" s="83"/>
      <c r="AC346" s="83"/>
      <c r="AD346" s="25"/>
      <c r="AE346" s="22"/>
      <c r="AF346" s="22"/>
      <c r="AG346" s="22"/>
      <c r="AH346" s="22"/>
      <c r="AI346" s="22"/>
      <c r="AJ346" s="35"/>
      <c r="AK346" s="35"/>
      <c r="AL346" s="35"/>
      <c r="AM346" s="35"/>
      <c r="AN346" s="35"/>
      <c r="AO346" s="48"/>
      <c r="AP346" s="27"/>
      <c r="AQ346" s="27">
        <v>1</v>
      </c>
      <c r="AR346" s="28"/>
      <c r="AS346" s="28" t="s">
        <v>751</v>
      </c>
      <c r="AT346" s="25"/>
      <c r="AU346" s="25"/>
      <c r="AV346" s="25"/>
      <c r="AW346" s="25"/>
      <c r="AX346" s="25"/>
      <c r="AY346" s="25"/>
      <c r="AZ346" s="25"/>
      <c r="BA346" s="25"/>
      <c r="BB346" s="25"/>
      <c r="BC346" s="25"/>
      <c r="BD346" s="25"/>
      <c r="BE346" s="25"/>
      <c r="BF346" s="25"/>
      <c r="BG346" s="25" t="s">
        <v>2000</v>
      </c>
      <c r="BH346" s="25" t="s">
        <v>2000</v>
      </c>
      <c r="BI346" s="75" t="s">
        <v>2000</v>
      </c>
      <c r="BJ346" s="75" t="s">
        <v>2000</v>
      </c>
      <c r="BK346" s="75" t="s">
        <v>2000</v>
      </c>
      <c r="BL346" s="221"/>
      <c r="BM346" s="238"/>
      <c r="BN346" s="238"/>
      <c r="BO346" s="238"/>
      <c r="BP346" s="238"/>
      <c r="BQ346" s="238"/>
      <c r="BR346" s="238"/>
    </row>
    <row r="347" spans="1:70" ht="15" customHeight="1" x14ac:dyDescent="0.25">
      <c r="A347" s="25">
        <v>273</v>
      </c>
      <c r="B347" s="21">
        <v>123</v>
      </c>
      <c r="C347" s="190"/>
      <c r="D347" s="200">
        <v>0</v>
      </c>
      <c r="E347" s="57" t="s">
        <v>386</v>
      </c>
      <c r="F347" s="57" t="s">
        <v>289</v>
      </c>
      <c r="G347" s="25"/>
      <c r="H347" s="104">
        <v>1</v>
      </c>
      <c r="I347" s="25" t="s">
        <v>3549</v>
      </c>
      <c r="J347" s="25"/>
      <c r="K347" s="25">
        <v>1</v>
      </c>
      <c r="L347" s="25">
        <v>1</v>
      </c>
      <c r="M347" s="25">
        <v>19</v>
      </c>
      <c r="N347" s="25" t="s">
        <v>2960</v>
      </c>
      <c r="O347" s="25" t="s">
        <v>885</v>
      </c>
      <c r="P347" s="25" t="s">
        <v>19</v>
      </c>
      <c r="Q347" s="25" t="s">
        <v>1010</v>
      </c>
      <c r="R347" s="25" t="s">
        <v>1013</v>
      </c>
      <c r="S347" s="25">
        <v>7</v>
      </c>
      <c r="T347" s="25" t="s">
        <v>751</v>
      </c>
      <c r="U347" s="25" t="s">
        <v>10</v>
      </c>
      <c r="V347" s="25">
        <v>8</v>
      </c>
      <c r="W347" s="25"/>
      <c r="X347" s="25">
        <v>1</v>
      </c>
      <c r="Y347" s="25"/>
      <c r="Z347" s="83"/>
      <c r="AA347" s="83">
        <v>6000000</v>
      </c>
      <c r="AB347" s="83"/>
      <c r="AC347" s="83"/>
      <c r="AD347" s="25" t="s">
        <v>886</v>
      </c>
      <c r="AE347" s="22"/>
      <c r="AF347" s="22"/>
      <c r="AG347" s="22">
        <f>((AA347*(106.875/$AO347))/$AQ347)*(0.830367/$AP347)</f>
        <v>5764252.6522327475</v>
      </c>
      <c r="AH347" s="22"/>
      <c r="AI347" s="22"/>
      <c r="AJ347" s="35"/>
      <c r="AK347" s="35"/>
      <c r="AL347" s="35"/>
      <c r="AM347" s="35"/>
      <c r="AN347" s="35"/>
      <c r="AO347" s="24">
        <v>92.375</v>
      </c>
      <c r="AP347" s="28">
        <v>1</v>
      </c>
      <c r="AQ347" s="27">
        <v>1</v>
      </c>
      <c r="AR347" s="28">
        <v>6</v>
      </c>
      <c r="AS347" s="28">
        <v>20900</v>
      </c>
      <c r="AT347" s="25"/>
      <c r="AU347" s="25" t="s">
        <v>887</v>
      </c>
      <c r="AV347" s="25"/>
      <c r="AW347" s="25" t="s">
        <v>888</v>
      </c>
      <c r="AX347" s="25" t="s">
        <v>2</v>
      </c>
      <c r="AY347" s="25"/>
      <c r="AZ347" s="25"/>
      <c r="BA347" s="25"/>
      <c r="BB347" s="25"/>
      <c r="BC347" s="25"/>
      <c r="BD347" s="25"/>
      <c r="BE347" s="25" t="s">
        <v>889</v>
      </c>
      <c r="BF347" s="25">
        <v>3</v>
      </c>
      <c r="BG347" s="25" t="s">
        <v>2000</v>
      </c>
      <c r="BH347" s="25" t="s">
        <v>2000</v>
      </c>
      <c r="BI347" s="74">
        <v>0</v>
      </c>
      <c r="BJ347" s="75" t="s">
        <v>3978</v>
      </c>
      <c r="BK347" s="75" t="s">
        <v>3979</v>
      </c>
      <c r="BL347" s="221"/>
    </row>
    <row r="348" spans="1:70" ht="15" customHeight="1" x14ac:dyDescent="0.25">
      <c r="A348" s="25">
        <v>272</v>
      </c>
      <c r="B348" s="26"/>
      <c r="C348" s="190"/>
      <c r="D348" s="200">
        <v>0</v>
      </c>
      <c r="E348" s="57" t="s">
        <v>386</v>
      </c>
      <c r="F348" s="57" t="s">
        <v>289</v>
      </c>
      <c r="G348" s="25"/>
      <c r="H348" s="104">
        <v>1</v>
      </c>
      <c r="I348" s="25" t="s">
        <v>3549</v>
      </c>
      <c r="J348" s="25"/>
      <c r="K348" s="25">
        <v>1</v>
      </c>
      <c r="L348" s="25">
        <v>1</v>
      </c>
      <c r="M348" s="25">
        <v>19</v>
      </c>
      <c r="N348" s="25" t="s">
        <v>2960</v>
      </c>
      <c r="O348" s="25" t="s">
        <v>885</v>
      </c>
      <c r="P348" s="25" t="s">
        <v>19</v>
      </c>
      <c r="Q348" s="25" t="s">
        <v>1011</v>
      </c>
      <c r="R348" s="25" t="s">
        <v>1012</v>
      </c>
      <c r="S348" s="25">
        <v>7</v>
      </c>
      <c r="T348" s="25" t="s">
        <v>751</v>
      </c>
      <c r="U348" s="25" t="s">
        <v>10</v>
      </c>
      <c r="V348" s="25">
        <v>8</v>
      </c>
      <c r="W348" s="25"/>
      <c r="X348" s="25">
        <v>1</v>
      </c>
      <c r="Y348" s="25"/>
      <c r="Z348" s="83"/>
      <c r="AA348" s="83">
        <v>3800000</v>
      </c>
      <c r="AB348" s="83"/>
      <c r="AC348" s="83"/>
      <c r="AD348" s="25" t="s">
        <v>886</v>
      </c>
      <c r="AE348" s="22"/>
      <c r="AF348" s="22"/>
      <c r="AG348" s="22">
        <f>((AA348*(106.875/$AO348))/$AQ348)*(0.830367/$AP348)</f>
        <v>3650693.3464140734</v>
      </c>
      <c r="AH348" s="22"/>
      <c r="AI348" s="22"/>
      <c r="AJ348" s="35"/>
      <c r="AK348" s="35"/>
      <c r="AL348" s="35"/>
      <c r="AM348" s="35"/>
      <c r="AN348" s="35"/>
      <c r="AO348" s="24">
        <v>92.375</v>
      </c>
      <c r="AP348" s="28">
        <v>1</v>
      </c>
      <c r="AQ348" s="27">
        <v>1</v>
      </c>
      <c r="AR348" s="28">
        <v>6</v>
      </c>
      <c r="AS348" s="28">
        <v>32200</v>
      </c>
      <c r="AT348" s="25"/>
      <c r="AU348" s="25" t="s">
        <v>3051</v>
      </c>
      <c r="AV348" s="25"/>
      <c r="AW348" s="25" t="s">
        <v>888</v>
      </c>
      <c r="AX348" s="25" t="s">
        <v>2</v>
      </c>
      <c r="AY348" s="25"/>
      <c r="AZ348" s="25"/>
      <c r="BA348" s="25"/>
      <c r="BB348" s="25"/>
      <c r="BC348" s="25"/>
      <c r="BD348" s="25"/>
      <c r="BE348" s="25" t="s">
        <v>889</v>
      </c>
      <c r="BF348" s="25">
        <v>3</v>
      </c>
      <c r="BG348" s="25" t="s">
        <v>2000</v>
      </c>
      <c r="BH348" s="25" t="s">
        <v>2000</v>
      </c>
      <c r="BI348" s="74">
        <v>0</v>
      </c>
      <c r="BJ348" s="75" t="s">
        <v>3978</v>
      </c>
      <c r="BK348" s="75" t="s">
        <v>3979</v>
      </c>
      <c r="BL348" s="221"/>
    </row>
    <row r="349" spans="1:70" ht="15" customHeight="1" x14ac:dyDescent="0.25">
      <c r="A349" s="25">
        <v>274</v>
      </c>
      <c r="B349" s="21">
        <v>124</v>
      </c>
      <c r="C349" s="190"/>
      <c r="D349" s="200">
        <v>0</v>
      </c>
      <c r="E349" s="57" t="s">
        <v>1130</v>
      </c>
      <c r="F349" s="57" t="s">
        <v>5</v>
      </c>
      <c r="G349" s="25" t="s">
        <v>1131</v>
      </c>
      <c r="H349" s="104">
        <v>1</v>
      </c>
      <c r="I349" s="25" t="s">
        <v>3549</v>
      </c>
      <c r="J349" s="25"/>
      <c r="K349" s="25">
        <v>5</v>
      </c>
      <c r="L349" s="25">
        <v>1</v>
      </c>
      <c r="M349" s="25">
        <v>19</v>
      </c>
      <c r="N349" s="25" t="s">
        <v>2960</v>
      </c>
      <c r="O349" s="25" t="s">
        <v>982</v>
      </c>
      <c r="P349" s="25" t="s">
        <v>19</v>
      </c>
      <c r="Q349" s="25" t="s">
        <v>1132</v>
      </c>
      <c r="R349" s="25"/>
      <c r="S349" s="25">
        <v>7</v>
      </c>
      <c r="T349" s="25" t="s">
        <v>1108</v>
      </c>
      <c r="U349" s="25" t="s">
        <v>10</v>
      </c>
      <c r="V349" s="25">
        <v>8</v>
      </c>
      <c r="W349" s="25"/>
      <c r="X349" s="25">
        <v>1</v>
      </c>
      <c r="Y349" s="62"/>
      <c r="Z349" s="62">
        <v>44.27</v>
      </c>
      <c r="AA349" s="83"/>
      <c r="AB349" s="83"/>
      <c r="AC349" s="83"/>
      <c r="AD349" s="25" t="s">
        <v>1116</v>
      </c>
      <c r="AE349" s="22"/>
      <c r="AF349" s="22">
        <f>(Z349*(106.875/AO349))/$AQ349</f>
        <v>47.31750562546879</v>
      </c>
      <c r="AG349" s="22"/>
      <c r="AH349" s="22"/>
      <c r="AI349" s="22"/>
      <c r="AJ349" s="35"/>
      <c r="AK349" s="35"/>
      <c r="AL349" s="35"/>
      <c r="AM349" s="35"/>
      <c r="AN349" s="35"/>
      <c r="AO349" s="24">
        <v>99.991666666666674</v>
      </c>
      <c r="AP349" s="27"/>
      <c r="AQ349" s="28">
        <v>1</v>
      </c>
      <c r="AR349" s="27">
        <v>4</v>
      </c>
      <c r="AS349" s="28" t="s">
        <v>751</v>
      </c>
      <c r="AT349" s="25"/>
      <c r="AU349" s="25"/>
      <c r="AV349" s="25" t="s">
        <v>1134</v>
      </c>
      <c r="AW349" s="25"/>
      <c r="AX349" s="25"/>
      <c r="AY349" s="25"/>
      <c r="AZ349" s="25"/>
      <c r="BA349" s="25"/>
      <c r="BB349" s="25" t="s">
        <v>1133</v>
      </c>
      <c r="BC349" s="25"/>
      <c r="BD349" s="25"/>
      <c r="BE349" s="25" t="s">
        <v>1135</v>
      </c>
      <c r="BF349" s="25">
        <v>1</v>
      </c>
      <c r="BG349" s="25" t="s">
        <v>2000</v>
      </c>
      <c r="BH349" s="25" t="s">
        <v>2000</v>
      </c>
      <c r="BI349" s="74">
        <v>0</v>
      </c>
      <c r="BJ349" s="75" t="s">
        <v>3978</v>
      </c>
      <c r="BK349" s="75" t="s">
        <v>3979</v>
      </c>
      <c r="BL349" s="221"/>
    </row>
    <row r="350" spans="1:70" ht="15" customHeight="1" x14ac:dyDescent="0.25">
      <c r="A350" s="25">
        <v>275</v>
      </c>
      <c r="B350" s="26"/>
      <c r="C350" s="190"/>
      <c r="D350" s="200">
        <v>0</v>
      </c>
      <c r="E350" s="57" t="s">
        <v>1130</v>
      </c>
      <c r="F350" s="57" t="s">
        <v>5</v>
      </c>
      <c r="G350" s="25" t="s">
        <v>1131</v>
      </c>
      <c r="H350" s="104">
        <v>1</v>
      </c>
      <c r="I350" s="25" t="s">
        <v>3549</v>
      </c>
      <c r="J350" s="25"/>
      <c r="K350" s="25">
        <v>5</v>
      </c>
      <c r="L350" s="25">
        <v>1</v>
      </c>
      <c r="M350" s="25">
        <v>19</v>
      </c>
      <c r="N350" s="25" t="s">
        <v>2960</v>
      </c>
      <c r="O350" s="25" t="s">
        <v>982</v>
      </c>
      <c r="P350" s="25" t="s">
        <v>19</v>
      </c>
      <c r="Q350" s="25" t="s">
        <v>1136</v>
      </c>
      <c r="R350" s="25"/>
      <c r="S350" s="25">
        <v>7</v>
      </c>
      <c r="T350" s="25" t="s">
        <v>1108</v>
      </c>
      <c r="U350" s="25" t="s">
        <v>10</v>
      </c>
      <c r="V350" s="25">
        <v>8</v>
      </c>
      <c r="W350" s="25"/>
      <c r="X350" s="25">
        <v>1</v>
      </c>
      <c r="Y350" s="62"/>
      <c r="Z350" s="62">
        <v>20.14</v>
      </c>
      <c r="AA350" s="83"/>
      <c r="AB350" s="83"/>
      <c r="AC350" s="83"/>
      <c r="AD350" s="25" t="s">
        <v>1116</v>
      </c>
      <c r="AE350" s="22"/>
      <c r="AF350" s="22">
        <f>(Z350*(106.875/AO350))/$AQ350</f>
        <v>21.52641886823902</v>
      </c>
      <c r="AG350" s="22"/>
      <c r="AH350" s="22"/>
      <c r="AI350" s="22"/>
      <c r="AJ350" s="35"/>
      <c r="AK350" s="35"/>
      <c r="AL350" s="35"/>
      <c r="AM350" s="35"/>
      <c r="AN350" s="35"/>
      <c r="AO350" s="24">
        <v>99.991666666666674</v>
      </c>
      <c r="AP350" s="27"/>
      <c r="AQ350" s="28">
        <v>1</v>
      </c>
      <c r="AR350" s="27">
        <v>4</v>
      </c>
      <c r="AS350" s="28" t="s">
        <v>751</v>
      </c>
      <c r="AT350" s="25"/>
      <c r="AU350" s="25"/>
      <c r="AV350" s="25" t="s">
        <v>1138</v>
      </c>
      <c r="AW350" s="25"/>
      <c r="AX350" s="25"/>
      <c r="AY350" s="25"/>
      <c r="AZ350" s="25"/>
      <c r="BA350" s="25"/>
      <c r="BB350" s="25" t="s">
        <v>1137</v>
      </c>
      <c r="BC350" s="25"/>
      <c r="BD350" s="25"/>
      <c r="BE350" s="25" t="s">
        <v>1135</v>
      </c>
      <c r="BF350" s="25">
        <v>1</v>
      </c>
      <c r="BG350" s="25" t="s">
        <v>2000</v>
      </c>
      <c r="BH350" s="25" t="s">
        <v>2000</v>
      </c>
      <c r="BI350" s="74">
        <v>0</v>
      </c>
      <c r="BJ350" s="75" t="s">
        <v>3978</v>
      </c>
      <c r="BK350" s="75" t="s">
        <v>3979</v>
      </c>
      <c r="BL350" s="221"/>
    </row>
    <row r="351" spans="1:70" ht="15" customHeight="1" x14ac:dyDescent="0.25">
      <c r="A351" s="25">
        <v>276</v>
      </c>
      <c r="B351" s="26"/>
      <c r="C351" s="190"/>
      <c r="D351" s="200">
        <v>0</v>
      </c>
      <c r="E351" s="57" t="s">
        <v>1130</v>
      </c>
      <c r="F351" s="57" t="s">
        <v>5</v>
      </c>
      <c r="G351" s="25" t="s">
        <v>1131</v>
      </c>
      <c r="H351" s="104">
        <v>1</v>
      </c>
      <c r="I351" s="25" t="s">
        <v>3549</v>
      </c>
      <c r="J351" s="25"/>
      <c r="K351" s="25">
        <v>5</v>
      </c>
      <c r="L351" s="25">
        <v>1</v>
      </c>
      <c r="M351" s="25">
        <v>19</v>
      </c>
      <c r="N351" s="25" t="s">
        <v>2960</v>
      </c>
      <c r="O351" s="25" t="s">
        <v>982</v>
      </c>
      <c r="P351" s="25" t="s">
        <v>19</v>
      </c>
      <c r="Q351" s="25" t="s">
        <v>1132</v>
      </c>
      <c r="R351" s="25"/>
      <c r="S351" s="25">
        <v>7</v>
      </c>
      <c r="T351" s="25" t="s">
        <v>1108</v>
      </c>
      <c r="U351" s="25" t="s">
        <v>10</v>
      </c>
      <c r="V351" s="25">
        <v>8</v>
      </c>
      <c r="W351" s="25"/>
      <c r="X351" s="25">
        <v>1</v>
      </c>
      <c r="Y351" s="83"/>
      <c r="Z351" s="83"/>
      <c r="AA351" s="83">
        <v>9300000</v>
      </c>
      <c r="AB351" s="83"/>
      <c r="AC351" s="83"/>
      <c r="AD351" s="25" t="s">
        <v>1109</v>
      </c>
      <c r="AE351" s="22"/>
      <c r="AF351" s="22"/>
      <c r="AG351" s="22">
        <f t="shared" ref="AG351:AG358" si="17">(AA351*(106.875/AO351))/$AQ351</f>
        <v>9940203.3502791896</v>
      </c>
      <c r="AH351" s="22"/>
      <c r="AI351" s="22"/>
      <c r="AJ351" s="35"/>
      <c r="AK351" s="35"/>
      <c r="AL351" s="35"/>
      <c r="AM351" s="35"/>
      <c r="AN351" s="35"/>
      <c r="AO351" s="24">
        <v>99.991666666666674</v>
      </c>
      <c r="AP351" s="27"/>
      <c r="AQ351" s="28">
        <v>1</v>
      </c>
      <c r="AR351" s="28">
        <v>6</v>
      </c>
      <c r="AS351" s="28" t="s">
        <v>751</v>
      </c>
      <c r="AT351" s="25"/>
      <c r="AU351" s="25"/>
      <c r="AV351" s="25" t="s">
        <v>1134</v>
      </c>
      <c r="AW351" s="25"/>
      <c r="AX351" s="25"/>
      <c r="AY351" s="25"/>
      <c r="AZ351" s="25"/>
      <c r="BA351" s="25"/>
      <c r="BB351" s="25" t="s">
        <v>1133</v>
      </c>
      <c r="BC351" s="25"/>
      <c r="BD351" s="25"/>
      <c r="BE351" s="25" t="s">
        <v>1135</v>
      </c>
      <c r="BF351" s="25">
        <v>1</v>
      </c>
      <c r="BG351" s="25" t="s">
        <v>2000</v>
      </c>
      <c r="BH351" s="25" t="s">
        <v>2000</v>
      </c>
      <c r="BI351" s="74">
        <v>0</v>
      </c>
      <c r="BJ351" s="75" t="s">
        <v>3978</v>
      </c>
      <c r="BK351" s="75" t="s">
        <v>3979</v>
      </c>
      <c r="BL351" s="221"/>
    </row>
    <row r="352" spans="1:70" ht="15" customHeight="1" x14ac:dyDescent="0.25">
      <c r="A352" s="25">
        <v>277</v>
      </c>
      <c r="B352" s="26"/>
      <c r="C352" s="190"/>
      <c r="D352" s="200">
        <v>0</v>
      </c>
      <c r="E352" s="57" t="s">
        <v>1130</v>
      </c>
      <c r="F352" s="57" t="s">
        <v>5</v>
      </c>
      <c r="G352" s="25" t="s">
        <v>1131</v>
      </c>
      <c r="H352" s="104">
        <v>1</v>
      </c>
      <c r="I352" s="25" t="s">
        <v>3549</v>
      </c>
      <c r="J352" s="25"/>
      <c r="K352" s="25">
        <v>5</v>
      </c>
      <c r="L352" s="25">
        <v>1</v>
      </c>
      <c r="M352" s="25">
        <v>19</v>
      </c>
      <c r="N352" s="25" t="s">
        <v>2960</v>
      </c>
      <c r="O352" s="25" t="s">
        <v>982</v>
      </c>
      <c r="P352" s="25" t="s">
        <v>19</v>
      </c>
      <c r="Q352" s="25" t="s">
        <v>1136</v>
      </c>
      <c r="R352" s="25"/>
      <c r="S352" s="25">
        <v>7</v>
      </c>
      <c r="T352" s="25" t="s">
        <v>1108</v>
      </c>
      <c r="U352" s="25" t="s">
        <v>10</v>
      </c>
      <c r="V352" s="25">
        <v>8</v>
      </c>
      <c r="W352" s="25"/>
      <c r="X352" s="25">
        <v>1</v>
      </c>
      <c r="Y352" s="83"/>
      <c r="Z352" s="83"/>
      <c r="AA352" s="83">
        <v>1050000</v>
      </c>
      <c r="AB352" s="83"/>
      <c r="AC352" s="83"/>
      <c r="AD352" s="25" t="s">
        <v>1109</v>
      </c>
      <c r="AE352" s="22"/>
      <c r="AF352" s="22"/>
      <c r="AG352" s="22">
        <f t="shared" si="17"/>
        <v>1122281.0234186181</v>
      </c>
      <c r="AH352" s="22"/>
      <c r="AI352" s="22"/>
      <c r="AJ352" s="35"/>
      <c r="AK352" s="35"/>
      <c r="AL352" s="35"/>
      <c r="AM352" s="35"/>
      <c r="AN352" s="35"/>
      <c r="AO352" s="24">
        <v>99.991666666666674</v>
      </c>
      <c r="AP352" s="27"/>
      <c r="AQ352" s="28">
        <v>1</v>
      </c>
      <c r="AR352" s="28">
        <v>6</v>
      </c>
      <c r="AS352" s="28" t="s">
        <v>751</v>
      </c>
      <c r="AT352" s="25"/>
      <c r="AU352" s="25"/>
      <c r="AV352" s="25" t="s">
        <v>1138</v>
      </c>
      <c r="AW352" s="25"/>
      <c r="AX352" s="25"/>
      <c r="AY352" s="25"/>
      <c r="AZ352" s="25"/>
      <c r="BA352" s="25"/>
      <c r="BB352" s="25" t="s">
        <v>1137</v>
      </c>
      <c r="BC352" s="25"/>
      <c r="BD352" s="25"/>
      <c r="BE352" s="25" t="s">
        <v>1135</v>
      </c>
      <c r="BF352" s="25">
        <v>1</v>
      </c>
      <c r="BG352" s="25" t="s">
        <v>2000</v>
      </c>
      <c r="BH352" s="25" t="s">
        <v>2000</v>
      </c>
      <c r="BI352" s="74">
        <v>0</v>
      </c>
      <c r="BJ352" s="75" t="s">
        <v>3978</v>
      </c>
      <c r="BK352" s="75" t="s">
        <v>3979</v>
      </c>
      <c r="BL352" s="221"/>
    </row>
    <row r="353" spans="1:70" ht="15" customHeight="1" x14ac:dyDescent="0.25">
      <c r="A353" s="25">
        <v>280</v>
      </c>
      <c r="B353" s="21">
        <v>125</v>
      </c>
      <c r="C353" s="190" t="s">
        <v>387</v>
      </c>
      <c r="D353" s="200">
        <v>0</v>
      </c>
      <c r="E353" s="57" t="s">
        <v>1105</v>
      </c>
      <c r="F353" s="57" t="s">
        <v>5</v>
      </c>
      <c r="G353" s="25" t="s">
        <v>411</v>
      </c>
      <c r="H353" s="104">
        <v>1</v>
      </c>
      <c r="I353" s="25" t="s">
        <v>3549</v>
      </c>
      <c r="J353" s="25"/>
      <c r="K353" s="25">
        <v>4</v>
      </c>
      <c r="L353" s="25">
        <v>1</v>
      </c>
      <c r="M353" s="25">
        <v>19</v>
      </c>
      <c r="N353" s="25" t="s">
        <v>2960</v>
      </c>
      <c r="O353" s="25" t="s">
        <v>982</v>
      </c>
      <c r="P353" s="25" t="s">
        <v>19</v>
      </c>
      <c r="Q353" s="25" t="s">
        <v>1124</v>
      </c>
      <c r="R353" s="25" t="s">
        <v>1125</v>
      </c>
      <c r="S353" s="25">
        <v>7</v>
      </c>
      <c r="T353" s="25" t="s">
        <v>1108</v>
      </c>
      <c r="U353" s="25" t="s">
        <v>10</v>
      </c>
      <c r="V353" s="25">
        <v>8</v>
      </c>
      <c r="W353" s="25"/>
      <c r="X353" s="25">
        <v>1</v>
      </c>
      <c r="Y353" s="83"/>
      <c r="Z353" s="83"/>
      <c r="AA353" s="83">
        <v>20704100</v>
      </c>
      <c r="AB353" s="83"/>
      <c r="AC353" s="83"/>
      <c r="AD353" s="25" t="s">
        <v>1109</v>
      </c>
      <c r="AE353" s="22"/>
      <c r="AF353" s="22"/>
      <c r="AG353" s="22">
        <f t="shared" si="17"/>
        <v>24304813.043478258</v>
      </c>
      <c r="AH353" s="22"/>
      <c r="AI353" s="22"/>
      <c r="AJ353" s="35"/>
      <c r="AK353" s="35"/>
      <c r="AL353" s="35">
        <f>AG353/$AS353</f>
        <v>81.016043478260855</v>
      </c>
      <c r="AM353" s="35"/>
      <c r="AN353" s="35"/>
      <c r="AO353" s="24">
        <v>91.041666666666671</v>
      </c>
      <c r="AP353" s="27"/>
      <c r="AQ353" s="28">
        <v>1</v>
      </c>
      <c r="AR353" s="28">
        <v>1</v>
      </c>
      <c r="AS353" s="28">
        <v>300000</v>
      </c>
      <c r="AT353" s="25"/>
      <c r="AU353" s="25" t="s">
        <v>1111</v>
      </c>
      <c r="AV353" s="25" t="s">
        <v>1128</v>
      </c>
      <c r="AW353" s="25">
        <v>2004</v>
      </c>
      <c r="AX353" s="25" t="s">
        <v>2</v>
      </c>
      <c r="AY353" s="25" t="s">
        <v>1127</v>
      </c>
      <c r="AZ353" s="25" t="s">
        <v>3</v>
      </c>
      <c r="BA353" s="25"/>
      <c r="BB353" s="25" t="s">
        <v>1126</v>
      </c>
      <c r="BC353" s="25" t="s">
        <v>1129</v>
      </c>
      <c r="BD353" s="25"/>
      <c r="BE353" s="25" t="s">
        <v>1115</v>
      </c>
      <c r="BF353" s="25">
        <v>3</v>
      </c>
      <c r="BG353" s="25" t="s">
        <v>2000</v>
      </c>
      <c r="BH353" s="25" t="s">
        <v>2000</v>
      </c>
      <c r="BI353" s="74">
        <v>0</v>
      </c>
      <c r="BJ353" s="75" t="s">
        <v>3978</v>
      </c>
      <c r="BK353" s="75" t="s">
        <v>3979</v>
      </c>
      <c r="BL353" s="221"/>
    </row>
    <row r="354" spans="1:70" ht="15" customHeight="1" x14ac:dyDescent="0.25">
      <c r="A354" s="25">
        <v>278</v>
      </c>
      <c r="B354" s="26"/>
      <c r="C354" s="190" t="s">
        <v>387</v>
      </c>
      <c r="D354" s="200">
        <v>0</v>
      </c>
      <c r="E354" s="57" t="s">
        <v>1105</v>
      </c>
      <c r="F354" s="57" t="s">
        <v>5</v>
      </c>
      <c r="G354" s="25" t="s">
        <v>411</v>
      </c>
      <c r="H354" s="104">
        <v>1</v>
      </c>
      <c r="I354" s="25" t="s">
        <v>3549</v>
      </c>
      <c r="J354" s="25"/>
      <c r="K354" s="25">
        <v>4</v>
      </c>
      <c r="L354" s="25">
        <v>1</v>
      </c>
      <c r="M354" s="25">
        <v>19</v>
      </c>
      <c r="N354" s="25" t="s">
        <v>2960</v>
      </c>
      <c r="O354" s="25" t="s">
        <v>982</v>
      </c>
      <c r="P354" s="25" t="s">
        <v>19</v>
      </c>
      <c r="Q354" s="25" t="s">
        <v>1106</v>
      </c>
      <c r="R354" s="25" t="s">
        <v>1107</v>
      </c>
      <c r="S354" s="25">
        <v>7</v>
      </c>
      <c r="T354" s="25" t="s">
        <v>1108</v>
      </c>
      <c r="U354" s="25" t="s">
        <v>10</v>
      </c>
      <c r="V354" s="25">
        <v>8</v>
      </c>
      <c r="W354" s="25"/>
      <c r="X354" s="25">
        <v>1</v>
      </c>
      <c r="Y354" s="83"/>
      <c r="Z354" s="83"/>
      <c r="AA354" s="83">
        <v>13384300</v>
      </c>
      <c r="AB354" s="83"/>
      <c r="AC354" s="83"/>
      <c r="AD354" s="25" t="s">
        <v>1109</v>
      </c>
      <c r="AE354" s="22"/>
      <c r="AF354" s="22"/>
      <c r="AG354" s="22">
        <f t="shared" si="17"/>
        <v>15712004.347826086</v>
      </c>
      <c r="AH354" s="22"/>
      <c r="AI354" s="22"/>
      <c r="AJ354" s="35"/>
      <c r="AK354" s="35"/>
      <c r="AL354" s="35">
        <f>AG354/$AS354</f>
        <v>487.95044558466105</v>
      </c>
      <c r="AM354" s="35"/>
      <c r="AN354" s="35"/>
      <c r="AO354" s="24">
        <v>91.041666666666671</v>
      </c>
      <c r="AP354" s="27"/>
      <c r="AQ354" s="28">
        <v>1</v>
      </c>
      <c r="AR354" s="28">
        <v>1</v>
      </c>
      <c r="AS354" s="28">
        <v>32200</v>
      </c>
      <c r="AT354" s="25"/>
      <c r="AU354" s="25" t="s">
        <v>1111</v>
      </c>
      <c r="AV354" s="25" t="s">
        <v>1113</v>
      </c>
      <c r="AW354" s="25">
        <v>2004</v>
      </c>
      <c r="AX354" s="25" t="s">
        <v>2</v>
      </c>
      <c r="AY354" s="25" t="s">
        <v>1112</v>
      </c>
      <c r="AZ354" s="25" t="s">
        <v>3</v>
      </c>
      <c r="BA354" s="25"/>
      <c r="BB354" s="25" t="s">
        <v>1110</v>
      </c>
      <c r="BC354" s="25" t="s">
        <v>1114</v>
      </c>
      <c r="BD354" s="25"/>
      <c r="BE354" s="25" t="s">
        <v>1115</v>
      </c>
      <c r="BF354" s="25">
        <v>3</v>
      </c>
      <c r="BG354" s="25" t="s">
        <v>2000</v>
      </c>
      <c r="BH354" s="25" t="s">
        <v>2000</v>
      </c>
      <c r="BI354" s="74">
        <v>0</v>
      </c>
      <c r="BJ354" s="75" t="s">
        <v>3978</v>
      </c>
      <c r="BK354" s="75" t="s">
        <v>3979</v>
      </c>
      <c r="BL354" s="221"/>
    </row>
    <row r="355" spans="1:70" ht="15" customHeight="1" x14ac:dyDescent="0.25">
      <c r="A355" s="25">
        <v>279</v>
      </c>
      <c r="B355" s="26"/>
      <c r="C355" s="190" t="s">
        <v>387</v>
      </c>
      <c r="D355" s="200">
        <v>0</v>
      </c>
      <c r="E355" s="57" t="s">
        <v>1105</v>
      </c>
      <c r="F355" s="57" t="s">
        <v>5</v>
      </c>
      <c r="G355" s="25" t="s">
        <v>411</v>
      </c>
      <c r="H355" s="104">
        <v>1</v>
      </c>
      <c r="I355" s="25" t="s">
        <v>3549</v>
      </c>
      <c r="J355" s="25"/>
      <c r="K355" s="25">
        <v>4</v>
      </c>
      <c r="L355" s="25">
        <v>1</v>
      </c>
      <c r="M355" s="25">
        <v>19</v>
      </c>
      <c r="N355" s="25" t="s">
        <v>2960</v>
      </c>
      <c r="O355" s="25" t="s">
        <v>982</v>
      </c>
      <c r="P355" s="25" t="s">
        <v>19</v>
      </c>
      <c r="Q355" s="25" t="s">
        <v>1117</v>
      </c>
      <c r="R355" s="25" t="s">
        <v>1118</v>
      </c>
      <c r="S355" s="25">
        <v>7</v>
      </c>
      <c r="T355" s="25" t="s">
        <v>1108</v>
      </c>
      <c r="U355" s="25" t="s">
        <v>10</v>
      </c>
      <c r="V355" s="25">
        <v>8</v>
      </c>
      <c r="W355" s="25"/>
      <c r="X355" s="25">
        <v>1</v>
      </c>
      <c r="Y355" s="83"/>
      <c r="Z355" s="83"/>
      <c r="AA355" s="83">
        <v>6166000</v>
      </c>
      <c r="AB355" s="83"/>
      <c r="AC355" s="83"/>
      <c r="AD355" s="25" t="s">
        <v>1109</v>
      </c>
      <c r="AE355" s="22"/>
      <c r="AF355" s="22"/>
      <c r="AG355" s="22">
        <f t="shared" si="17"/>
        <v>7238347.8260869561</v>
      </c>
      <c r="AH355" s="22"/>
      <c r="AI355" s="22"/>
      <c r="AJ355" s="35"/>
      <c r="AK355" s="35"/>
      <c r="AL355" s="35">
        <f>AG355/$AS355</f>
        <v>87.5253666999632</v>
      </c>
      <c r="AM355" s="35"/>
      <c r="AN355" s="35"/>
      <c r="AO355" s="24">
        <v>91.041666666666671</v>
      </c>
      <c r="AP355" s="27"/>
      <c r="AQ355" s="28">
        <v>1</v>
      </c>
      <c r="AR355" s="28">
        <v>1</v>
      </c>
      <c r="AS355" s="28">
        <v>82700</v>
      </c>
      <c r="AT355" s="25"/>
      <c r="AU355" s="25" t="s">
        <v>1111</v>
      </c>
      <c r="AV355" s="25" t="s">
        <v>1121</v>
      </c>
      <c r="AW355" s="25">
        <v>2004</v>
      </c>
      <c r="AX355" s="25" t="s">
        <v>2</v>
      </c>
      <c r="AY355" s="25" t="s">
        <v>1120</v>
      </c>
      <c r="AZ355" s="25" t="s">
        <v>3</v>
      </c>
      <c r="BA355" s="25"/>
      <c r="BB355" s="25" t="s">
        <v>1119</v>
      </c>
      <c r="BC355" s="25" t="s">
        <v>1122</v>
      </c>
      <c r="BD355" s="25"/>
      <c r="BE355" s="25" t="s">
        <v>1115</v>
      </c>
      <c r="BF355" s="25">
        <v>3</v>
      </c>
      <c r="BG355" s="25" t="s">
        <v>2000</v>
      </c>
      <c r="BH355" s="25" t="s">
        <v>2000</v>
      </c>
      <c r="BI355" s="74">
        <v>0</v>
      </c>
      <c r="BJ355" s="75" t="s">
        <v>3978</v>
      </c>
      <c r="BK355" s="75" t="s">
        <v>3979</v>
      </c>
      <c r="BL355" s="221"/>
    </row>
    <row r="356" spans="1:70" ht="15" customHeight="1" x14ac:dyDescent="0.25">
      <c r="A356" s="25">
        <v>281</v>
      </c>
      <c r="B356" s="26"/>
      <c r="C356" s="190" t="s">
        <v>387</v>
      </c>
      <c r="D356" s="200">
        <v>0</v>
      </c>
      <c r="E356" s="57" t="s">
        <v>1105</v>
      </c>
      <c r="F356" s="57" t="s">
        <v>5</v>
      </c>
      <c r="G356" s="25" t="s">
        <v>411</v>
      </c>
      <c r="H356" s="104">
        <v>1</v>
      </c>
      <c r="I356" s="71" t="s">
        <v>3549</v>
      </c>
      <c r="J356" s="25"/>
      <c r="K356" s="25">
        <v>4</v>
      </c>
      <c r="L356" s="25">
        <v>1</v>
      </c>
      <c r="M356" s="25">
        <v>19</v>
      </c>
      <c r="N356" s="25" t="s">
        <v>2960</v>
      </c>
      <c r="O356" s="25" t="s">
        <v>982</v>
      </c>
      <c r="P356" s="25" t="s">
        <v>19</v>
      </c>
      <c r="Q356" s="25" t="s">
        <v>1106</v>
      </c>
      <c r="R356" s="25" t="s">
        <v>1107</v>
      </c>
      <c r="S356" s="25">
        <v>7</v>
      </c>
      <c r="T356" s="25" t="s">
        <v>1108</v>
      </c>
      <c r="U356" s="25" t="s">
        <v>10</v>
      </c>
      <c r="V356" s="25">
        <v>8</v>
      </c>
      <c r="W356" s="25"/>
      <c r="X356" s="25">
        <v>1</v>
      </c>
      <c r="Y356" s="83"/>
      <c r="Z356" s="62">
        <v>33.799999999999997</v>
      </c>
      <c r="AA356" s="62">
        <v>34.299999999999997</v>
      </c>
      <c r="AB356" s="83"/>
      <c r="AC356" s="62">
        <v>34.700000000000003</v>
      </c>
      <c r="AD356" s="25" t="s">
        <v>1116</v>
      </c>
      <c r="AE356" s="22"/>
      <c r="AF356" s="22">
        <f>(Z356*(106.875/AO356))/$AQ356</f>
        <v>39.678260869565207</v>
      </c>
      <c r="AG356" s="22">
        <f t="shared" si="17"/>
        <v>40.26521739130434</v>
      </c>
      <c r="AH356" s="22"/>
      <c r="AI356" s="22">
        <f>(AC356*(106.875/AO356))/$AQ356</f>
        <v>40.734782608695653</v>
      </c>
      <c r="AJ356" s="35"/>
      <c r="AK356" s="35"/>
      <c r="AL356" s="35"/>
      <c r="AM356" s="35"/>
      <c r="AN356" s="35"/>
      <c r="AO356" s="24">
        <v>91.041666666666671</v>
      </c>
      <c r="AP356" s="27"/>
      <c r="AQ356" s="28">
        <v>1</v>
      </c>
      <c r="AR356" s="28">
        <v>4</v>
      </c>
      <c r="AS356" s="28">
        <v>32200</v>
      </c>
      <c r="AT356" s="25"/>
      <c r="AU356" s="25" t="s">
        <v>1111</v>
      </c>
      <c r="AV356" s="25" t="s">
        <v>1113</v>
      </c>
      <c r="AW356" s="25">
        <v>2004</v>
      </c>
      <c r="AX356" s="25" t="s">
        <v>2</v>
      </c>
      <c r="AY356" s="25" t="s">
        <v>1112</v>
      </c>
      <c r="AZ356" s="25" t="s">
        <v>3</v>
      </c>
      <c r="BA356" s="25"/>
      <c r="BB356" s="25" t="s">
        <v>1110</v>
      </c>
      <c r="BC356" s="25" t="s">
        <v>1114</v>
      </c>
      <c r="BD356" s="25"/>
      <c r="BE356" s="25" t="s">
        <v>1115</v>
      </c>
      <c r="BF356" s="25">
        <v>3</v>
      </c>
      <c r="BG356" s="25" t="s">
        <v>2000</v>
      </c>
      <c r="BH356" s="25" t="s">
        <v>2000</v>
      </c>
      <c r="BI356" s="74">
        <v>0</v>
      </c>
      <c r="BJ356" s="75" t="s">
        <v>3980</v>
      </c>
      <c r="BK356" s="75" t="s">
        <v>3979</v>
      </c>
    </row>
    <row r="357" spans="1:70" ht="15" customHeight="1" x14ac:dyDescent="0.25">
      <c r="A357" s="25">
        <v>282</v>
      </c>
      <c r="B357" s="26"/>
      <c r="C357" s="190" t="s">
        <v>387</v>
      </c>
      <c r="D357" s="200">
        <v>0</v>
      </c>
      <c r="E357" s="57" t="s">
        <v>1105</v>
      </c>
      <c r="F357" s="57" t="s">
        <v>5</v>
      </c>
      <c r="G357" s="25" t="s">
        <v>411</v>
      </c>
      <c r="H357" s="104">
        <v>1</v>
      </c>
      <c r="I357" s="25" t="s">
        <v>3549</v>
      </c>
      <c r="J357" s="25"/>
      <c r="K357" s="25">
        <v>4</v>
      </c>
      <c r="L357" s="25">
        <v>1</v>
      </c>
      <c r="M357" s="25">
        <v>19</v>
      </c>
      <c r="N357" s="25" t="s">
        <v>2960</v>
      </c>
      <c r="O357" s="25" t="s">
        <v>982</v>
      </c>
      <c r="P357" s="25" t="s">
        <v>19</v>
      </c>
      <c r="Q357" s="25" t="s">
        <v>1117</v>
      </c>
      <c r="R357" s="25" t="s">
        <v>1118</v>
      </c>
      <c r="S357" s="25">
        <v>7</v>
      </c>
      <c r="T357" s="25" t="s">
        <v>1108</v>
      </c>
      <c r="U357" s="25" t="s">
        <v>10</v>
      </c>
      <c r="V357" s="25">
        <v>8</v>
      </c>
      <c r="W357" s="25"/>
      <c r="X357" s="25">
        <v>1</v>
      </c>
      <c r="Y357" s="83"/>
      <c r="Z357" s="62">
        <v>15</v>
      </c>
      <c r="AA357" s="62">
        <v>20.6</v>
      </c>
      <c r="AB357" s="83"/>
      <c r="AC357" s="62">
        <v>47.67</v>
      </c>
      <c r="AD357" s="25" t="s">
        <v>1116</v>
      </c>
      <c r="AE357" s="22"/>
      <c r="AF357" s="22">
        <f>(Z357*(106.875/AO357))/$AQ357</f>
        <v>17.60869565217391</v>
      </c>
      <c r="AG357" s="22">
        <f t="shared" si="17"/>
        <v>24.182608695652174</v>
      </c>
      <c r="AH357" s="22"/>
      <c r="AI357" s="22">
        <f>(AC357*(106.875/AO357))/$AQ357</f>
        <v>55.960434782608694</v>
      </c>
      <c r="AJ357" s="35"/>
      <c r="AK357" s="35"/>
      <c r="AL357" s="35"/>
      <c r="AM357" s="35"/>
      <c r="AN357" s="35"/>
      <c r="AO357" s="24">
        <v>91.041666666666671</v>
      </c>
      <c r="AP357" s="27"/>
      <c r="AQ357" s="28">
        <v>1</v>
      </c>
      <c r="AR357" s="28">
        <v>4</v>
      </c>
      <c r="AS357" s="28">
        <v>82700</v>
      </c>
      <c r="AT357" s="25"/>
      <c r="AU357" s="25" t="s">
        <v>1111</v>
      </c>
      <c r="AV357" s="25" t="s">
        <v>1123</v>
      </c>
      <c r="AW357" s="25">
        <v>2004</v>
      </c>
      <c r="AX357" s="25" t="s">
        <v>2</v>
      </c>
      <c r="AY357" s="25" t="s">
        <v>1120</v>
      </c>
      <c r="AZ357" s="25" t="s">
        <v>3</v>
      </c>
      <c r="BA357" s="25"/>
      <c r="BB357" s="25" t="s">
        <v>1119</v>
      </c>
      <c r="BC357" s="25" t="s">
        <v>1122</v>
      </c>
      <c r="BD357" s="25"/>
      <c r="BE357" s="25" t="s">
        <v>1115</v>
      </c>
      <c r="BF357" s="25">
        <v>3</v>
      </c>
      <c r="BG357" s="25" t="s">
        <v>2000</v>
      </c>
      <c r="BH357" s="25" t="s">
        <v>2000</v>
      </c>
      <c r="BI357" s="74">
        <v>0</v>
      </c>
      <c r="BJ357" s="75" t="s">
        <v>3980</v>
      </c>
      <c r="BK357" s="75" t="s">
        <v>3979</v>
      </c>
    </row>
    <row r="358" spans="1:70" ht="15" customHeight="1" x14ac:dyDescent="0.25">
      <c r="A358" s="25">
        <v>283</v>
      </c>
      <c r="B358" s="26"/>
      <c r="C358" s="190" t="s">
        <v>387</v>
      </c>
      <c r="D358" s="200">
        <v>0</v>
      </c>
      <c r="E358" s="57" t="s">
        <v>1105</v>
      </c>
      <c r="F358" s="57" t="s">
        <v>5</v>
      </c>
      <c r="G358" s="25" t="s">
        <v>411</v>
      </c>
      <c r="H358" s="104">
        <v>1</v>
      </c>
      <c r="I358" s="25" t="s">
        <v>3549</v>
      </c>
      <c r="J358" s="25"/>
      <c r="K358" s="25">
        <v>4</v>
      </c>
      <c r="L358" s="25">
        <v>1</v>
      </c>
      <c r="M358" s="25">
        <v>19</v>
      </c>
      <c r="N358" s="25" t="s">
        <v>2960</v>
      </c>
      <c r="O358" s="25" t="s">
        <v>982</v>
      </c>
      <c r="P358" s="25" t="s">
        <v>19</v>
      </c>
      <c r="Q358" s="25" t="s">
        <v>1124</v>
      </c>
      <c r="R358" s="25" t="s">
        <v>1125</v>
      </c>
      <c r="S358" s="25">
        <v>7</v>
      </c>
      <c r="T358" s="25" t="s">
        <v>1108</v>
      </c>
      <c r="U358" s="25" t="s">
        <v>10</v>
      </c>
      <c r="V358" s="25">
        <v>8</v>
      </c>
      <c r="W358" s="25"/>
      <c r="X358" s="25">
        <v>1</v>
      </c>
      <c r="Y358" s="83"/>
      <c r="Z358" s="62">
        <v>11.7</v>
      </c>
      <c r="AA358" s="62">
        <v>22.8</v>
      </c>
      <c r="AB358" s="83"/>
      <c r="AC358" s="62">
        <v>41.54</v>
      </c>
      <c r="AD358" s="25" t="s">
        <v>1116</v>
      </c>
      <c r="AE358" s="22"/>
      <c r="AF358" s="22">
        <f>(Z358*(106.875/AO358))/$AQ358</f>
        <v>13.734782608695649</v>
      </c>
      <c r="AG358" s="22">
        <f t="shared" si="17"/>
        <v>26.765217391304347</v>
      </c>
      <c r="AH358" s="22"/>
      <c r="AI358" s="22">
        <f>(AC358*(106.875/AO358))/$AQ358</f>
        <v>48.764347826086947</v>
      </c>
      <c r="AJ358" s="35"/>
      <c r="AK358" s="35"/>
      <c r="AL358" s="35"/>
      <c r="AM358" s="35"/>
      <c r="AN358" s="35"/>
      <c r="AO358" s="24">
        <v>91.041666666666671</v>
      </c>
      <c r="AP358" s="27"/>
      <c r="AQ358" s="28">
        <v>1</v>
      </c>
      <c r="AR358" s="28">
        <v>4</v>
      </c>
      <c r="AS358" s="28">
        <v>300000</v>
      </c>
      <c r="AT358" s="25"/>
      <c r="AU358" s="25" t="s">
        <v>1111</v>
      </c>
      <c r="AV358" s="25" t="s">
        <v>1128</v>
      </c>
      <c r="AW358" s="25">
        <v>2004</v>
      </c>
      <c r="AX358" s="25" t="s">
        <v>2</v>
      </c>
      <c r="AY358" s="25" t="s">
        <v>1127</v>
      </c>
      <c r="AZ358" s="25" t="s">
        <v>3</v>
      </c>
      <c r="BA358" s="25"/>
      <c r="BB358" s="25" t="s">
        <v>1126</v>
      </c>
      <c r="BC358" s="25" t="s">
        <v>1129</v>
      </c>
      <c r="BD358" s="25"/>
      <c r="BE358" s="25" t="s">
        <v>1115</v>
      </c>
      <c r="BF358" s="25">
        <v>3</v>
      </c>
      <c r="BG358" s="25" t="s">
        <v>2000</v>
      </c>
      <c r="BH358" s="25" t="s">
        <v>2000</v>
      </c>
      <c r="BI358" s="74">
        <v>0</v>
      </c>
      <c r="BJ358" s="75" t="s">
        <v>3980</v>
      </c>
      <c r="BK358" s="75" t="s">
        <v>3979</v>
      </c>
    </row>
    <row r="359" spans="1:70" s="54" customFormat="1" ht="15" customHeight="1" x14ac:dyDescent="0.25">
      <c r="A359" s="25">
        <v>284</v>
      </c>
      <c r="B359" s="21">
        <v>126</v>
      </c>
      <c r="C359" s="190" t="s">
        <v>387</v>
      </c>
      <c r="D359" s="201">
        <v>0</v>
      </c>
      <c r="E359" s="57" t="s">
        <v>396</v>
      </c>
      <c r="F359" s="57" t="s">
        <v>5</v>
      </c>
      <c r="G359" s="25" t="s">
        <v>397</v>
      </c>
      <c r="H359" s="104">
        <v>1</v>
      </c>
      <c r="I359" s="25"/>
      <c r="J359" s="25"/>
      <c r="K359" s="25">
        <v>4</v>
      </c>
      <c r="L359" s="25">
        <v>1</v>
      </c>
      <c r="M359" s="25">
        <v>8</v>
      </c>
      <c r="N359" s="25" t="s">
        <v>2981</v>
      </c>
      <c r="O359" s="25" t="s">
        <v>912</v>
      </c>
      <c r="P359" s="25" t="s">
        <v>19</v>
      </c>
      <c r="Q359" s="25" t="s">
        <v>1061</v>
      </c>
      <c r="R359" s="25" t="s">
        <v>3</v>
      </c>
      <c r="S359" s="25">
        <v>3</v>
      </c>
      <c r="T359" s="25" t="s">
        <v>1062</v>
      </c>
      <c r="U359" s="25" t="s">
        <v>2</v>
      </c>
      <c r="V359" s="25">
        <v>4</v>
      </c>
      <c r="W359" s="25" t="s">
        <v>1063</v>
      </c>
      <c r="X359" s="25">
        <v>2</v>
      </c>
      <c r="Y359" s="25"/>
      <c r="Z359" s="83">
        <v>10</v>
      </c>
      <c r="AA359" s="83"/>
      <c r="AB359" s="83"/>
      <c r="AC359" s="83">
        <v>70</v>
      </c>
      <c r="AD359" s="25" t="s">
        <v>1064</v>
      </c>
      <c r="AE359" s="22"/>
      <c r="AF359" s="22">
        <f>(Z359*(106.875/AO359))/$AQ359</f>
        <v>10.112758240025233</v>
      </c>
      <c r="AG359" s="22"/>
      <c r="AH359" s="22"/>
      <c r="AI359" s="22">
        <f>(AC359*(106.875/AO359))/$AQ359</f>
        <v>70.789307680176634</v>
      </c>
      <c r="AJ359" s="35"/>
      <c r="AK359" s="35"/>
      <c r="AL359" s="35"/>
      <c r="AM359" s="35"/>
      <c r="AN359" s="35"/>
      <c r="AO359" s="24">
        <v>105.68333333333334</v>
      </c>
      <c r="AP359" s="27"/>
      <c r="AQ359" s="28">
        <v>1</v>
      </c>
      <c r="AR359" s="28">
        <v>5</v>
      </c>
      <c r="AS359" s="28" t="s">
        <v>751</v>
      </c>
      <c r="AT359" s="25">
        <v>5</v>
      </c>
      <c r="AU359" s="25" t="s">
        <v>1066</v>
      </c>
      <c r="AV359" s="25" t="s">
        <v>1067</v>
      </c>
      <c r="AW359" s="25">
        <v>2013</v>
      </c>
      <c r="AX359" s="25" t="s">
        <v>2</v>
      </c>
      <c r="AY359" s="25" t="s">
        <v>1067</v>
      </c>
      <c r="AZ359" s="25" t="s">
        <v>3</v>
      </c>
      <c r="BA359" s="25" t="s">
        <v>1065</v>
      </c>
      <c r="BB359" s="25"/>
      <c r="BC359" s="25" t="s">
        <v>3</v>
      </c>
      <c r="BD359" s="25" t="s">
        <v>1055</v>
      </c>
      <c r="BE359" s="25" t="s">
        <v>1068</v>
      </c>
      <c r="BF359" s="25">
        <v>2</v>
      </c>
      <c r="BG359" s="25" t="s">
        <v>2000</v>
      </c>
      <c r="BH359" s="25" t="s">
        <v>2000</v>
      </c>
      <c r="BI359" s="75" t="s">
        <v>2000</v>
      </c>
      <c r="BJ359" s="75" t="s">
        <v>2000</v>
      </c>
      <c r="BK359" s="75" t="s">
        <v>2000</v>
      </c>
    </row>
    <row r="360" spans="1:70" ht="15" customHeight="1" x14ac:dyDescent="0.25">
      <c r="A360" s="25">
        <v>291</v>
      </c>
      <c r="B360" s="21">
        <v>127</v>
      </c>
      <c r="C360" s="190" t="s">
        <v>387</v>
      </c>
      <c r="D360" s="200">
        <v>0</v>
      </c>
      <c r="E360" s="57" t="s">
        <v>422</v>
      </c>
      <c r="F360" s="57" t="s">
        <v>5</v>
      </c>
      <c r="G360" s="25" t="s">
        <v>412</v>
      </c>
      <c r="H360" s="104">
        <v>1</v>
      </c>
      <c r="I360" s="25">
        <v>1</v>
      </c>
      <c r="J360" s="25" t="s">
        <v>1277</v>
      </c>
      <c r="K360" s="25">
        <v>3</v>
      </c>
      <c r="L360" s="25">
        <v>2</v>
      </c>
      <c r="M360" s="25">
        <v>11</v>
      </c>
      <c r="N360" s="44" t="s">
        <v>2958</v>
      </c>
      <c r="O360" s="25" t="s">
        <v>627</v>
      </c>
      <c r="P360" s="25" t="s">
        <v>19</v>
      </c>
      <c r="Q360" s="25" t="s">
        <v>1278</v>
      </c>
      <c r="R360" s="25"/>
      <c r="S360" s="25">
        <v>7</v>
      </c>
      <c r="T360" s="25" t="s">
        <v>1279</v>
      </c>
      <c r="U360" s="25" t="s">
        <v>10</v>
      </c>
      <c r="V360" s="25">
        <v>8</v>
      </c>
      <c r="W360" s="25" t="s">
        <v>3</v>
      </c>
      <c r="X360" s="25">
        <v>1</v>
      </c>
      <c r="Y360" s="62"/>
      <c r="Z360" s="25"/>
      <c r="AA360" s="62">
        <v>68.739999999999995</v>
      </c>
      <c r="AB360" s="25"/>
      <c r="AC360" s="25"/>
      <c r="AD360" s="25" t="s">
        <v>1280</v>
      </c>
      <c r="AE360" s="22"/>
      <c r="AF360" s="22"/>
      <c r="AG360" s="22">
        <f t="shared" ref="AG360:AG374" si="18">(AA360*(106.875/AO360))/$AQ360</f>
        <v>48.793035850802639</v>
      </c>
      <c r="AH360" s="22"/>
      <c r="AI360" s="22"/>
      <c r="AJ360" s="35"/>
      <c r="AK360" s="35"/>
      <c r="AL360" s="35">
        <f>AG360/1.99</f>
        <v>24.519113492865646</v>
      </c>
      <c r="AM360" s="35"/>
      <c r="AN360" s="35"/>
      <c r="AO360" s="24">
        <v>76.983333333333334</v>
      </c>
      <c r="AP360" s="27"/>
      <c r="AQ360" s="27">
        <v>1.95583</v>
      </c>
      <c r="AR360" s="28">
        <v>3</v>
      </c>
      <c r="AS360" s="28" t="s">
        <v>751</v>
      </c>
      <c r="AT360" s="25">
        <v>10</v>
      </c>
      <c r="AU360" s="25" t="s">
        <v>1283</v>
      </c>
      <c r="AV360" s="25"/>
      <c r="AW360" s="25">
        <v>1993</v>
      </c>
      <c r="AX360" s="25" t="s">
        <v>2</v>
      </c>
      <c r="AY360" s="25"/>
      <c r="AZ360" s="25" t="s">
        <v>2</v>
      </c>
      <c r="BA360" s="25" t="s">
        <v>1281</v>
      </c>
      <c r="BB360" s="25" t="s">
        <v>1282</v>
      </c>
      <c r="BC360" s="25" t="s">
        <v>1284</v>
      </c>
      <c r="BD360" s="25" t="s">
        <v>1285</v>
      </c>
      <c r="BE360" s="25" t="s">
        <v>1267</v>
      </c>
      <c r="BF360" s="25">
        <v>3</v>
      </c>
      <c r="BG360" s="25" t="s">
        <v>2000</v>
      </c>
      <c r="BH360" s="25" t="s">
        <v>2000</v>
      </c>
      <c r="BI360" s="74">
        <v>0</v>
      </c>
      <c r="BJ360" s="75" t="s">
        <v>3911</v>
      </c>
      <c r="BK360" s="75" t="s">
        <v>3981</v>
      </c>
      <c r="BM360" s="238"/>
      <c r="BN360" s="238"/>
      <c r="BO360" s="238"/>
      <c r="BP360" s="238"/>
      <c r="BQ360" s="238"/>
      <c r="BR360" s="238"/>
    </row>
    <row r="361" spans="1:70" ht="15" customHeight="1" x14ac:dyDescent="0.25">
      <c r="A361" s="25">
        <v>285</v>
      </c>
      <c r="B361" s="26"/>
      <c r="C361" s="190" t="s">
        <v>387</v>
      </c>
      <c r="D361" s="200">
        <v>0</v>
      </c>
      <c r="E361" s="57" t="s">
        <v>422</v>
      </c>
      <c r="F361" s="57" t="s">
        <v>5</v>
      </c>
      <c r="G361" s="25" t="s">
        <v>412</v>
      </c>
      <c r="H361" s="104">
        <v>1</v>
      </c>
      <c r="I361" s="25">
        <v>1</v>
      </c>
      <c r="J361" s="25" t="s">
        <v>1277</v>
      </c>
      <c r="K361" s="25">
        <v>3</v>
      </c>
      <c r="L361" s="25">
        <v>2</v>
      </c>
      <c r="M361" s="25">
        <v>11</v>
      </c>
      <c r="N361" s="44" t="s">
        <v>2958</v>
      </c>
      <c r="O361" s="25" t="s">
        <v>627</v>
      </c>
      <c r="P361" s="25" t="s">
        <v>19</v>
      </c>
      <c r="Q361" s="25" t="s">
        <v>1278</v>
      </c>
      <c r="R361" s="25"/>
      <c r="S361" s="25">
        <v>7</v>
      </c>
      <c r="T361" s="25" t="s">
        <v>1279</v>
      </c>
      <c r="U361" s="25" t="s">
        <v>10</v>
      </c>
      <c r="V361" s="25">
        <v>8</v>
      </c>
      <c r="W361" s="25" t="s">
        <v>3</v>
      </c>
      <c r="X361" s="25">
        <v>1</v>
      </c>
      <c r="Y361" s="62"/>
      <c r="Z361" s="25"/>
      <c r="AA361" s="62">
        <v>3.79</v>
      </c>
      <c r="AB361" s="25"/>
      <c r="AC361" s="25"/>
      <c r="AD361" s="25" t="s">
        <v>1286</v>
      </c>
      <c r="AE361" s="22"/>
      <c r="AF361" s="22"/>
      <c r="AG361" s="22">
        <f t="shared" si="18"/>
        <v>2.6902182990186501</v>
      </c>
      <c r="AH361" s="22"/>
      <c r="AI361" s="22"/>
      <c r="AJ361" s="23"/>
      <c r="AK361" s="23"/>
      <c r="AL361" s="23"/>
      <c r="AM361" s="23"/>
      <c r="AN361" s="23"/>
      <c r="AO361" s="24">
        <v>76.983333333333334</v>
      </c>
      <c r="AP361" s="27"/>
      <c r="AQ361" s="27">
        <v>1.95583</v>
      </c>
      <c r="AR361" s="28">
        <v>6</v>
      </c>
      <c r="AS361" s="28" t="s">
        <v>751</v>
      </c>
      <c r="AT361" s="25">
        <v>10</v>
      </c>
      <c r="AU361" s="25" t="s">
        <v>1283</v>
      </c>
      <c r="AV361" s="25"/>
      <c r="AW361" s="25">
        <v>1993</v>
      </c>
      <c r="AX361" s="25" t="s">
        <v>2</v>
      </c>
      <c r="AY361" s="25"/>
      <c r="AZ361" s="25" t="s">
        <v>2</v>
      </c>
      <c r="BA361" s="25" t="s">
        <v>1281</v>
      </c>
      <c r="BB361" s="25" t="s">
        <v>1282</v>
      </c>
      <c r="BC361" s="25" t="s">
        <v>1284</v>
      </c>
      <c r="BD361" s="25" t="s">
        <v>1285</v>
      </c>
      <c r="BE361" s="25" t="s">
        <v>1267</v>
      </c>
      <c r="BF361" s="25">
        <v>3</v>
      </c>
      <c r="BG361" s="25" t="s">
        <v>2000</v>
      </c>
      <c r="BH361" s="25" t="s">
        <v>2000</v>
      </c>
      <c r="BI361" s="74">
        <v>0</v>
      </c>
      <c r="BJ361" s="75" t="s">
        <v>3911</v>
      </c>
      <c r="BK361" s="75" t="s">
        <v>3981</v>
      </c>
    </row>
    <row r="362" spans="1:70" ht="15" customHeight="1" x14ac:dyDescent="0.25">
      <c r="A362" s="25">
        <v>286</v>
      </c>
      <c r="B362" s="26"/>
      <c r="C362" s="190" t="s">
        <v>387</v>
      </c>
      <c r="D362" s="200">
        <v>0</v>
      </c>
      <c r="E362" s="57" t="s">
        <v>422</v>
      </c>
      <c r="F362" s="57" t="s">
        <v>5</v>
      </c>
      <c r="G362" s="25" t="s">
        <v>412</v>
      </c>
      <c r="H362" s="104">
        <v>1</v>
      </c>
      <c r="I362" s="25">
        <v>1</v>
      </c>
      <c r="J362" s="25" t="s">
        <v>1277</v>
      </c>
      <c r="K362" s="25">
        <v>3</v>
      </c>
      <c r="L362" s="25">
        <v>2</v>
      </c>
      <c r="M362" s="25">
        <v>24</v>
      </c>
      <c r="N362" s="25">
        <v>24</v>
      </c>
      <c r="O362" s="25" t="s">
        <v>1287</v>
      </c>
      <c r="P362" s="25" t="s">
        <v>19</v>
      </c>
      <c r="Q362" s="25" t="s">
        <v>1278</v>
      </c>
      <c r="R362" s="25"/>
      <c r="S362" s="25">
        <v>7</v>
      </c>
      <c r="T362" s="25" t="s">
        <v>1279</v>
      </c>
      <c r="U362" s="25" t="s">
        <v>10</v>
      </c>
      <c r="V362" s="25">
        <v>8</v>
      </c>
      <c r="W362" s="25" t="s">
        <v>3</v>
      </c>
      <c r="X362" s="25">
        <v>1</v>
      </c>
      <c r="Y362" s="62"/>
      <c r="Z362" s="25"/>
      <c r="AA362" s="62">
        <v>63.18</v>
      </c>
      <c r="AB362" s="25"/>
      <c r="AC362" s="25"/>
      <c r="AD362" s="25" t="s">
        <v>1288</v>
      </c>
      <c r="AE362" s="22"/>
      <c r="AF362" s="22"/>
      <c r="AG362" s="22">
        <f t="shared" si="18"/>
        <v>44.846435918733064</v>
      </c>
      <c r="AH362" s="22"/>
      <c r="AI362" s="22"/>
      <c r="AJ362" s="35"/>
      <c r="AK362" s="35"/>
      <c r="AL362" s="35">
        <f t="shared" ref="AL362:AL369" si="19">AG362/1.99</f>
        <v>22.535897446599531</v>
      </c>
      <c r="AM362" s="35"/>
      <c r="AN362" s="35"/>
      <c r="AO362" s="24">
        <v>76.983333333333334</v>
      </c>
      <c r="AP362" s="27"/>
      <c r="AQ362" s="27">
        <v>1.95583</v>
      </c>
      <c r="AR362" s="28">
        <v>3</v>
      </c>
      <c r="AS362" s="28" t="s">
        <v>751</v>
      </c>
      <c r="AT362" s="25">
        <v>10</v>
      </c>
      <c r="AU362" s="25" t="s">
        <v>1289</v>
      </c>
      <c r="AV362" s="25"/>
      <c r="AW362" s="25">
        <v>1993</v>
      </c>
      <c r="AX362" s="25" t="s">
        <v>2</v>
      </c>
      <c r="AY362" s="25"/>
      <c r="AZ362" s="25" t="s">
        <v>2</v>
      </c>
      <c r="BA362" s="25"/>
      <c r="BB362" s="25" t="s">
        <v>1282</v>
      </c>
      <c r="BC362" s="25" t="s">
        <v>1290</v>
      </c>
      <c r="BD362" s="25" t="s">
        <v>1285</v>
      </c>
      <c r="BE362" s="25" t="s">
        <v>1267</v>
      </c>
      <c r="BF362" s="25">
        <v>3</v>
      </c>
      <c r="BG362" s="25" t="s">
        <v>2000</v>
      </c>
      <c r="BH362" s="25" t="s">
        <v>2000</v>
      </c>
      <c r="BI362" s="74">
        <v>0</v>
      </c>
      <c r="BJ362" s="75" t="s">
        <v>3890</v>
      </c>
      <c r="BK362" s="75" t="s">
        <v>3977</v>
      </c>
      <c r="BM362" s="221"/>
      <c r="BN362" s="221"/>
      <c r="BO362" s="221"/>
      <c r="BP362" s="221"/>
      <c r="BQ362" s="221"/>
      <c r="BR362" s="221"/>
    </row>
    <row r="363" spans="1:70" ht="15" customHeight="1" x14ac:dyDescent="0.25">
      <c r="A363" s="25">
        <v>287</v>
      </c>
      <c r="B363" s="26"/>
      <c r="C363" s="190" t="s">
        <v>387</v>
      </c>
      <c r="D363" s="200">
        <v>0</v>
      </c>
      <c r="E363" s="57" t="s">
        <v>422</v>
      </c>
      <c r="F363" s="57" t="s">
        <v>5</v>
      </c>
      <c r="G363" s="25" t="s">
        <v>412</v>
      </c>
      <c r="H363" s="104">
        <v>1</v>
      </c>
      <c r="I363" s="25">
        <v>1</v>
      </c>
      <c r="J363" s="25" t="s">
        <v>1277</v>
      </c>
      <c r="K363" s="25">
        <v>3</v>
      </c>
      <c r="L363" s="25">
        <v>2</v>
      </c>
      <c r="M363" s="25">
        <v>18</v>
      </c>
      <c r="N363" s="25" t="s">
        <v>2977</v>
      </c>
      <c r="O363" s="25" t="s">
        <v>637</v>
      </c>
      <c r="P363" s="25" t="s">
        <v>19</v>
      </c>
      <c r="Q363" s="25" t="s">
        <v>1291</v>
      </c>
      <c r="R363" s="25"/>
      <c r="S363" s="25">
        <v>7</v>
      </c>
      <c r="T363" s="25" t="s">
        <v>1279</v>
      </c>
      <c r="U363" s="25" t="s">
        <v>1292</v>
      </c>
      <c r="V363" s="25">
        <v>8</v>
      </c>
      <c r="W363" s="25" t="s">
        <v>3</v>
      </c>
      <c r="X363" s="25">
        <v>1</v>
      </c>
      <c r="Y363" s="62"/>
      <c r="Z363" s="25"/>
      <c r="AA363" s="62">
        <v>24.09</v>
      </c>
      <c r="AB363" s="25"/>
      <c r="AC363" s="25"/>
      <c r="AD363" s="25" t="s">
        <v>1293</v>
      </c>
      <c r="AE363" s="22"/>
      <c r="AF363" s="22"/>
      <c r="AG363" s="22">
        <f t="shared" si="18"/>
        <v>17.099566971862611</v>
      </c>
      <c r="AH363" s="22"/>
      <c r="AI363" s="22"/>
      <c r="AJ363" s="35"/>
      <c r="AK363" s="35"/>
      <c r="AL363" s="35">
        <f t="shared" si="19"/>
        <v>8.5927472220415133</v>
      </c>
      <c r="AM363" s="35"/>
      <c r="AN363" s="35"/>
      <c r="AO363" s="24">
        <v>76.983333333333334</v>
      </c>
      <c r="AP363" s="27"/>
      <c r="AQ363" s="27">
        <v>1.95583</v>
      </c>
      <c r="AR363" s="28">
        <v>3</v>
      </c>
      <c r="AS363" s="28" t="s">
        <v>751</v>
      </c>
      <c r="AT363" s="25">
        <v>10</v>
      </c>
      <c r="AU363" s="25" t="s">
        <v>1296</v>
      </c>
      <c r="AV363" s="25"/>
      <c r="AW363" s="25">
        <v>1993</v>
      </c>
      <c r="AX363" s="25" t="s">
        <v>2</v>
      </c>
      <c r="AY363" s="25"/>
      <c r="AZ363" s="25" t="s">
        <v>2</v>
      </c>
      <c r="BA363" s="25" t="s">
        <v>1294</v>
      </c>
      <c r="BB363" s="25" t="s">
        <v>1295</v>
      </c>
      <c r="BC363" s="25" t="s">
        <v>1297</v>
      </c>
      <c r="BD363" s="25" t="s">
        <v>1285</v>
      </c>
      <c r="BE363" s="25" t="s">
        <v>1267</v>
      </c>
      <c r="BF363" s="25">
        <v>3</v>
      </c>
      <c r="BG363" s="25" t="s">
        <v>2000</v>
      </c>
      <c r="BH363" s="25" t="s">
        <v>2000</v>
      </c>
      <c r="BI363" s="74">
        <v>0</v>
      </c>
      <c r="BJ363" s="75" t="s">
        <v>2000</v>
      </c>
      <c r="BK363" s="75" t="s">
        <v>3982</v>
      </c>
      <c r="BM363" s="238"/>
      <c r="BN363" s="238"/>
      <c r="BO363" s="238"/>
      <c r="BP363" s="238"/>
      <c r="BQ363" s="238"/>
      <c r="BR363" s="238"/>
    </row>
    <row r="364" spans="1:70" ht="15" customHeight="1" x14ac:dyDescent="0.25">
      <c r="A364" s="25">
        <v>288</v>
      </c>
      <c r="B364" s="26"/>
      <c r="C364" s="190" t="s">
        <v>387</v>
      </c>
      <c r="D364" s="200">
        <v>0</v>
      </c>
      <c r="E364" s="57" t="s">
        <v>422</v>
      </c>
      <c r="F364" s="57" t="s">
        <v>5</v>
      </c>
      <c r="G364" s="25" t="s">
        <v>412</v>
      </c>
      <c r="H364" s="104">
        <v>1</v>
      </c>
      <c r="I364" s="25">
        <v>1</v>
      </c>
      <c r="J364" s="25" t="s">
        <v>1277</v>
      </c>
      <c r="K364" s="25">
        <v>3</v>
      </c>
      <c r="L364" s="25">
        <v>2</v>
      </c>
      <c r="M364" s="25">
        <v>18</v>
      </c>
      <c r="N364" s="25" t="s">
        <v>2977</v>
      </c>
      <c r="O364" s="25" t="s">
        <v>637</v>
      </c>
      <c r="P364" s="25" t="s">
        <v>19</v>
      </c>
      <c r="Q364" s="25" t="s">
        <v>1298</v>
      </c>
      <c r="R364" s="25"/>
      <c r="S364" s="25">
        <v>7</v>
      </c>
      <c r="T364" s="25" t="s">
        <v>1279</v>
      </c>
      <c r="U364" s="25" t="s">
        <v>1292</v>
      </c>
      <c r="V364" s="25">
        <v>8</v>
      </c>
      <c r="W364" s="25" t="s">
        <v>3</v>
      </c>
      <c r="X364" s="25">
        <v>1</v>
      </c>
      <c r="Y364" s="62"/>
      <c r="Z364" s="25"/>
      <c r="AA364" s="62">
        <v>11.87</v>
      </c>
      <c r="AB364" s="25"/>
      <c r="AC364" s="25"/>
      <c r="AD364" s="25" t="s">
        <v>1293</v>
      </c>
      <c r="AE364" s="22"/>
      <c r="AF364" s="22"/>
      <c r="AG364" s="22">
        <f t="shared" si="18"/>
        <v>8.4255649628895455</v>
      </c>
      <c r="AH364" s="22"/>
      <c r="AI364" s="22"/>
      <c r="AJ364" s="35"/>
      <c r="AK364" s="35"/>
      <c r="AL364" s="35">
        <f t="shared" si="19"/>
        <v>4.2339522426580629</v>
      </c>
      <c r="AM364" s="35"/>
      <c r="AN364" s="35"/>
      <c r="AO364" s="24">
        <v>76.983333333333334</v>
      </c>
      <c r="AP364" s="27"/>
      <c r="AQ364" s="27">
        <v>1.95583</v>
      </c>
      <c r="AR364" s="28">
        <v>3</v>
      </c>
      <c r="AS364" s="28" t="s">
        <v>751</v>
      </c>
      <c r="AT364" s="25">
        <v>10</v>
      </c>
      <c r="AU364" s="25" t="s">
        <v>1296</v>
      </c>
      <c r="AV364" s="25"/>
      <c r="AW364" s="25">
        <v>1993</v>
      </c>
      <c r="AX364" s="25" t="s">
        <v>2</v>
      </c>
      <c r="AY364" s="25"/>
      <c r="AZ364" s="25" t="s">
        <v>2</v>
      </c>
      <c r="BA364" s="25" t="s">
        <v>1294</v>
      </c>
      <c r="BB364" s="25" t="s">
        <v>1295</v>
      </c>
      <c r="BC364" s="25" t="s">
        <v>1299</v>
      </c>
      <c r="BD364" s="25" t="s">
        <v>1285</v>
      </c>
      <c r="BE364" s="25" t="s">
        <v>1267</v>
      </c>
      <c r="BF364" s="25">
        <v>3</v>
      </c>
      <c r="BG364" s="25" t="s">
        <v>2000</v>
      </c>
      <c r="BH364" s="25" t="s">
        <v>2000</v>
      </c>
      <c r="BI364" s="74">
        <v>0</v>
      </c>
      <c r="BJ364" s="75" t="s">
        <v>2000</v>
      </c>
      <c r="BK364" s="75" t="s">
        <v>3982</v>
      </c>
      <c r="BM364" s="221"/>
      <c r="BN364" s="221"/>
      <c r="BO364" s="221"/>
      <c r="BP364" s="221"/>
      <c r="BQ364" s="221"/>
      <c r="BR364" s="221"/>
    </row>
    <row r="365" spans="1:70" ht="15" customHeight="1" x14ac:dyDescent="0.25">
      <c r="A365" s="25">
        <v>289</v>
      </c>
      <c r="B365" s="26"/>
      <c r="C365" s="190" t="s">
        <v>387</v>
      </c>
      <c r="D365" s="200">
        <v>0</v>
      </c>
      <c r="E365" s="57" t="s">
        <v>422</v>
      </c>
      <c r="F365" s="57" t="s">
        <v>5</v>
      </c>
      <c r="G365" s="25" t="s">
        <v>412</v>
      </c>
      <c r="H365" s="104">
        <v>1</v>
      </c>
      <c r="I365" s="25">
        <v>1</v>
      </c>
      <c r="J365" s="25" t="s">
        <v>1277</v>
      </c>
      <c r="K365" s="25">
        <v>3</v>
      </c>
      <c r="L365" s="25">
        <v>2</v>
      </c>
      <c r="M365" s="25">
        <v>18</v>
      </c>
      <c r="N365" s="25" t="s">
        <v>2977</v>
      </c>
      <c r="O365" s="25" t="s">
        <v>637</v>
      </c>
      <c r="P365" s="25" t="s">
        <v>19</v>
      </c>
      <c r="Q365" s="25" t="s">
        <v>1298</v>
      </c>
      <c r="R365" s="25"/>
      <c r="S365" s="25">
        <v>7</v>
      </c>
      <c r="T365" s="25" t="s">
        <v>1279</v>
      </c>
      <c r="U365" s="25" t="s">
        <v>2</v>
      </c>
      <c r="V365" s="25">
        <v>7</v>
      </c>
      <c r="W365" s="25" t="s">
        <v>1300</v>
      </c>
      <c r="X365" s="25">
        <v>1</v>
      </c>
      <c r="Y365" s="25"/>
      <c r="Z365" s="62">
        <v>46.79</v>
      </c>
      <c r="AA365" s="62">
        <v>61.22</v>
      </c>
      <c r="AB365" s="25"/>
      <c r="AC365" s="62">
        <v>76</v>
      </c>
      <c r="AD365" s="25" t="s">
        <v>1305</v>
      </c>
      <c r="AE365" s="22"/>
      <c r="AF365" s="22">
        <f>(Z365*(106.875/AO365))/$AQ365</f>
        <v>33.212483960707821</v>
      </c>
      <c r="AG365" s="22">
        <f t="shared" si="18"/>
        <v>43.455188460665376</v>
      </c>
      <c r="AH365" s="22"/>
      <c r="AI365" s="22">
        <f>(AC365*(106.875/AO365))/$AQ365</f>
        <v>53.946330006706447</v>
      </c>
      <c r="AJ365" s="35"/>
      <c r="AK365" s="35">
        <f>AF365/1.99</f>
        <v>16.689690432516493</v>
      </c>
      <c r="AL365" s="35">
        <f t="shared" si="19"/>
        <v>21.836778120937375</v>
      </c>
      <c r="AM365" s="35"/>
      <c r="AN365" s="35">
        <f>AI365/1.99</f>
        <v>27.108708546083641</v>
      </c>
      <c r="AO365" s="24">
        <v>76.983333333333334</v>
      </c>
      <c r="AP365" s="27"/>
      <c r="AQ365" s="27">
        <v>1.95583</v>
      </c>
      <c r="AR365" s="28">
        <v>3</v>
      </c>
      <c r="AS365" s="28" t="s">
        <v>751</v>
      </c>
      <c r="AT365" s="25">
        <v>10</v>
      </c>
      <c r="AU365" s="25" t="s">
        <v>1303</v>
      </c>
      <c r="AV365" s="25"/>
      <c r="AW365" s="25">
        <v>1993</v>
      </c>
      <c r="AX365" s="25" t="s">
        <v>2</v>
      </c>
      <c r="AY365" s="25"/>
      <c r="AZ365" s="25" t="s">
        <v>2</v>
      </c>
      <c r="BA365" s="25" t="s">
        <v>1302</v>
      </c>
      <c r="BB365" s="25"/>
      <c r="BC365" s="25" t="s">
        <v>1306</v>
      </c>
      <c r="BD365" s="25" t="s">
        <v>1285</v>
      </c>
      <c r="BE365" s="25" t="s">
        <v>1267</v>
      </c>
      <c r="BF365" s="25">
        <v>3</v>
      </c>
      <c r="BG365" s="25" t="s">
        <v>2000</v>
      </c>
      <c r="BH365" s="25" t="s">
        <v>2000</v>
      </c>
      <c r="BI365" s="74">
        <v>0</v>
      </c>
      <c r="BJ365" s="75" t="s">
        <v>3911</v>
      </c>
      <c r="BK365" s="75" t="s">
        <v>3983</v>
      </c>
      <c r="BM365" s="221"/>
      <c r="BN365" s="221"/>
      <c r="BO365" s="221"/>
      <c r="BP365" s="221"/>
      <c r="BQ365" s="221"/>
      <c r="BR365" s="221"/>
    </row>
    <row r="366" spans="1:70" ht="15" customHeight="1" x14ac:dyDescent="0.25">
      <c r="A366" s="25">
        <v>290</v>
      </c>
      <c r="B366" s="26"/>
      <c r="C366" s="190" t="s">
        <v>387</v>
      </c>
      <c r="D366" s="200">
        <v>0</v>
      </c>
      <c r="E366" s="57" t="s">
        <v>422</v>
      </c>
      <c r="F366" s="57" t="s">
        <v>5</v>
      </c>
      <c r="G366" s="25" t="s">
        <v>412</v>
      </c>
      <c r="H366" s="104">
        <v>1</v>
      </c>
      <c r="I366" s="25">
        <v>1</v>
      </c>
      <c r="J366" s="25" t="s">
        <v>1277</v>
      </c>
      <c r="K366" s="25">
        <v>3</v>
      </c>
      <c r="L366" s="25">
        <v>2</v>
      </c>
      <c r="M366" s="25">
        <v>18</v>
      </c>
      <c r="N366" s="25" t="s">
        <v>2977</v>
      </c>
      <c r="O366" s="25" t="s">
        <v>637</v>
      </c>
      <c r="P366" s="25" t="s">
        <v>19</v>
      </c>
      <c r="Q366" s="25" t="s">
        <v>1291</v>
      </c>
      <c r="R366" s="25"/>
      <c r="S366" s="25">
        <v>7</v>
      </c>
      <c r="T366" s="25" t="s">
        <v>1279</v>
      </c>
      <c r="U366" s="25" t="s">
        <v>2</v>
      </c>
      <c r="V366" s="25">
        <v>7</v>
      </c>
      <c r="W366" s="25" t="s">
        <v>1300</v>
      </c>
      <c r="X366" s="25">
        <v>1</v>
      </c>
      <c r="Y366" s="25"/>
      <c r="Z366" s="62">
        <v>42.9</v>
      </c>
      <c r="AA366" s="62">
        <v>61.11</v>
      </c>
      <c r="AB366" s="25"/>
      <c r="AC366" s="62">
        <v>75.180000000000007</v>
      </c>
      <c r="AD366" s="25" t="s">
        <v>1301</v>
      </c>
      <c r="AE366" s="22"/>
      <c r="AF366" s="22">
        <f>(Z366*(106.875/AO366))/$AQ366</f>
        <v>30.451283648522452</v>
      </c>
      <c r="AG366" s="22">
        <f t="shared" si="18"/>
        <v>43.377108246181983</v>
      </c>
      <c r="AH366" s="22"/>
      <c r="AI366" s="22">
        <f>(AC366*(106.875/AO366))/$AQ366</f>
        <v>53.364277498739355</v>
      </c>
      <c r="AJ366" s="35"/>
      <c r="AK366" s="35">
        <f>AF366/1.99</f>
        <v>15.302152587197211</v>
      </c>
      <c r="AL366" s="35">
        <f t="shared" si="19"/>
        <v>21.797541832252254</v>
      </c>
      <c r="AM366" s="35"/>
      <c r="AN366" s="35">
        <f>AI366/1.99</f>
        <v>26.816219848612743</v>
      </c>
      <c r="AO366" s="24">
        <v>76.983333333333334</v>
      </c>
      <c r="AP366" s="27"/>
      <c r="AQ366" s="27">
        <v>1.95583</v>
      </c>
      <c r="AR366" s="28">
        <v>3</v>
      </c>
      <c r="AS366" s="28" t="s">
        <v>751</v>
      </c>
      <c r="AT366" s="25">
        <v>10</v>
      </c>
      <c r="AU366" s="25" t="s">
        <v>1303</v>
      </c>
      <c r="AV366" s="25"/>
      <c r="AW366" s="25">
        <v>1993</v>
      </c>
      <c r="AX366" s="25" t="s">
        <v>2</v>
      </c>
      <c r="AY366" s="25"/>
      <c r="AZ366" s="25" t="s">
        <v>2</v>
      </c>
      <c r="BA366" s="25" t="s">
        <v>1302</v>
      </c>
      <c r="BB366" s="25"/>
      <c r="BC366" s="25" t="s">
        <v>1304</v>
      </c>
      <c r="BD366" s="25" t="s">
        <v>1285</v>
      </c>
      <c r="BE366" s="25" t="s">
        <v>1267</v>
      </c>
      <c r="BF366" s="25">
        <v>3</v>
      </c>
      <c r="BG366" s="25" t="s">
        <v>2000</v>
      </c>
      <c r="BH366" s="25" t="s">
        <v>2000</v>
      </c>
      <c r="BI366" s="74">
        <v>0</v>
      </c>
      <c r="BJ366" s="75" t="s">
        <v>3911</v>
      </c>
      <c r="BK366" s="75" t="s">
        <v>3983</v>
      </c>
      <c r="BM366" s="221"/>
      <c r="BN366" s="221"/>
      <c r="BO366" s="221"/>
      <c r="BP366" s="221"/>
      <c r="BQ366" s="221"/>
      <c r="BR366" s="221"/>
    </row>
    <row r="367" spans="1:70" ht="15" customHeight="1" x14ac:dyDescent="0.25">
      <c r="A367" s="25">
        <v>293</v>
      </c>
      <c r="B367" s="21">
        <v>128</v>
      </c>
      <c r="C367" s="190" t="s">
        <v>272</v>
      </c>
      <c r="D367" s="200">
        <v>0</v>
      </c>
      <c r="E367" s="64" t="s">
        <v>1591</v>
      </c>
      <c r="F367" s="64" t="s">
        <v>151</v>
      </c>
      <c r="G367" s="25"/>
      <c r="H367" s="104">
        <v>1</v>
      </c>
      <c r="I367" s="25">
        <v>1</v>
      </c>
      <c r="J367" s="71"/>
      <c r="K367" s="25">
        <v>1</v>
      </c>
      <c r="L367" s="25">
        <v>3</v>
      </c>
      <c r="M367" s="25">
        <v>26</v>
      </c>
      <c r="N367" s="25">
        <v>26</v>
      </c>
      <c r="O367" s="71" t="s">
        <v>1583</v>
      </c>
      <c r="P367" s="71" t="s">
        <v>19</v>
      </c>
      <c r="Q367" s="32" t="s">
        <v>276</v>
      </c>
      <c r="R367" s="32" t="s">
        <v>751</v>
      </c>
      <c r="S367" s="25">
        <v>7</v>
      </c>
      <c r="T367" s="25" t="s">
        <v>1584</v>
      </c>
      <c r="U367" s="25" t="s">
        <v>2</v>
      </c>
      <c r="V367" s="25">
        <v>6</v>
      </c>
      <c r="W367" s="25" t="s">
        <v>277</v>
      </c>
      <c r="X367" s="25">
        <v>1</v>
      </c>
      <c r="Y367" s="104"/>
      <c r="Z367" s="104"/>
      <c r="AA367" s="62">
        <v>45</v>
      </c>
      <c r="AB367" s="104"/>
      <c r="AC367" s="104"/>
      <c r="AD367" s="25" t="s">
        <v>2104</v>
      </c>
      <c r="AE367" s="22"/>
      <c r="AF367" s="22"/>
      <c r="AG367" s="22">
        <f t="shared" si="18"/>
        <v>31.119945890673655</v>
      </c>
      <c r="AH367" s="22"/>
      <c r="AI367" s="22"/>
      <c r="AJ367" s="35"/>
      <c r="AK367" s="35"/>
      <c r="AL367" s="35">
        <f t="shared" si="19"/>
        <v>15.638163764157616</v>
      </c>
      <c r="AM367" s="35"/>
      <c r="AN367" s="35"/>
      <c r="AO367" s="24">
        <v>79.016666666666666</v>
      </c>
      <c r="AP367" s="24"/>
      <c r="AQ367" s="24">
        <v>1.95583</v>
      </c>
      <c r="AR367" s="28">
        <v>3</v>
      </c>
      <c r="AS367" s="24" t="s">
        <v>751</v>
      </c>
      <c r="AT367" s="25">
        <v>10</v>
      </c>
      <c r="AU367" s="25" t="s">
        <v>1586</v>
      </c>
      <c r="AV367" s="25" t="s">
        <v>1587</v>
      </c>
      <c r="AW367" s="25" t="s">
        <v>1589</v>
      </c>
      <c r="AX367" s="25" t="s">
        <v>773</v>
      </c>
      <c r="AY367" s="25" t="s">
        <v>2101</v>
      </c>
      <c r="AZ367" s="25" t="s">
        <v>751</v>
      </c>
      <c r="BA367" s="25" t="s">
        <v>751</v>
      </c>
      <c r="BB367" s="25" t="s">
        <v>1585</v>
      </c>
      <c r="BC367" s="25" t="s">
        <v>1588</v>
      </c>
      <c r="BD367" s="25"/>
      <c r="BE367" s="25" t="s">
        <v>1590</v>
      </c>
      <c r="BF367" s="25">
        <v>3</v>
      </c>
      <c r="BG367" s="62">
        <v>3</v>
      </c>
      <c r="BH367" s="25" t="s">
        <v>2000</v>
      </c>
      <c r="BI367" s="74">
        <v>0</v>
      </c>
      <c r="BJ367" s="75" t="s">
        <v>3984</v>
      </c>
      <c r="BK367" s="75" t="s">
        <v>3985</v>
      </c>
    </row>
    <row r="368" spans="1:70" ht="15" customHeight="1" x14ac:dyDescent="0.25">
      <c r="A368" s="25">
        <v>294</v>
      </c>
      <c r="B368" s="21">
        <v>129</v>
      </c>
      <c r="C368" s="190" t="s">
        <v>272</v>
      </c>
      <c r="D368" s="200">
        <v>0</v>
      </c>
      <c r="E368" s="64" t="s">
        <v>1591</v>
      </c>
      <c r="F368" s="64" t="s">
        <v>151</v>
      </c>
      <c r="G368" s="25"/>
      <c r="H368" s="104">
        <v>1</v>
      </c>
      <c r="I368" s="25">
        <v>1</v>
      </c>
      <c r="J368" s="71"/>
      <c r="K368" s="25">
        <v>1</v>
      </c>
      <c r="L368" s="25">
        <v>3</v>
      </c>
      <c r="M368" s="25">
        <v>26</v>
      </c>
      <c r="N368" s="25">
        <v>26</v>
      </c>
      <c r="O368" s="71" t="s">
        <v>1583</v>
      </c>
      <c r="P368" s="71" t="s">
        <v>19</v>
      </c>
      <c r="Q368" s="32" t="s">
        <v>276</v>
      </c>
      <c r="R368" s="32" t="s">
        <v>751</v>
      </c>
      <c r="S368" s="25">
        <v>7</v>
      </c>
      <c r="T368" s="25" t="s">
        <v>1584</v>
      </c>
      <c r="U368" s="25" t="s">
        <v>2</v>
      </c>
      <c r="V368" s="25">
        <v>6</v>
      </c>
      <c r="W368" s="25" t="s">
        <v>277</v>
      </c>
      <c r="X368" s="25">
        <v>1</v>
      </c>
      <c r="Y368" s="104"/>
      <c r="Z368" s="104"/>
      <c r="AA368" s="62">
        <v>49</v>
      </c>
      <c r="AB368" s="104"/>
      <c r="AC368" s="104"/>
      <c r="AD368" s="25" t="s">
        <v>2103</v>
      </c>
      <c r="AE368" s="22"/>
      <c r="AF368" s="22"/>
      <c r="AG368" s="22">
        <f t="shared" si="18"/>
        <v>33.88616330317798</v>
      </c>
      <c r="AH368" s="22"/>
      <c r="AI368" s="22"/>
      <c r="AJ368" s="35"/>
      <c r="AK368" s="35"/>
      <c r="AL368" s="35">
        <f t="shared" si="19"/>
        <v>17.028222765416071</v>
      </c>
      <c r="AM368" s="35"/>
      <c r="AN368" s="35"/>
      <c r="AO368" s="24">
        <v>79.016666666666666</v>
      </c>
      <c r="AP368" s="24"/>
      <c r="AQ368" s="24">
        <v>1.95583</v>
      </c>
      <c r="AR368" s="28">
        <v>3</v>
      </c>
      <c r="AS368" s="24" t="s">
        <v>751</v>
      </c>
      <c r="AT368" s="25">
        <v>10</v>
      </c>
      <c r="AU368" s="25" t="s">
        <v>1586</v>
      </c>
      <c r="AV368" s="25" t="s">
        <v>1587</v>
      </c>
      <c r="AW368" s="25" t="s">
        <v>1589</v>
      </c>
      <c r="AX368" s="25" t="s">
        <v>773</v>
      </c>
      <c r="AY368" s="25" t="s">
        <v>2102</v>
      </c>
      <c r="AZ368" s="25" t="s">
        <v>751</v>
      </c>
      <c r="BA368" s="25" t="s">
        <v>751</v>
      </c>
      <c r="BB368" s="25" t="s">
        <v>1585</v>
      </c>
      <c r="BC368" s="25" t="s">
        <v>1588</v>
      </c>
      <c r="BD368" s="25"/>
      <c r="BE368" s="25" t="s">
        <v>1590</v>
      </c>
      <c r="BF368" s="25">
        <v>3</v>
      </c>
      <c r="BG368" s="62">
        <v>3</v>
      </c>
      <c r="BH368" s="25" t="s">
        <v>2000</v>
      </c>
      <c r="BI368" s="74">
        <v>0</v>
      </c>
      <c r="BJ368" s="75" t="s">
        <v>3984</v>
      </c>
      <c r="BK368" s="75" t="s">
        <v>3985</v>
      </c>
    </row>
    <row r="369" spans="1:70" ht="15" customHeight="1" x14ac:dyDescent="0.25">
      <c r="A369" s="25">
        <v>292</v>
      </c>
      <c r="B369" s="26"/>
      <c r="C369" s="190" t="s">
        <v>272</v>
      </c>
      <c r="D369" s="200">
        <v>0</v>
      </c>
      <c r="E369" s="64" t="s">
        <v>1591</v>
      </c>
      <c r="F369" s="64" t="s">
        <v>151</v>
      </c>
      <c r="G369" s="25"/>
      <c r="H369" s="104">
        <v>1</v>
      </c>
      <c r="I369" s="25">
        <v>1</v>
      </c>
      <c r="J369" s="71"/>
      <c r="K369" s="25">
        <v>1</v>
      </c>
      <c r="L369" s="25">
        <v>3</v>
      </c>
      <c r="M369" s="25">
        <v>26</v>
      </c>
      <c r="N369" s="25">
        <v>26</v>
      </c>
      <c r="O369" s="71" t="s">
        <v>1583</v>
      </c>
      <c r="P369" s="71" t="s">
        <v>19</v>
      </c>
      <c r="Q369" s="32" t="s">
        <v>276</v>
      </c>
      <c r="R369" s="32" t="s">
        <v>751</v>
      </c>
      <c r="S369" s="25">
        <v>7</v>
      </c>
      <c r="T369" s="25" t="s">
        <v>1584</v>
      </c>
      <c r="U369" s="25" t="s">
        <v>2</v>
      </c>
      <c r="V369" s="25">
        <v>6</v>
      </c>
      <c r="W369" s="25" t="s">
        <v>277</v>
      </c>
      <c r="X369" s="25">
        <v>1</v>
      </c>
      <c r="Y369" s="83"/>
      <c r="Z369" s="83"/>
      <c r="AA369" s="62">
        <v>38</v>
      </c>
      <c r="AB369" s="83"/>
      <c r="AC369" s="25"/>
      <c r="AD369" s="25" t="s">
        <v>2105</v>
      </c>
      <c r="AE369" s="22"/>
      <c r="AF369" s="22"/>
      <c r="AG369" s="22">
        <f t="shared" si="18"/>
        <v>26.279065418791088</v>
      </c>
      <c r="AH369" s="22"/>
      <c r="AI369" s="22"/>
      <c r="AJ369" s="35"/>
      <c r="AK369" s="35"/>
      <c r="AL369" s="35">
        <f t="shared" si="19"/>
        <v>13.205560511955321</v>
      </c>
      <c r="AM369" s="35"/>
      <c r="AN369" s="35"/>
      <c r="AO369" s="24">
        <v>79.016666666666666</v>
      </c>
      <c r="AP369" s="24"/>
      <c r="AQ369" s="24">
        <v>1.95583</v>
      </c>
      <c r="AR369" s="28">
        <v>3</v>
      </c>
      <c r="AS369" s="24" t="s">
        <v>751</v>
      </c>
      <c r="AT369" s="25">
        <v>10</v>
      </c>
      <c r="AU369" s="25" t="s">
        <v>1586</v>
      </c>
      <c r="AV369" s="25" t="s">
        <v>1587</v>
      </c>
      <c r="AW369" s="25" t="s">
        <v>1589</v>
      </c>
      <c r="AX369" s="25" t="s">
        <v>773</v>
      </c>
      <c r="AY369" s="25" t="s">
        <v>2100</v>
      </c>
      <c r="AZ369" s="25" t="s">
        <v>751</v>
      </c>
      <c r="BA369" s="25" t="s">
        <v>751</v>
      </c>
      <c r="BB369" s="25" t="s">
        <v>1585</v>
      </c>
      <c r="BC369" s="25" t="s">
        <v>1588</v>
      </c>
      <c r="BD369" s="25"/>
      <c r="BE369" s="25" t="s">
        <v>1590</v>
      </c>
      <c r="BF369" s="25">
        <v>3</v>
      </c>
      <c r="BG369" s="62">
        <v>3</v>
      </c>
      <c r="BH369" s="25" t="s">
        <v>2000</v>
      </c>
      <c r="BI369" s="74">
        <v>0</v>
      </c>
      <c r="BJ369" s="75" t="s">
        <v>3984</v>
      </c>
      <c r="BK369" s="75" t="s">
        <v>3985</v>
      </c>
    </row>
    <row r="370" spans="1:70" ht="15" customHeight="1" x14ac:dyDescent="0.25">
      <c r="A370" s="25">
        <v>295</v>
      </c>
      <c r="B370" s="21">
        <v>130</v>
      </c>
      <c r="C370" s="190" t="s">
        <v>272</v>
      </c>
      <c r="D370" s="200">
        <v>0</v>
      </c>
      <c r="E370" s="57" t="s">
        <v>275</v>
      </c>
      <c r="F370" s="57" t="s">
        <v>5</v>
      </c>
      <c r="G370" s="25" t="s">
        <v>412</v>
      </c>
      <c r="H370" s="104">
        <v>1</v>
      </c>
      <c r="I370" s="25">
        <v>1</v>
      </c>
      <c r="J370" s="25"/>
      <c r="K370" s="25">
        <v>4</v>
      </c>
      <c r="L370" s="25">
        <v>3</v>
      </c>
      <c r="M370" s="25">
        <v>21</v>
      </c>
      <c r="N370" s="25" t="s">
        <v>2965</v>
      </c>
      <c r="O370" s="25" t="s">
        <v>1741</v>
      </c>
      <c r="P370" s="25" t="s">
        <v>19</v>
      </c>
      <c r="Q370" s="25" t="s">
        <v>1330</v>
      </c>
      <c r="R370" s="25"/>
      <c r="S370" s="25">
        <v>7</v>
      </c>
      <c r="T370" s="25" t="s">
        <v>2106</v>
      </c>
      <c r="U370" s="25" t="s">
        <v>10</v>
      </c>
      <c r="V370" s="25">
        <v>8</v>
      </c>
      <c r="W370" s="25" t="s">
        <v>3</v>
      </c>
      <c r="X370" s="25">
        <v>1</v>
      </c>
      <c r="Y370" s="25"/>
      <c r="Z370" s="25"/>
      <c r="AA370" s="25">
        <v>158</v>
      </c>
      <c r="AB370" s="25"/>
      <c r="AC370" s="25"/>
      <c r="AD370" s="25" t="s">
        <v>2107</v>
      </c>
      <c r="AE370" s="22"/>
      <c r="AF370" s="22"/>
      <c r="AG370" s="22">
        <f t="shared" si="18"/>
        <v>107.274415351207</v>
      </c>
      <c r="AH370" s="22"/>
      <c r="AI370" s="22"/>
      <c r="AJ370" s="35"/>
      <c r="AK370" s="35"/>
      <c r="AL370" s="35">
        <f>AG370/$AS370</f>
        <v>107.274415351207</v>
      </c>
      <c r="AM370" s="35"/>
      <c r="AN370" s="35"/>
      <c r="AO370" s="24">
        <v>80.483333333333334</v>
      </c>
      <c r="AP370" s="27"/>
      <c r="AQ370" s="27">
        <v>1.95583</v>
      </c>
      <c r="AR370" s="28">
        <v>1</v>
      </c>
      <c r="AS370" s="28">
        <v>1</v>
      </c>
      <c r="AT370" s="25">
        <v>10</v>
      </c>
      <c r="AU370" s="25" t="s">
        <v>1334</v>
      </c>
      <c r="AV370" s="25"/>
      <c r="AW370" s="25">
        <v>1995</v>
      </c>
      <c r="AX370" s="25" t="s">
        <v>2</v>
      </c>
      <c r="AY370" s="25" t="s">
        <v>1339</v>
      </c>
      <c r="AZ370" s="25" t="s">
        <v>2</v>
      </c>
      <c r="BA370" s="25"/>
      <c r="BB370" s="25"/>
      <c r="BC370" s="25"/>
      <c r="BD370" s="25"/>
      <c r="BE370" s="25" t="s">
        <v>1336</v>
      </c>
      <c r="BF370" s="25">
        <v>2</v>
      </c>
      <c r="BG370" s="25" t="s">
        <v>2000</v>
      </c>
      <c r="BH370" s="25" t="s">
        <v>2000</v>
      </c>
      <c r="BI370" s="74">
        <v>0</v>
      </c>
      <c r="BJ370" s="75" t="s">
        <v>3986</v>
      </c>
      <c r="BK370" s="75" t="s">
        <v>3906</v>
      </c>
    </row>
    <row r="371" spans="1:70" ht="15" customHeight="1" x14ac:dyDescent="0.25">
      <c r="A371" s="25">
        <v>296</v>
      </c>
      <c r="B371" s="26"/>
      <c r="C371" s="190" t="s">
        <v>272</v>
      </c>
      <c r="D371" s="200">
        <v>0</v>
      </c>
      <c r="E371" s="57" t="s">
        <v>275</v>
      </c>
      <c r="F371" s="57" t="s">
        <v>5</v>
      </c>
      <c r="G371" s="25" t="s">
        <v>412</v>
      </c>
      <c r="H371" s="104">
        <v>1</v>
      </c>
      <c r="I371" s="25">
        <v>1</v>
      </c>
      <c r="J371" s="25"/>
      <c r="K371" s="25">
        <v>4</v>
      </c>
      <c r="L371" s="25">
        <v>3</v>
      </c>
      <c r="M371" s="25">
        <v>21</v>
      </c>
      <c r="N371" s="25" t="s">
        <v>2965</v>
      </c>
      <c r="O371" s="25" t="s">
        <v>1741</v>
      </c>
      <c r="P371" s="25" t="s">
        <v>19</v>
      </c>
      <c r="Q371" s="25" t="s">
        <v>19</v>
      </c>
      <c r="R371" s="25"/>
      <c r="S371" s="25">
        <v>7</v>
      </c>
      <c r="T371" s="25" t="s">
        <v>2106</v>
      </c>
      <c r="U371" s="25" t="s">
        <v>10</v>
      </c>
      <c r="V371" s="25">
        <v>8</v>
      </c>
      <c r="W371" s="25" t="s">
        <v>3</v>
      </c>
      <c r="X371" s="25">
        <v>1</v>
      </c>
      <c r="Y371" s="25"/>
      <c r="Z371" s="25"/>
      <c r="AA371" s="25">
        <v>123</v>
      </c>
      <c r="AB371" s="25"/>
      <c r="AC371" s="25"/>
      <c r="AD371" s="25" t="s">
        <v>2108</v>
      </c>
      <c r="AE371" s="22"/>
      <c r="AF371" s="22"/>
      <c r="AG371" s="22">
        <f t="shared" si="18"/>
        <v>83.511095494926963</v>
      </c>
      <c r="AH371" s="22"/>
      <c r="AI371" s="22"/>
      <c r="AJ371" s="35"/>
      <c r="AK371" s="35"/>
      <c r="AL371" s="35">
        <f>AG371/$AS371</f>
        <v>83.511095494926963</v>
      </c>
      <c r="AM371" s="35"/>
      <c r="AN371" s="35"/>
      <c r="AO371" s="24">
        <v>80.483333333333334</v>
      </c>
      <c r="AP371" s="27"/>
      <c r="AQ371" s="27">
        <v>1.95583</v>
      </c>
      <c r="AR371" s="28">
        <v>1</v>
      </c>
      <c r="AS371" s="28">
        <v>1</v>
      </c>
      <c r="AT371" s="25">
        <v>10</v>
      </c>
      <c r="AU371" s="25" t="s">
        <v>1334</v>
      </c>
      <c r="AV371" s="25"/>
      <c r="AW371" s="25">
        <v>1995</v>
      </c>
      <c r="AX371" s="25" t="s">
        <v>2</v>
      </c>
      <c r="AY371" s="25" t="s">
        <v>1340</v>
      </c>
      <c r="AZ371" s="25" t="s">
        <v>2</v>
      </c>
      <c r="BA371" s="25"/>
      <c r="BB371" s="25"/>
      <c r="BC371" s="25"/>
      <c r="BD371" s="25"/>
      <c r="BE371" s="25" t="s">
        <v>1336</v>
      </c>
      <c r="BF371" s="25">
        <v>2</v>
      </c>
      <c r="BG371" s="25" t="s">
        <v>2000</v>
      </c>
      <c r="BH371" s="25" t="s">
        <v>2000</v>
      </c>
      <c r="BI371" s="74">
        <v>0</v>
      </c>
      <c r="BJ371" s="75" t="s">
        <v>3986</v>
      </c>
      <c r="BK371" s="75" t="s">
        <v>3906</v>
      </c>
    </row>
    <row r="372" spans="1:70" ht="15" customHeight="1" x14ac:dyDescent="0.25">
      <c r="A372" s="25">
        <v>297</v>
      </c>
      <c r="B372" s="26"/>
      <c r="C372" s="190" t="s">
        <v>272</v>
      </c>
      <c r="D372" s="200">
        <v>0</v>
      </c>
      <c r="E372" s="57" t="s">
        <v>275</v>
      </c>
      <c r="F372" s="57" t="s">
        <v>5</v>
      </c>
      <c r="G372" s="25" t="s">
        <v>412</v>
      </c>
      <c r="H372" s="104">
        <v>1</v>
      </c>
      <c r="I372" s="25">
        <v>1</v>
      </c>
      <c r="J372" s="25"/>
      <c r="K372" s="25">
        <v>4</v>
      </c>
      <c r="L372" s="25">
        <v>3</v>
      </c>
      <c r="M372" s="25">
        <v>21</v>
      </c>
      <c r="N372" s="25" t="s">
        <v>4231</v>
      </c>
      <c r="O372" s="25" t="s">
        <v>1741</v>
      </c>
      <c r="P372" s="25" t="s">
        <v>19</v>
      </c>
      <c r="Q372" s="25" t="s">
        <v>1330</v>
      </c>
      <c r="R372" s="25"/>
      <c r="S372" s="25">
        <v>7</v>
      </c>
      <c r="T372" s="25" t="s">
        <v>1331</v>
      </c>
      <c r="U372" s="25" t="s">
        <v>10</v>
      </c>
      <c r="V372" s="25">
        <v>8</v>
      </c>
      <c r="W372" s="25" t="s">
        <v>3</v>
      </c>
      <c r="X372" s="25">
        <v>1</v>
      </c>
      <c r="Y372" s="62"/>
      <c r="Z372" s="25"/>
      <c r="AA372" s="62">
        <v>67</v>
      </c>
      <c r="AB372" s="25"/>
      <c r="AC372" s="25"/>
      <c r="AD372" s="25" t="s">
        <v>1338</v>
      </c>
      <c r="AE372" s="22"/>
      <c r="AF372" s="22"/>
      <c r="AG372" s="22">
        <f t="shared" si="18"/>
        <v>45.489783724878926</v>
      </c>
      <c r="AH372" s="22"/>
      <c r="AI372" s="22"/>
      <c r="AJ372" s="35"/>
      <c r="AK372" s="35"/>
      <c r="AL372" s="35">
        <f>AG372/1.99</f>
        <v>22.859187801446698</v>
      </c>
      <c r="AM372" s="35"/>
      <c r="AN372" s="35"/>
      <c r="AO372" s="24">
        <v>80.483333333333334</v>
      </c>
      <c r="AP372" s="27"/>
      <c r="AQ372" s="27">
        <v>1.95583</v>
      </c>
      <c r="AR372" s="28">
        <v>3</v>
      </c>
      <c r="AS372" s="28" t="s">
        <v>751</v>
      </c>
      <c r="AT372" s="25">
        <v>10</v>
      </c>
      <c r="AU372" s="25" t="s">
        <v>1334</v>
      </c>
      <c r="AV372" s="25"/>
      <c r="AW372" s="25">
        <v>1995</v>
      </c>
      <c r="AX372" s="25" t="s">
        <v>2</v>
      </c>
      <c r="AY372" s="25"/>
      <c r="AZ372" s="25" t="s">
        <v>2</v>
      </c>
      <c r="BA372" s="25"/>
      <c r="BB372" s="25" t="s">
        <v>1333</v>
      </c>
      <c r="BC372" s="25" t="s">
        <v>1335</v>
      </c>
      <c r="BD372" s="25"/>
      <c r="BE372" s="25" t="s">
        <v>1336</v>
      </c>
      <c r="BF372" s="25">
        <v>2</v>
      </c>
      <c r="BG372" s="25" t="s">
        <v>2000</v>
      </c>
      <c r="BH372" s="25" t="s">
        <v>2000</v>
      </c>
      <c r="BI372" s="74">
        <v>0</v>
      </c>
      <c r="BJ372" s="75" t="s">
        <v>3911</v>
      </c>
      <c r="BK372" s="75" t="s">
        <v>3912</v>
      </c>
      <c r="BM372" s="238"/>
      <c r="BN372" s="238"/>
      <c r="BO372" s="238"/>
      <c r="BP372" s="238"/>
      <c r="BQ372" s="238"/>
      <c r="BR372" s="238"/>
    </row>
    <row r="373" spans="1:70" ht="15" customHeight="1" x14ac:dyDescent="0.25">
      <c r="A373" s="25">
        <v>298</v>
      </c>
      <c r="B373" s="26"/>
      <c r="C373" s="190" t="s">
        <v>272</v>
      </c>
      <c r="D373" s="200">
        <v>0</v>
      </c>
      <c r="E373" s="57" t="s">
        <v>275</v>
      </c>
      <c r="F373" s="57" t="s">
        <v>5</v>
      </c>
      <c r="G373" s="25" t="s">
        <v>412</v>
      </c>
      <c r="H373" s="104">
        <v>1</v>
      </c>
      <c r="I373" s="25">
        <v>1</v>
      </c>
      <c r="J373" s="25"/>
      <c r="K373" s="25">
        <v>4</v>
      </c>
      <c r="L373" s="25">
        <v>3</v>
      </c>
      <c r="M373" s="25">
        <v>21</v>
      </c>
      <c r="N373" s="25" t="s">
        <v>4231</v>
      </c>
      <c r="O373" s="25" t="s">
        <v>1741</v>
      </c>
      <c r="P373" s="25" t="s">
        <v>19</v>
      </c>
      <c r="Q373" s="25" t="s">
        <v>1330</v>
      </c>
      <c r="R373" s="25"/>
      <c r="S373" s="25">
        <v>7</v>
      </c>
      <c r="T373" s="25" t="s">
        <v>1331</v>
      </c>
      <c r="U373" s="25" t="s">
        <v>10</v>
      </c>
      <c r="V373" s="25">
        <v>8</v>
      </c>
      <c r="W373" s="25" t="s">
        <v>3</v>
      </c>
      <c r="X373" s="25">
        <v>1</v>
      </c>
      <c r="Y373" s="62"/>
      <c r="Z373" s="25"/>
      <c r="AA373" s="62">
        <v>58</v>
      </c>
      <c r="AB373" s="25"/>
      <c r="AC373" s="25"/>
      <c r="AD373" s="25" t="s">
        <v>1332</v>
      </c>
      <c r="AE373" s="22"/>
      <c r="AF373" s="22"/>
      <c r="AG373" s="22">
        <f t="shared" si="18"/>
        <v>39.379215761835489</v>
      </c>
      <c r="AH373" s="22"/>
      <c r="AI373" s="22"/>
      <c r="AJ373" s="35"/>
      <c r="AK373" s="35"/>
      <c r="AL373" s="35">
        <f>AG373/1.99</f>
        <v>19.788550634088185</v>
      </c>
      <c r="AM373" s="35"/>
      <c r="AN373" s="35"/>
      <c r="AO373" s="24">
        <v>80.483333333333334</v>
      </c>
      <c r="AP373" s="27"/>
      <c r="AQ373" s="27">
        <v>1.95583</v>
      </c>
      <c r="AR373" s="28">
        <v>3</v>
      </c>
      <c r="AS373" s="28" t="s">
        <v>751</v>
      </c>
      <c r="AT373" s="25">
        <v>10</v>
      </c>
      <c r="AU373" s="25" t="s">
        <v>1334</v>
      </c>
      <c r="AV373" s="25"/>
      <c r="AW373" s="25">
        <v>1995</v>
      </c>
      <c r="AX373" s="25" t="s">
        <v>2</v>
      </c>
      <c r="AY373" s="25"/>
      <c r="AZ373" s="25" t="s">
        <v>2</v>
      </c>
      <c r="BA373" s="25"/>
      <c r="BB373" s="25" t="s">
        <v>1333</v>
      </c>
      <c r="BC373" s="25" t="s">
        <v>1335</v>
      </c>
      <c r="BD373" s="25"/>
      <c r="BE373" s="25" t="s">
        <v>1336</v>
      </c>
      <c r="BF373" s="25">
        <v>2</v>
      </c>
      <c r="BG373" s="25" t="s">
        <v>2000</v>
      </c>
      <c r="BH373" s="25" t="s">
        <v>2000</v>
      </c>
      <c r="BI373" s="74">
        <v>0</v>
      </c>
      <c r="BJ373" s="75" t="s">
        <v>3911</v>
      </c>
      <c r="BK373" s="75" t="s">
        <v>3912</v>
      </c>
      <c r="BM373" s="238"/>
      <c r="BN373" s="238"/>
      <c r="BO373" s="238"/>
      <c r="BP373" s="238"/>
      <c r="BQ373" s="238"/>
      <c r="BR373" s="238"/>
    </row>
    <row r="374" spans="1:70" ht="15" customHeight="1" x14ac:dyDescent="0.25">
      <c r="A374" s="25">
        <v>299</v>
      </c>
      <c r="B374" s="26"/>
      <c r="C374" s="190" t="s">
        <v>272</v>
      </c>
      <c r="D374" s="200">
        <v>0</v>
      </c>
      <c r="E374" s="57" t="s">
        <v>275</v>
      </c>
      <c r="F374" s="57" t="s">
        <v>5</v>
      </c>
      <c r="G374" s="25" t="s">
        <v>412</v>
      </c>
      <c r="H374" s="104">
        <v>1</v>
      </c>
      <c r="I374" s="25">
        <v>1</v>
      </c>
      <c r="J374" s="25"/>
      <c r="K374" s="25">
        <v>4</v>
      </c>
      <c r="L374" s="25">
        <v>3</v>
      </c>
      <c r="M374" s="25">
        <v>21</v>
      </c>
      <c r="N374" s="25" t="s">
        <v>4231</v>
      </c>
      <c r="O374" s="25" t="s">
        <v>1741</v>
      </c>
      <c r="P374" s="25" t="s">
        <v>19</v>
      </c>
      <c r="Q374" s="25" t="s">
        <v>1330</v>
      </c>
      <c r="R374" s="25"/>
      <c r="S374" s="25">
        <v>7</v>
      </c>
      <c r="T374" s="25" t="s">
        <v>1331</v>
      </c>
      <c r="U374" s="25" t="s">
        <v>10</v>
      </c>
      <c r="V374" s="25">
        <v>8</v>
      </c>
      <c r="W374" s="25" t="s">
        <v>3</v>
      </c>
      <c r="X374" s="25">
        <v>1</v>
      </c>
      <c r="Y374" s="62"/>
      <c r="Z374" s="25"/>
      <c r="AA374" s="62">
        <v>65</v>
      </c>
      <c r="AB374" s="25"/>
      <c r="AC374" s="25"/>
      <c r="AD374" s="25" t="s">
        <v>1337</v>
      </c>
      <c r="AE374" s="22"/>
      <c r="AF374" s="22"/>
      <c r="AG374" s="22">
        <f t="shared" si="18"/>
        <v>44.131879733091488</v>
      </c>
      <c r="AH374" s="22"/>
      <c r="AI374" s="22"/>
      <c r="AJ374" s="35"/>
      <c r="AK374" s="35"/>
      <c r="AL374" s="35">
        <f>AG374/1.99</f>
        <v>22.176823986478134</v>
      </c>
      <c r="AM374" s="35"/>
      <c r="AN374" s="35"/>
      <c r="AO374" s="24">
        <v>80.483333333333334</v>
      </c>
      <c r="AP374" s="27"/>
      <c r="AQ374" s="27">
        <v>1.95583</v>
      </c>
      <c r="AR374" s="28">
        <v>3</v>
      </c>
      <c r="AS374" s="28" t="s">
        <v>751</v>
      </c>
      <c r="AT374" s="25">
        <v>10</v>
      </c>
      <c r="AU374" s="25" t="s">
        <v>1334</v>
      </c>
      <c r="AV374" s="25"/>
      <c r="AW374" s="25">
        <v>1995</v>
      </c>
      <c r="AX374" s="25" t="s">
        <v>2</v>
      </c>
      <c r="AY374" s="25"/>
      <c r="AZ374" s="25" t="s">
        <v>2</v>
      </c>
      <c r="BA374" s="25"/>
      <c r="BB374" s="25" t="s">
        <v>1333</v>
      </c>
      <c r="BC374" s="25" t="s">
        <v>1335</v>
      </c>
      <c r="BD374" s="25"/>
      <c r="BE374" s="25" t="s">
        <v>1336</v>
      </c>
      <c r="BF374" s="25">
        <v>2</v>
      </c>
      <c r="BG374" s="25" t="s">
        <v>2000</v>
      </c>
      <c r="BH374" s="25" t="s">
        <v>2000</v>
      </c>
      <c r="BI374" s="74">
        <v>0</v>
      </c>
      <c r="BJ374" s="75" t="s">
        <v>3911</v>
      </c>
      <c r="BK374" s="75" t="s">
        <v>3912</v>
      </c>
      <c r="BM374" s="221"/>
      <c r="BN374" s="221"/>
      <c r="BO374" s="221"/>
      <c r="BP374" s="221"/>
      <c r="BQ374" s="221"/>
      <c r="BR374" s="221"/>
    </row>
    <row r="375" spans="1:70" ht="15" customHeight="1" x14ac:dyDescent="0.25">
      <c r="A375" s="25">
        <v>300</v>
      </c>
      <c r="B375" s="21">
        <v>131</v>
      </c>
      <c r="C375" s="190" t="s">
        <v>428</v>
      </c>
      <c r="D375" s="201">
        <v>0</v>
      </c>
      <c r="E375" s="57" t="s">
        <v>442</v>
      </c>
      <c r="F375" s="57" t="s">
        <v>5</v>
      </c>
      <c r="G375" s="25" t="s">
        <v>412</v>
      </c>
      <c r="H375" s="104">
        <v>0</v>
      </c>
      <c r="I375" s="25" t="s">
        <v>1329</v>
      </c>
      <c r="J375" s="25"/>
      <c r="K375" s="25"/>
      <c r="L375" s="25"/>
      <c r="M375" s="25"/>
      <c r="N375" s="25"/>
      <c r="O375" s="25"/>
      <c r="P375" s="25"/>
      <c r="Q375" s="25"/>
      <c r="R375" s="25"/>
      <c r="S375" s="25"/>
      <c r="T375" s="25"/>
      <c r="U375" s="25"/>
      <c r="V375" s="25"/>
      <c r="W375" s="25"/>
      <c r="X375" s="25"/>
      <c r="Y375" s="25"/>
      <c r="Z375" s="25"/>
      <c r="AA375" s="25"/>
      <c r="AB375" s="25"/>
      <c r="AC375" s="25"/>
      <c r="AD375" s="25"/>
      <c r="AE375" s="22"/>
      <c r="AF375" s="22"/>
      <c r="AG375" s="22"/>
      <c r="AH375" s="22"/>
      <c r="AI375" s="22"/>
      <c r="AJ375" s="23"/>
      <c r="AK375" s="23"/>
      <c r="AL375" s="23"/>
      <c r="AM375" s="23"/>
      <c r="AN375" s="23"/>
      <c r="AO375" s="48"/>
      <c r="AP375" s="27"/>
      <c r="AQ375" s="28">
        <v>1</v>
      </c>
      <c r="AR375" s="28"/>
      <c r="AS375" s="28" t="s">
        <v>751</v>
      </c>
      <c r="AT375" s="25"/>
      <c r="AU375" s="25"/>
      <c r="AV375" s="25"/>
      <c r="AW375" s="25"/>
      <c r="AX375" s="25"/>
      <c r="AY375" s="25"/>
      <c r="AZ375" s="25"/>
      <c r="BA375" s="25"/>
      <c r="BB375" s="25"/>
      <c r="BC375" s="25"/>
      <c r="BD375" s="25"/>
      <c r="BE375" s="25"/>
      <c r="BF375" s="25"/>
      <c r="BG375" s="25" t="s">
        <v>2000</v>
      </c>
      <c r="BH375" s="25" t="s">
        <v>2000</v>
      </c>
      <c r="BI375" s="75" t="s">
        <v>2000</v>
      </c>
      <c r="BJ375" s="75" t="s">
        <v>2000</v>
      </c>
      <c r="BK375" s="75" t="s">
        <v>2000</v>
      </c>
    </row>
    <row r="376" spans="1:70" ht="15" customHeight="1" x14ac:dyDescent="0.25">
      <c r="A376" s="25">
        <v>302</v>
      </c>
      <c r="B376" s="21">
        <v>132</v>
      </c>
      <c r="C376" s="190"/>
      <c r="D376" s="200">
        <v>0</v>
      </c>
      <c r="E376" s="57" t="s">
        <v>716</v>
      </c>
      <c r="F376" s="57" t="s">
        <v>5</v>
      </c>
      <c r="G376" s="25" t="s">
        <v>412</v>
      </c>
      <c r="H376" s="104">
        <v>1</v>
      </c>
      <c r="I376" s="25">
        <v>1</v>
      </c>
      <c r="J376" s="25"/>
      <c r="K376" s="25">
        <v>3</v>
      </c>
      <c r="L376" s="25">
        <v>3</v>
      </c>
      <c r="M376" s="25">
        <v>24</v>
      </c>
      <c r="N376" s="25">
        <v>24</v>
      </c>
      <c r="O376" s="25" t="s">
        <v>1742</v>
      </c>
      <c r="P376" s="25" t="s">
        <v>19</v>
      </c>
      <c r="Q376" s="25" t="s">
        <v>1351</v>
      </c>
      <c r="R376" s="25"/>
      <c r="S376" s="25" t="s">
        <v>3865</v>
      </c>
      <c r="T376" s="25" t="s">
        <v>1352</v>
      </c>
      <c r="U376" s="25" t="s">
        <v>10</v>
      </c>
      <c r="V376" s="25">
        <v>8</v>
      </c>
      <c r="W376" s="25" t="s">
        <v>3</v>
      </c>
      <c r="X376" s="25">
        <v>1</v>
      </c>
      <c r="Y376" s="62"/>
      <c r="Z376" s="25"/>
      <c r="AA376" s="62">
        <v>44.45</v>
      </c>
      <c r="AB376" s="25"/>
      <c r="AC376" s="25"/>
      <c r="AD376" s="25" t="s">
        <v>1353</v>
      </c>
      <c r="AE376" s="22"/>
      <c r="AF376" s="22"/>
      <c r="AG376" s="22">
        <f>(AA376*(106.875/AO376))/$AQ376</f>
        <v>53.084202439705756</v>
      </c>
      <c r="AH376" s="22"/>
      <c r="AI376" s="22"/>
      <c r="AJ376" s="35"/>
      <c r="AK376" s="35"/>
      <c r="AL376" s="35">
        <f>AG376/1.99</f>
        <v>26.675478612917466</v>
      </c>
      <c r="AM376" s="35"/>
      <c r="AN376" s="35"/>
      <c r="AO376" s="24">
        <v>89.49166666666666</v>
      </c>
      <c r="AP376" s="27"/>
      <c r="AQ376" s="28">
        <v>1</v>
      </c>
      <c r="AR376" s="28">
        <v>3</v>
      </c>
      <c r="AS376" s="28" t="s">
        <v>751</v>
      </c>
      <c r="AT376" s="25">
        <v>10</v>
      </c>
      <c r="AU376" s="25" t="s">
        <v>1355</v>
      </c>
      <c r="AV376" s="25" t="s">
        <v>1357</v>
      </c>
      <c r="AW376" s="25">
        <v>2003</v>
      </c>
      <c r="AX376" s="25" t="s">
        <v>2</v>
      </c>
      <c r="AY376" s="25" t="s">
        <v>1356</v>
      </c>
      <c r="AZ376" s="25" t="s">
        <v>2</v>
      </c>
      <c r="BA376" s="25"/>
      <c r="BB376" s="25" t="s">
        <v>1354</v>
      </c>
      <c r="BC376" s="25" t="s">
        <v>1358</v>
      </c>
      <c r="BD376" s="25" t="s">
        <v>1359</v>
      </c>
      <c r="BE376" s="25" t="s">
        <v>1360</v>
      </c>
      <c r="BF376" s="25">
        <v>3</v>
      </c>
      <c r="BG376" s="62">
        <v>2</v>
      </c>
      <c r="BH376" s="25" t="s">
        <v>2000</v>
      </c>
      <c r="BI376" s="74">
        <v>0</v>
      </c>
      <c r="BJ376" s="75" t="s">
        <v>3987</v>
      </c>
      <c r="BK376" s="75" t="s">
        <v>3988</v>
      </c>
      <c r="BM376" s="221"/>
      <c r="BN376" s="221"/>
      <c r="BO376" s="221"/>
      <c r="BP376" s="221"/>
      <c r="BQ376" s="221"/>
      <c r="BR376" s="221"/>
    </row>
    <row r="377" spans="1:70" ht="15" customHeight="1" x14ac:dyDescent="0.25">
      <c r="A377" s="25">
        <v>301</v>
      </c>
      <c r="B377" s="26"/>
      <c r="C377" s="190"/>
      <c r="D377" s="200">
        <v>0</v>
      </c>
      <c r="E377" s="57" t="s">
        <v>716</v>
      </c>
      <c r="F377" s="57" t="s">
        <v>5</v>
      </c>
      <c r="G377" s="25" t="s">
        <v>412</v>
      </c>
      <c r="H377" s="104">
        <v>1</v>
      </c>
      <c r="I377" s="25">
        <v>1</v>
      </c>
      <c r="J377" s="25"/>
      <c r="K377" s="25">
        <v>3</v>
      </c>
      <c r="L377" s="25">
        <v>3</v>
      </c>
      <c r="M377" s="25">
        <v>24</v>
      </c>
      <c r="N377" s="25">
        <v>24</v>
      </c>
      <c r="O377" s="25" t="s">
        <v>1742</v>
      </c>
      <c r="P377" s="25" t="s">
        <v>19</v>
      </c>
      <c r="Q377" s="25" t="s">
        <v>1361</v>
      </c>
      <c r="R377" s="25"/>
      <c r="S377" s="25" t="s">
        <v>3865</v>
      </c>
      <c r="T377" s="25" t="s">
        <v>1352</v>
      </c>
      <c r="U377" s="25" t="s">
        <v>10</v>
      </c>
      <c r="V377" s="25">
        <v>8</v>
      </c>
      <c r="W377" s="25" t="s">
        <v>3</v>
      </c>
      <c r="X377" s="25">
        <v>1</v>
      </c>
      <c r="Y377" s="62"/>
      <c r="Z377" s="25"/>
      <c r="AA377" s="62">
        <v>19.29</v>
      </c>
      <c r="AB377" s="25"/>
      <c r="AC377" s="25"/>
      <c r="AD377" s="25" t="s">
        <v>1362</v>
      </c>
      <c r="AE377" s="22"/>
      <c r="AF377" s="22"/>
      <c r="AG377" s="22">
        <f>(AA377*(106.875/AO377))/$AQ377</f>
        <v>23.036991339975788</v>
      </c>
      <c r="AH377" s="22"/>
      <c r="AI377" s="22"/>
      <c r="AJ377" s="35"/>
      <c r="AK377" s="35"/>
      <c r="AL377" s="35">
        <f>AG377/1.99</f>
        <v>11.576377557776778</v>
      </c>
      <c r="AM377" s="35"/>
      <c r="AN377" s="35"/>
      <c r="AO377" s="24">
        <v>89.49166666666666</v>
      </c>
      <c r="AP377" s="27"/>
      <c r="AQ377" s="28">
        <v>1</v>
      </c>
      <c r="AR377" s="28">
        <v>3</v>
      </c>
      <c r="AS377" s="28" t="s">
        <v>751</v>
      </c>
      <c r="AT377" s="25">
        <v>10</v>
      </c>
      <c r="AU377" s="25" t="s">
        <v>1355</v>
      </c>
      <c r="AV377" s="25" t="s">
        <v>1357</v>
      </c>
      <c r="AW377" s="25">
        <v>2003</v>
      </c>
      <c r="AX377" s="25" t="s">
        <v>2</v>
      </c>
      <c r="AY377" s="25" t="s">
        <v>1363</v>
      </c>
      <c r="AZ377" s="25" t="s">
        <v>2</v>
      </c>
      <c r="BA377" s="25"/>
      <c r="BB377" s="25" t="s">
        <v>1354</v>
      </c>
      <c r="BC377" s="25" t="s">
        <v>1364</v>
      </c>
      <c r="BD377" s="25" t="s">
        <v>1359</v>
      </c>
      <c r="BE377" s="25" t="s">
        <v>1365</v>
      </c>
      <c r="BF377" s="25">
        <v>3</v>
      </c>
      <c r="BG377" s="62">
        <v>2</v>
      </c>
      <c r="BH377" s="25" t="s">
        <v>2000</v>
      </c>
      <c r="BI377" s="74">
        <v>0</v>
      </c>
      <c r="BJ377" s="75" t="s">
        <v>3987</v>
      </c>
      <c r="BK377" s="75" t="s">
        <v>3988</v>
      </c>
      <c r="BM377" s="238"/>
      <c r="BN377" s="238"/>
      <c r="BO377" s="238"/>
      <c r="BP377" s="238"/>
      <c r="BQ377" s="238"/>
      <c r="BR377" s="238"/>
    </row>
    <row r="378" spans="1:70" ht="15" customHeight="1" x14ac:dyDescent="0.25">
      <c r="A378" s="25">
        <v>779</v>
      </c>
      <c r="B378" s="237"/>
      <c r="C378" s="190"/>
      <c r="D378" s="200">
        <v>0</v>
      </c>
      <c r="E378" s="57" t="s">
        <v>3588</v>
      </c>
      <c r="F378" s="57" t="s">
        <v>289</v>
      </c>
      <c r="G378" s="25"/>
      <c r="H378" s="104">
        <v>1</v>
      </c>
      <c r="I378" s="25">
        <v>1</v>
      </c>
      <c r="J378" s="25"/>
      <c r="K378" s="25">
        <v>4</v>
      </c>
      <c r="L378" s="25">
        <v>1</v>
      </c>
      <c r="M378" s="25">
        <v>10</v>
      </c>
      <c r="N378" s="25" t="s">
        <v>2973</v>
      </c>
      <c r="O378" s="25" t="s">
        <v>543</v>
      </c>
      <c r="P378" s="25" t="s">
        <v>19</v>
      </c>
      <c r="Q378" s="25" t="s">
        <v>3589</v>
      </c>
      <c r="R378" s="25"/>
      <c r="S378" s="25">
        <v>5</v>
      </c>
      <c r="T378" s="25" t="s">
        <v>18</v>
      </c>
      <c r="U378" s="25" t="s">
        <v>10</v>
      </c>
      <c r="V378" s="25">
        <v>8</v>
      </c>
      <c r="W378" s="25"/>
      <c r="X378" s="25">
        <v>2</v>
      </c>
      <c r="Y378" s="25">
        <v>5</v>
      </c>
      <c r="Z378" s="25"/>
      <c r="AA378" s="25"/>
      <c r="AB378" s="25"/>
      <c r="AC378" s="25"/>
      <c r="AD378" s="25" t="s">
        <v>3590</v>
      </c>
      <c r="AE378" s="22">
        <f>(Y378*(106.875/AO378))/$AQ378</f>
        <v>5.8695652173913038</v>
      </c>
      <c r="AF378" s="22"/>
      <c r="AG378" s="22"/>
      <c r="AH378" s="22"/>
      <c r="AI378" s="22"/>
      <c r="AJ378" s="35">
        <f>AE378/$AS378</f>
        <v>5.8695652173913038</v>
      </c>
      <c r="AK378" s="35"/>
      <c r="AL378" s="35"/>
      <c r="AM378" s="35"/>
      <c r="AN378" s="35"/>
      <c r="AO378" s="28">
        <v>91.041666666666671</v>
      </c>
      <c r="AP378" s="237"/>
      <c r="AQ378" s="28">
        <v>1</v>
      </c>
      <c r="AR378" s="28">
        <v>6</v>
      </c>
      <c r="AS378" s="28">
        <v>1</v>
      </c>
      <c r="AT378" s="25">
        <v>3</v>
      </c>
      <c r="AU378" s="25" t="s">
        <v>2038</v>
      </c>
      <c r="AV378" s="77" t="s">
        <v>3591</v>
      </c>
      <c r="AW378" s="25"/>
      <c r="AX378" s="25"/>
      <c r="AY378" s="25"/>
      <c r="AZ378" s="25"/>
      <c r="BA378" s="25"/>
      <c r="BB378" s="25"/>
      <c r="BC378" s="25"/>
      <c r="BD378" s="25" t="s">
        <v>3592</v>
      </c>
      <c r="BE378" s="25" t="s">
        <v>3880</v>
      </c>
      <c r="BF378" s="25">
        <v>2</v>
      </c>
      <c r="BG378" s="62">
        <v>3</v>
      </c>
      <c r="BH378" s="25" t="s">
        <v>2000</v>
      </c>
      <c r="BI378" s="74">
        <v>0</v>
      </c>
      <c r="BJ378" s="75" t="s">
        <v>2000</v>
      </c>
      <c r="BK378" s="75" t="s">
        <v>3880</v>
      </c>
      <c r="BM378" s="221"/>
      <c r="BN378" s="221"/>
      <c r="BO378" s="221"/>
      <c r="BP378" s="221"/>
      <c r="BQ378" s="221"/>
      <c r="BR378" s="221"/>
    </row>
    <row r="379" spans="1:70" ht="15" customHeight="1" x14ac:dyDescent="0.25">
      <c r="A379" s="25">
        <v>303</v>
      </c>
      <c r="B379" s="21">
        <v>133</v>
      </c>
      <c r="C379" s="190" t="s">
        <v>367</v>
      </c>
      <c r="D379" s="201">
        <v>0</v>
      </c>
      <c r="E379" s="57" t="s">
        <v>375</v>
      </c>
      <c r="F379" s="57" t="s">
        <v>289</v>
      </c>
      <c r="G379" s="25"/>
      <c r="H379" s="104">
        <v>0</v>
      </c>
      <c r="I379" s="25" t="s">
        <v>618</v>
      </c>
      <c r="J379" s="25"/>
      <c r="K379" s="25">
        <v>4</v>
      </c>
      <c r="L379" s="25">
        <v>1</v>
      </c>
      <c r="M379" s="25"/>
      <c r="N379" s="25"/>
      <c r="O379" s="25"/>
      <c r="P379" s="25"/>
      <c r="Q379" s="25"/>
      <c r="R379" s="25"/>
      <c r="S379" s="25"/>
      <c r="T379" s="25"/>
      <c r="U379" s="25"/>
      <c r="V379" s="25"/>
      <c r="W379" s="25"/>
      <c r="X379" s="25"/>
      <c r="Y379" s="25"/>
      <c r="Z379" s="83"/>
      <c r="AA379" s="83"/>
      <c r="AB379" s="83"/>
      <c r="AC379" s="83"/>
      <c r="AD379" s="25"/>
      <c r="AE379" s="22"/>
      <c r="AF379" s="22"/>
      <c r="AG379" s="22"/>
      <c r="AH379" s="22"/>
      <c r="AI379" s="22"/>
      <c r="AJ379" s="35"/>
      <c r="AK379" s="35"/>
      <c r="AL379" s="35"/>
      <c r="AM379" s="35"/>
      <c r="AN379" s="35"/>
      <c r="AO379" s="48"/>
      <c r="AP379" s="27"/>
      <c r="AQ379" s="27">
        <v>1</v>
      </c>
      <c r="AR379" s="28"/>
      <c r="AS379" s="28" t="s">
        <v>751</v>
      </c>
      <c r="AT379" s="25"/>
      <c r="AU379" s="25"/>
      <c r="AV379" s="25"/>
      <c r="AW379" s="25"/>
      <c r="AX379" s="25"/>
      <c r="AY379" s="25"/>
      <c r="AZ379" s="25"/>
      <c r="BA379" s="25"/>
      <c r="BB379" s="25"/>
      <c r="BC379" s="25"/>
      <c r="BD379" s="25"/>
      <c r="BE379" s="25"/>
      <c r="BF379" s="25"/>
      <c r="BG379" s="25" t="s">
        <v>2000</v>
      </c>
      <c r="BH379" s="25" t="s">
        <v>2000</v>
      </c>
      <c r="BI379" s="75" t="s">
        <v>2000</v>
      </c>
      <c r="BJ379" s="75" t="s">
        <v>2000</v>
      </c>
      <c r="BK379" s="75" t="s">
        <v>2000</v>
      </c>
      <c r="BM379" s="221"/>
      <c r="BN379" s="221"/>
      <c r="BO379" s="221"/>
      <c r="BP379" s="221"/>
      <c r="BQ379" s="221"/>
      <c r="BR379" s="221"/>
    </row>
    <row r="380" spans="1:70" ht="15" customHeight="1" x14ac:dyDescent="0.25">
      <c r="A380" s="25">
        <v>304</v>
      </c>
      <c r="B380" s="21">
        <v>134</v>
      </c>
      <c r="C380" s="190" t="s">
        <v>195</v>
      </c>
      <c r="D380" s="200">
        <v>0</v>
      </c>
      <c r="E380" s="64" t="s">
        <v>270</v>
      </c>
      <c r="F380" s="64" t="s">
        <v>151</v>
      </c>
      <c r="G380" s="25"/>
      <c r="H380" s="104">
        <v>1</v>
      </c>
      <c r="I380" s="25">
        <v>1</v>
      </c>
      <c r="J380" s="71"/>
      <c r="K380" s="25" t="s">
        <v>1511</v>
      </c>
      <c r="L380" s="25" t="s">
        <v>751</v>
      </c>
      <c r="M380" s="25">
        <v>19</v>
      </c>
      <c r="N380" s="96" t="s">
        <v>2960</v>
      </c>
      <c r="O380" s="31" t="s">
        <v>201</v>
      </c>
      <c r="P380" s="71" t="s">
        <v>20</v>
      </c>
      <c r="Q380" s="32" t="s">
        <v>271</v>
      </c>
      <c r="R380" s="32" t="s">
        <v>751</v>
      </c>
      <c r="S380" s="25">
        <v>5</v>
      </c>
      <c r="T380" s="25" t="s">
        <v>1504</v>
      </c>
      <c r="U380" s="25" t="s">
        <v>10</v>
      </c>
      <c r="V380" s="25">
        <v>8</v>
      </c>
      <c r="W380" s="33" t="s">
        <v>232</v>
      </c>
      <c r="X380" s="25">
        <v>1</v>
      </c>
      <c r="Y380" s="83"/>
      <c r="Z380" s="83"/>
      <c r="AA380" s="62">
        <v>129.29</v>
      </c>
      <c r="AB380" s="83"/>
      <c r="AC380" s="83"/>
      <c r="AD380" s="32" t="s">
        <v>239</v>
      </c>
      <c r="AE380" s="22"/>
      <c r="AF380" s="22"/>
      <c r="AG380" s="22">
        <f>(AA380*(106.875/AO380))/$AQ380</f>
        <v>91.772644823250999</v>
      </c>
      <c r="AH380" s="22"/>
      <c r="AI380" s="22"/>
      <c r="AJ380" s="35"/>
      <c r="AK380" s="35"/>
      <c r="AL380" s="35">
        <f>AG380</f>
        <v>91.772644823250999</v>
      </c>
      <c r="AM380" s="35"/>
      <c r="AN380" s="35"/>
      <c r="AO380" s="24">
        <v>76.983333333333334</v>
      </c>
      <c r="AP380" s="27"/>
      <c r="AQ380" s="27">
        <v>1.95583</v>
      </c>
      <c r="AR380" s="28">
        <v>3</v>
      </c>
      <c r="AS380" s="28" t="s">
        <v>751</v>
      </c>
      <c r="AT380" s="25">
        <v>10</v>
      </c>
      <c r="AU380" s="36" t="s">
        <v>1508</v>
      </c>
      <c r="AV380" s="25" t="s">
        <v>767</v>
      </c>
      <c r="AW380" s="25" t="s">
        <v>1510</v>
      </c>
      <c r="AX380" s="25" t="s">
        <v>2</v>
      </c>
      <c r="AY380" s="36" t="s">
        <v>1509</v>
      </c>
      <c r="AZ380" s="25" t="s">
        <v>751</v>
      </c>
      <c r="BA380" s="32" t="s">
        <v>751</v>
      </c>
      <c r="BB380" s="25" t="s">
        <v>751</v>
      </c>
      <c r="BC380" s="25">
        <v>141</v>
      </c>
      <c r="BD380" s="32" t="s">
        <v>219</v>
      </c>
      <c r="BE380" s="37" t="s">
        <v>1990</v>
      </c>
      <c r="BF380" s="38">
        <v>2</v>
      </c>
      <c r="BG380" s="62">
        <v>3</v>
      </c>
      <c r="BH380" s="25" t="s">
        <v>2000</v>
      </c>
      <c r="BI380" s="74">
        <v>0</v>
      </c>
      <c r="BJ380" s="75" t="s">
        <v>3928</v>
      </c>
      <c r="BK380" s="75" t="s">
        <v>3929</v>
      </c>
    </row>
    <row r="381" spans="1:70" ht="15" customHeight="1" x14ac:dyDescent="0.25">
      <c r="A381" s="25">
        <v>305</v>
      </c>
      <c r="B381" s="21">
        <v>135</v>
      </c>
      <c r="C381" s="190" t="s">
        <v>170</v>
      </c>
      <c r="D381" s="201">
        <v>0</v>
      </c>
      <c r="E381" s="64" t="s">
        <v>177</v>
      </c>
      <c r="F381" s="64" t="s">
        <v>151</v>
      </c>
      <c r="G381" s="25"/>
      <c r="H381" s="104">
        <v>0</v>
      </c>
      <c r="I381" s="25" t="s">
        <v>1208</v>
      </c>
      <c r="J381" s="71"/>
      <c r="K381" s="25"/>
      <c r="L381" s="25"/>
      <c r="M381" s="25"/>
      <c r="N381" s="71"/>
      <c r="O381" s="71"/>
      <c r="P381" s="71"/>
      <c r="Q381" s="25"/>
      <c r="R381" s="25"/>
      <c r="S381" s="25"/>
      <c r="T381" s="25"/>
      <c r="U381" s="25"/>
      <c r="V381" s="25"/>
      <c r="W381" s="25"/>
      <c r="X381" s="25"/>
      <c r="Y381" s="83"/>
      <c r="Z381" s="83"/>
      <c r="AA381" s="83"/>
      <c r="AB381" s="83"/>
      <c r="AC381" s="83"/>
      <c r="AD381" s="25"/>
      <c r="AE381" s="22"/>
      <c r="AF381" s="22"/>
      <c r="AG381" s="22"/>
      <c r="AH381" s="22"/>
      <c r="AI381" s="22"/>
      <c r="AJ381" s="35"/>
      <c r="AK381" s="35"/>
      <c r="AL381" s="35"/>
      <c r="AM381" s="35"/>
      <c r="AN381" s="35"/>
      <c r="AO381" s="48"/>
      <c r="AP381" s="27"/>
      <c r="AQ381" s="28">
        <v>1</v>
      </c>
      <c r="AR381" s="28"/>
      <c r="AS381" s="28" t="s">
        <v>751</v>
      </c>
      <c r="AT381" s="25"/>
      <c r="AU381" s="25"/>
      <c r="AV381" s="25"/>
      <c r="AW381" s="25"/>
      <c r="AX381" s="25"/>
      <c r="AY381" s="25"/>
      <c r="AZ381" s="25"/>
      <c r="BA381" s="25"/>
      <c r="BB381" s="25"/>
      <c r="BC381" s="25"/>
      <c r="BD381" s="25"/>
      <c r="BE381" s="25"/>
      <c r="BF381" s="25"/>
      <c r="BG381" s="25" t="s">
        <v>2000</v>
      </c>
      <c r="BH381" s="25" t="s">
        <v>2000</v>
      </c>
      <c r="BI381" s="75" t="s">
        <v>2000</v>
      </c>
      <c r="BJ381" s="75" t="s">
        <v>2000</v>
      </c>
      <c r="BK381" s="75" t="s">
        <v>2000</v>
      </c>
      <c r="BM381" s="52"/>
      <c r="BN381" s="52"/>
      <c r="BO381" s="52"/>
      <c r="BP381" s="52"/>
      <c r="BQ381" s="52"/>
      <c r="BR381" s="52"/>
    </row>
    <row r="382" spans="1:70" ht="15" customHeight="1" x14ac:dyDescent="0.25">
      <c r="A382" s="25">
        <v>309</v>
      </c>
      <c r="B382" s="21">
        <v>136</v>
      </c>
      <c r="C382" s="190"/>
      <c r="D382" s="200">
        <v>0</v>
      </c>
      <c r="E382" s="57" t="s">
        <v>1159</v>
      </c>
      <c r="F382" s="57" t="s">
        <v>5</v>
      </c>
      <c r="G382" s="25"/>
      <c r="H382" s="104">
        <v>1</v>
      </c>
      <c r="I382" s="25">
        <v>1</v>
      </c>
      <c r="J382" s="25" t="s">
        <v>73</v>
      </c>
      <c r="K382" s="25">
        <v>1</v>
      </c>
      <c r="L382" s="25">
        <v>2</v>
      </c>
      <c r="M382" s="25">
        <v>26</v>
      </c>
      <c r="N382" s="25">
        <v>26</v>
      </c>
      <c r="O382" s="25" t="s">
        <v>2964</v>
      </c>
      <c r="P382" s="25" t="s">
        <v>20</v>
      </c>
      <c r="Q382" s="25" t="s">
        <v>3</v>
      </c>
      <c r="R382" s="25"/>
      <c r="S382" s="25">
        <v>7</v>
      </c>
      <c r="T382" s="25" t="s">
        <v>3</v>
      </c>
      <c r="U382" s="25" t="s">
        <v>2</v>
      </c>
      <c r="V382" s="25">
        <v>7</v>
      </c>
      <c r="W382" s="25" t="s">
        <v>1167</v>
      </c>
      <c r="X382" s="25">
        <v>1</v>
      </c>
      <c r="Y382" s="25"/>
      <c r="Z382" s="25"/>
      <c r="AA382" s="25">
        <v>90</v>
      </c>
      <c r="AB382" s="25"/>
      <c r="AC382" s="25"/>
      <c r="AD382" s="25" t="s">
        <v>1161</v>
      </c>
      <c r="AE382" s="22"/>
      <c r="AF382" s="22"/>
      <c r="AG382" s="22">
        <f>(AA382*(106.875/AO382))/$AQ382</f>
        <v>112.27020717829005</v>
      </c>
      <c r="AH382" s="22"/>
      <c r="AI382" s="22"/>
      <c r="AJ382" s="35"/>
      <c r="AK382" s="35"/>
      <c r="AL382" s="35">
        <f>AG382/$AS382</f>
        <v>1122702.0717829005</v>
      </c>
      <c r="AM382" s="35"/>
      <c r="AN382" s="35"/>
      <c r="AO382" s="24">
        <v>85.674999999999997</v>
      </c>
      <c r="AP382" s="27"/>
      <c r="AQ382" s="28">
        <v>1</v>
      </c>
      <c r="AR382" s="27">
        <v>2</v>
      </c>
      <c r="AS382" s="28">
        <v>1E-4</v>
      </c>
      <c r="AT382" s="25">
        <v>9</v>
      </c>
      <c r="AU382" s="25" t="s">
        <v>74</v>
      </c>
      <c r="AV382" s="25" t="s">
        <v>1163</v>
      </c>
      <c r="AW382" s="25">
        <v>2000</v>
      </c>
      <c r="AX382" s="25" t="s">
        <v>3</v>
      </c>
      <c r="AY382" s="25" t="s">
        <v>1162</v>
      </c>
      <c r="AZ382" s="25" t="s">
        <v>3</v>
      </c>
      <c r="BA382" s="25" t="s">
        <v>3</v>
      </c>
      <c r="BB382" s="25" t="s">
        <v>3</v>
      </c>
      <c r="BC382" s="25" t="s">
        <v>3</v>
      </c>
      <c r="BD382" s="25" t="s">
        <v>3</v>
      </c>
      <c r="BE382" s="25" t="s">
        <v>1164</v>
      </c>
      <c r="BF382" s="25">
        <v>3</v>
      </c>
      <c r="BG382" s="25" t="s">
        <v>2000</v>
      </c>
      <c r="BH382" s="25" t="s">
        <v>2000</v>
      </c>
      <c r="BI382" s="74">
        <v>0</v>
      </c>
      <c r="BJ382" s="75" t="s">
        <v>3991</v>
      </c>
      <c r="BK382" s="75" t="s">
        <v>3992</v>
      </c>
      <c r="BM382" s="238"/>
      <c r="BN382" s="238"/>
      <c r="BO382" s="238"/>
      <c r="BP382" s="238"/>
      <c r="BQ382" s="238"/>
      <c r="BR382" s="238"/>
    </row>
    <row r="383" spans="1:70" ht="15" customHeight="1" x14ac:dyDescent="0.25">
      <c r="A383" s="25">
        <v>306</v>
      </c>
      <c r="B383" s="26"/>
      <c r="C383" s="190"/>
      <c r="D383" s="200">
        <v>0</v>
      </c>
      <c r="E383" s="57" t="s">
        <v>1159</v>
      </c>
      <c r="F383" s="57" t="s">
        <v>5</v>
      </c>
      <c r="G383" s="25"/>
      <c r="H383" s="104">
        <v>1</v>
      </c>
      <c r="I383" s="25">
        <v>1</v>
      </c>
      <c r="J383" s="25" t="s">
        <v>73</v>
      </c>
      <c r="K383" s="25">
        <v>1</v>
      </c>
      <c r="L383" s="25">
        <v>2</v>
      </c>
      <c r="M383" s="25">
        <v>26</v>
      </c>
      <c r="N383" s="25">
        <v>26</v>
      </c>
      <c r="O383" s="25" t="s">
        <v>2964</v>
      </c>
      <c r="P383" s="25" t="s">
        <v>20</v>
      </c>
      <c r="Q383" s="25" t="s">
        <v>3</v>
      </c>
      <c r="R383" s="25"/>
      <c r="S383" s="25">
        <v>7</v>
      </c>
      <c r="T383" s="25" t="s">
        <v>3</v>
      </c>
      <c r="U383" s="25" t="s">
        <v>10</v>
      </c>
      <c r="V383" s="25">
        <v>8</v>
      </c>
      <c r="W383" s="25" t="s">
        <v>1160</v>
      </c>
      <c r="X383" s="25">
        <v>1</v>
      </c>
      <c r="Y383" s="25"/>
      <c r="Z383" s="25"/>
      <c r="AA383" s="25">
        <v>1</v>
      </c>
      <c r="AB383" s="25"/>
      <c r="AC383" s="25"/>
      <c r="AD383" s="25" t="s">
        <v>1161</v>
      </c>
      <c r="AE383" s="22"/>
      <c r="AF383" s="22"/>
      <c r="AG383" s="22">
        <f>(AA383*(106.875/AO383))/$AQ383</f>
        <v>1.2474467464254451</v>
      </c>
      <c r="AH383" s="22"/>
      <c r="AI383" s="22"/>
      <c r="AJ383" s="35"/>
      <c r="AK383" s="35"/>
      <c r="AL383" s="35">
        <f>AG383/$AS383</f>
        <v>12474.467464254451</v>
      </c>
      <c r="AM383" s="35"/>
      <c r="AN383" s="35"/>
      <c r="AO383" s="24">
        <v>85.674999999999997</v>
      </c>
      <c r="AP383" s="27"/>
      <c r="AQ383" s="28">
        <v>1</v>
      </c>
      <c r="AR383" s="27">
        <v>2</v>
      </c>
      <c r="AS383" s="28">
        <v>1E-4</v>
      </c>
      <c r="AT383" s="25">
        <v>9</v>
      </c>
      <c r="AU383" s="25" t="s">
        <v>74</v>
      </c>
      <c r="AV383" s="25" t="s">
        <v>1163</v>
      </c>
      <c r="AW383" s="25">
        <v>2000</v>
      </c>
      <c r="AX383" s="25" t="s">
        <v>3</v>
      </c>
      <c r="AY383" s="25" t="s">
        <v>1162</v>
      </c>
      <c r="AZ383" s="25" t="s">
        <v>3</v>
      </c>
      <c r="BA383" s="25" t="s">
        <v>3</v>
      </c>
      <c r="BB383" s="25" t="s">
        <v>3</v>
      </c>
      <c r="BC383" s="25" t="s">
        <v>3</v>
      </c>
      <c r="BD383" s="25" t="s">
        <v>3</v>
      </c>
      <c r="BE383" s="25" t="s">
        <v>1164</v>
      </c>
      <c r="BF383" s="25">
        <v>3</v>
      </c>
      <c r="BG383" s="25" t="s">
        <v>2000</v>
      </c>
      <c r="BH383" s="25" t="s">
        <v>2000</v>
      </c>
      <c r="BI383" s="74">
        <v>0</v>
      </c>
      <c r="BJ383" s="75" t="s">
        <v>3989</v>
      </c>
      <c r="BK383" s="75" t="s">
        <v>3990</v>
      </c>
      <c r="BM383" s="238"/>
      <c r="BN383" s="238"/>
      <c r="BO383" s="238"/>
      <c r="BP383" s="238"/>
      <c r="BQ383" s="238"/>
      <c r="BR383" s="238"/>
    </row>
    <row r="384" spans="1:70" ht="15" customHeight="1" x14ac:dyDescent="0.25">
      <c r="A384" s="25">
        <v>307</v>
      </c>
      <c r="B384" s="26"/>
      <c r="C384" s="190"/>
      <c r="D384" s="200">
        <v>0</v>
      </c>
      <c r="E384" s="57" t="s">
        <v>1159</v>
      </c>
      <c r="F384" s="57" t="s">
        <v>5</v>
      </c>
      <c r="G384" s="25"/>
      <c r="H384" s="104">
        <v>1</v>
      </c>
      <c r="I384" s="25">
        <v>1</v>
      </c>
      <c r="J384" s="25" t="s">
        <v>73</v>
      </c>
      <c r="K384" s="25">
        <v>1</v>
      </c>
      <c r="L384" s="25">
        <v>2</v>
      </c>
      <c r="M384" s="25">
        <v>26</v>
      </c>
      <c r="N384" s="25">
        <v>26</v>
      </c>
      <c r="O384" s="25" t="s">
        <v>2964</v>
      </c>
      <c r="P384" s="25" t="s">
        <v>20</v>
      </c>
      <c r="Q384" s="25" t="s">
        <v>3</v>
      </c>
      <c r="R384" s="25"/>
      <c r="S384" s="25">
        <v>7</v>
      </c>
      <c r="T384" s="25" t="s">
        <v>3</v>
      </c>
      <c r="U384" s="25" t="s">
        <v>2</v>
      </c>
      <c r="V384" s="25">
        <v>7</v>
      </c>
      <c r="W384" s="25" t="s">
        <v>1165</v>
      </c>
      <c r="X384" s="25">
        <v>1</v>
      </c>
      <c r="Y384" s="25"/>
      <c r="Z384" s="25"/>
      <c r="AA384" s="25">
        <v>10</v>
      </c>
      <c r="AB384" s="25"/>
      <c r="AC384" s="25"/>
      <c r="AD384" s="25" t="s">
        <v>1161</v>
      </c>
      <c r="AE384" s="22"/>
      <c r="AF384" s="22"/>
      <c r="AG384" s="22">
        <f>(AA384*(106.875/AO384))/$AQ384</f>
        <v>12.474467464254451</v>
      </c>
      <c r="AH384" s="22"/>
      <c r="AI384" s="22"/>
      <c r="AJ384" s="35"/>
      <c r="AK384" s="35"/>
      <c r="AL384" s="35">
        <f>AG384/$AS384</f>
        <v>124744.6746425445</v>
      </c>
      <c r="AM384" s="35"/>
      <c r="AN384" s="35"/>
      <c r="AO384" s="24">
        <v>85.674999999999997</v>
      </c>
      <c r="AP384" s="27"/>
      <c r="AQ384" s="28">
        <v>1</v>
      </c>
      <c r="AR384" s="27">
        <v>2</v>
      </c>
      <c r="AS384" s="28">
        <v>1E-4</v>
      </c>
      <c r="AT384" s="25">
        <v>9</v>
      </c>
      <c r="AU384" s="25" t="s">
        <v>74</v>
      </c>
      <c r="AV384" s="25" t="s">
        <v>1163</v>
      </c>
      <c r="AW384" s="25">
        <v>2000</v>
      </c>
      <c r="AX384" s="25" t="s">
        <v>3</v>
      </c>
      <c r="AY384" s="25" t="s">
        <v>1162</v>
      </c>
      <c r="AZ384" s="25" t="s">
        <v>3</v>
      </c>
      <c r="BA384" s="25" t="s">
        <v>3</v>
      </c>
      <c r="BB384" s="25" t="s">
        <v>3</v>
      </c>
      <c r="BC384" s="25" t="s">
        <v>3</v>
      </c>
      <c r="BD384" s="25" t="s">
        <v>3</v>
      </c>
      <c r="BE384" s="25" t="s">
        <v>1164</v>
      </c>
      <c r="BF384" s="25">
        <v>3</v>
      </c>
      <c r="BG384" s="25" t="s">
        <v>2000</v>
      </c>
      <c r="BH384" s="25" t="s">
        <v>2000</v>
      </c>
      <c r="BI384" s="74">
        <v>0</v>
      </c>
      <c r="BJ384" s="75" t="s">
        <v>3991</v>
      </c>
      <c r="BK384" s="75" t="s">
        <v>3992</v>
      </c>
      <c r="BM384" s="221"/>
      <c r="BN384" s="221"/>
      <c r="BO384" s="221"/>
      <c r="BP384" s="221"/>
      <c r="BQ384" s="221"/>
      <c r="BR384" s="221"/>
    </row>
    <row r="385" spans="1:70" ht="15" customHeight="1" x14ac:dyDescent="0.25">
      <c r="A385" s="25">
        <v>308</v>
      </c>
      <c r="B385" s="26"/>
      <c r="C385" s="190"/>
      <c r="D385" s="200">
        <v>0</v>
      </c>
      <c r="E385" s="57" t="s">
        <v>1159</v>
      </c>
      <c r="F385" s="57" t="s">
        <v>5</v>
      </c>
      <c r="G385" s="25"/>
      <c r="H385" s="104">
        <v>1</v>
      </c>
      <c r="I385" s="25">
        <v>1</v>
      </c>
      <c r="J385" s="25" t="s">
        <v>73</v>
      </c>
      <c r="K385" s="25">
        <v>1</v>
      </c>
      <c r="L385" s="25">
        <v>2</v>
      </c>
      <c r="M385" s="25">
        <v>26</v>
      </c>
      <c r="N385" s="25">
        <v>26</v>
      </c>
      <c r="O385" s="25" t="s">
        <v>2964</v>
      </c>
      <c r="P385" s="25" t="s">
        <v>20</v>
      </c>
      <c r="Q385" s="25" t="s">
        <v>3</v>
      </c>
      <c r="R385" s="25"/>
      <c r="S385" s="25">
        <v>7</v>
      </c>
      <c r="T385" s="25" t="s">
        <v>3</v>
      </c>
      <c r="U385" s="25" t="s">
        <v>2</v>
      </c>
      <c r="V385" s="25">
        <v>7</v>
      </c>
      <c r="W385" s="25" t="s">
        <v>1166</v>
      </c>
      <c r="X385" s="25">
        <v>1</v>
      </c>
      <c r="Y385" s="25"/>
      <c r="Z385" s="25"/>
      <c r="AA385" s="25">
        <v>35</v>
      </c>
      <c r="AB385" s="25"/>
      <c r="AC385" s="25"/>
      <c r="AD385" s="25" t="s">
        <v>1161</v>
      </c>
      <c r="AE385" s="22"/>
      <c r="AF385" s="22"/>
      <c r="AG385" s="22">
        <f>(AA385*(106.875/AO385))/$AQ385</f>
        <v>43.66063612489058</v>
      </c>
      <c r="AH385" s="22"/>
      <c r="AI385" s="22"/>
      <c r="AJ385" s="35"/>
      <c r="AK385" s="35"/>
      <c r="AL385" s="35">
        <f>AG385/$AS385</f>
        <v>436606.36124890577</v>
      </c>
      <c r="AM385" s="35"/>
      <c r="AN385" s="35"/>
      <c r="AO385" s="24">
        <v>85.674999999999997</v>
      </c>
      <c r="AP385" s="27"/>
      <c r="AQ385" s="28">
        <v>1</v>
      </c>
      <c r="AR385" s="27">
        <v>2</v>
      </c>
      <c r="AS385" s="28">
        <v>1E-4</v>
      </c>
      <c r="AT385" s="25">
        <v>9</v>
      </c>
      <c r="AU385" s="25" t="s">
        <v>74</v>
      </c>
      <c r="AV385" s="25" t="s">
        <v>1163</v>
      </c>
      <c r="AW385" s="25">
        <v>2000</v>
      </c>
      <c r="AX385" s="25" t="s">
        <v>3</v>
      </c>
      <c r="AY385" s="25" t="s">
        <v>1162</v>
      </c>
      <c r="AZ385" s="25" t="s">
        <v>3</v>
      </c>
      <c r="BA385" s="25" t="s">
        <v>3</v>
      </c>
      <c r="BB385" s="25" t="s">
        <v>3</v>
      </c>
      <c r="BC385" s="25" t="s">
        <v>3</v>
      </c>
      <c r="BD385" s="25" t="s">
        <v>3</v>
      </c>
      <c r="BE385" s="25" t="s">
        <v>1164</v>
      </c>
      <c r="BF385" s="25">
        <v>3</v>
      </c>
      <c r="BG385" s="25" t="s">
        <v>2000</v>
      </c>
      <c r="BH385" s="25" t="s">
        <v>2000</v>
      </c>
      <c r="BI385" s="74">
        <v>0</v>
      </c>
      <c r="BJ385" s="75" t="s">
        <v>3991</v>
      </c>
      <c r="BK385" s="75" t="s">
        <v>3992</v>
      </c>
      <c r="BM385" s="221"/>
      <c r="BN385" s="221"/>
      <c r="BO385" s="221"/>
      <c r="BP385" s="221"/>
      <c r="BQ385" s="221"/>
      <c r="BR385" s="221"/>
    </row>
    <row r="386" spans="1:70" ht="15" customHeight="1" x14ac:dyDescent="0.25">
      <c r="A386" s="25">
        <v>310</v>
      </c>
      <c r="B386" s="21">
        <v>137</v>
      </c>
      <c r="C386" s="190" t="s">
        <v>428</v>
      </c>
      <c r="D386" s="201">
        <v>0</v>
      </c>
      <c r="E386" s="57" t="s">
        <v>960</v>
      </c>
      <c r="F386" s="57" t="s">
        <v>5</v>
      </c>
      <c r="G386" s="25" t="s">
        <v>412</v>
      </c>
      <c r="H386" s="104">
        <v>0</v>
      </c>
      <c r="I386" s="25" t="s">
        <v>653</v>
      </c>
      <c r="J386" s="25"/>
      <c r="K386" s="25">
        <v>3</v>
      </c>
      <c r="L386" s="25">
        <v>3</v>
      </c>
      <c r="M386" s="25">
        <v>8</v>
      </c>
      <c r="N386" s="25" t="s">
        <v>2981</v>
      </c>
      <c r="O386" s="25" t="s">
        <v>912</v>
      </c>
      <c r="P386" s="25" t="s">
        <v>19</v>
      </c>
      <c r="Q386" s="25" t="s">
        <v>3</v>
      </c>
      <c r="R386" s="25" t="s">
        <v>3</v>
      </c>
      <c r="S386" s="25">
        <v>3</v>
      </c>
      <c r="T386" s="25" t="s">
        <v>961</v>
      </c>
      <c r="U386" s="25" t="s">
        <v>2</v>
      </c>
      <c r="V386" s="25">
        <v>4</v>
      </c>
      <c r="W386" s="25" t="s">
        <v>962</v>
      </c>
      <c r="X386" s="25"/>
      <c r="Y386" s="25"/>
      <c r="Z386" s="83"/>
      <c r="AA386" s="83"/>
      <c r="AB386" s="83"/>
      <c r="AC386" s="83"/>
      <c r="AD386" s="25"/>
      <c r="AE386" s="22"/>
      <c r="AF386" s="22"/>
      <c r="AG386" s="22"/>
      <c r="AH386" s="22"/>
      <c r="AI386" s="22"/>
      <c r="AJ386" s="35"/>
      <c r="AK386" s="35"/>
      <c r="AL386" s="35"/>
      <c r="AM386" s="35"/>
      <c r="AN386" s="35"/>
      <c r="AO386" s="48"/>
      <c r="AP386" s="27"/>
      <c r="AQ386" s="28">
        <v>1</v>
      </c>
      <c r="AR386" s="28"/>
      <c r="AS386" s="28" t="s">
        <v>751</v>
      </c>
      <c r="AT386" s="25"/>
      <c r="AU386" s="25"/>
      <c r="AV386" s="25"/>
      <c r="AW386" s="25"/>
      <c r="AX386" s="25" t="s">
        <v>2</v>
      </c>
      <c r="AY386" s="25"/>
      <c r="AZ386" s="25"/>
      <c r="BA386" s="25" t="s">
        <v>1041</v>
      </c>
      <c r="BB386" s="25"/>
      <c r="BC386" s="25"/>
      <c r="BD386" s="25"/>
      <c r="BE386" s="25" t="s">
        <v>963</v>
      </c>
      <c r="BF386" s="25"/>
      <c r="BG386" s="25" t="s">
        <v>2000</v>
      </c>
      <c r="BH386" s="25" t="s">
        <v>2000</v>
      </c>
      <c r="BI386" s="75" t="s">
        <v>2000</v>
      </c>
      <c r="BJ386" s="75" t="s">
        <v>2000</v>
      </c>
      <c r="BK386" s="75" t="s">
        <v>2000</v>
      </c>
    </row>
    <row r="387" spans="1:70" ht="15" customHeight="1" x14ac:dyDescent="0.25">
      <c r="A387" s="25">
        <v>313</v>
      </c>
      <c r="B387" s="21">
        <v>138</v>
      </c>
      <c r="C387" s="190"/>
      <c r="D387" s="200">
        <v>0</v>
      </c>
      <c r="E387" s="57" t="s">
        <v>1379</v>
      </c>
      <c r="F387" s="57" t="s">
        <v>5</v>
      </c>
      <c r="G387" s="25" t="s">
        <v>1380</v>
      </c>
      <c r="H387" s="104">
        <v>1</v>
      </c>
      <c r="I387" s="25">
        <v>1</v>
      </c>
      <c r="J387" s="25"/>
      <c r="K387" s="25">
        <v>5</v>
      </c>
      <c r="L387" s="25">
        <v>3</v>
      </c>
      <c r="M387" s="25">
        <v>10</v>
      </c>
      <c r="N387" s="25" t="s">
        <v>2968</v>
      </c>
      <c r="O387" s="25" t="s">
        <v>1743</v>
      </c>
      <c r="P387" s="25" t="s">
        <v>19</v>
      </c>
      <c r="Q387" s="25" t="s">
        <v>1381</v>
      </c>
      <c r="R387" s="25"/>
      <c r="S387" s="25">
        <v>7</v>
      </c>
      <c r="T387" s="25" t="s">
        <v>1764</v>
      </c>
      <c r="U387" s="25" t="s">
        <v>1765</v>
      </c>
      <c r="V387" s="25">
        <v>8</v>
      </c>
      <c r="W387" s="25"/>
      <c r="X387" s="25">
        <v>2</v>
      </c>
      <c r="Y387" s="62"/>
      <c r="Z387" s="25"/>
      <c r="AA387" s="62">
        <v>240.75</v>
      </c>
      <c r="AB387" s="25"/>
      <c r="AC387" s="25"/>
      <c r="AD387" s="25" t="s">
        <v>1382</v>
      </c>
      <c r="AE387" s="22"/>
      <c r="AF387" s="22"/>
      <c r="AG387" s="22">
        <f>(AA387*(106.875/AO387))/$AQ387</f>
        <v>278.54025710419489</v>
      </c>
      <c r="AH387" s="22"/>
      <c r="AI387" s="22"/>
      <c r="AJ387" s="23"/>
      <c r="AK387" s="23"/>
      <c r="AL387" s="23"/>
      <c r="AM387" s="23"/>
      <c r="AN387" s="23"/>
      <c r="AO387" s="24">
        <v>92.375</v>
      </c>
      <c r="AP387" s="27"/>
      <c r="AQ387" s="28">
        <v>1</v>
      </c>
      <c r="AR387" s="28">
        <v>6</v>
      </c>
      <c r="AS387" s="28" t="s">
        <v>751</v>
      </c>
      <c r="AT387" s="25">
        <v>5</v>
      </c>
      <c r="AU387" s="25" t="s">
        <v>1066</v>
      </c>
      <c r="AV387" s="25"/>
      <c r="AW387" s="25">
        <v>2005</v>
      </c>
      <c r="AX387" s="25" t="s">
        <v>1385</v>
      </c>
      <c r="AY387" s="25" t="s">
        <v>1383</v>
      </c>
      <c r="AZ387" s="25" t="s">
        <v>1385</v>
      </c>
      <c r="BA387" s="25"/>
      <c r="BB387" s="25"/>
      <c r="BC387" s="25"/>
      <c r="BD387" s="25" t="s">
        <v>1384</v>
      </c>
      <c r="BE387" s="25" t="s">
        <v>1386</v>
      </c>
      <c r="BF387" s="25">
        <v>3</v>
      </c>
      <c r="BG387" s="25" t="s">
        <v>2000</v>
      </c>
      <c r="BH387" s="25" t="s">
        <v>2000</v>
      </c>
      <c r="BI387" s="74">
        <v>0</v>
      </c>
      <c r="BJ387" s="75" t="s">
        <v>3995</v>
      </c>
      <c r="BK387" s="75" t="s">
        <v>3996</v>
      </c>
    </row>
    <row r="388" spans="1:70" ht="15" customHeight="1" x14ac:dyDescent="0.25">
      <c r="A388" s="25">
        <v>311</v>
      </c>
      <c r="B388" s="26"/>
      <c r="C388" s="190"/>
      <c r="D388" s="201">
        <v>1</v>
      </c>
      <c r="E388" s="57" t="s">
        <v>1379</v>
      </c>
      <c r="F388" s="57" t="s">
        <v>5</v>
      </c>
      <c r="G388" s="25" t="s">
        <v>1380</v>
      </c>
      <c r="H388" s="104">
        <v>1</v>
      </c>
      <c r="I388" s="25">
        <v>1</v>
      </c>
      <c r="J388" s="25"/>
      <c r="K388" s="25">
        <v>5</v>
      </c>
      <c r="L388" s="25">
        <v>3</v>
      </c>
      <c r="M388" s="25">
        <v>10</v>
      </c>
      <c r="N388" s="25" t="s">
        <v>2968</v>
      </c>
      <c r="O388" s="25" t="s">
        <v>1743</v>
      </c>
      <c r="P388" s="25" t="s">
        <v>19</v>
      </c>
      <c r="Q388" s="25" t="s">
        <v>1381</v>
      </c>
      <c r="R388" s="25"/>
      <c r="S388" s="25">
        <v>7</v>
      </c>
      <c r="T388" s="25" t="s">
        <v>1764</v>
      </c>
      <c r="U388" s="25" t="s">
        <v>2</v>
      </c>
      <c r="V388" s="25">
        <v>4</v>
      </c>
      <c r="W388" s="25" t="s">
        <v>1387</v>
      </c>
      <c r="X388" s="25">
        <v>2</v>
      </c>
      <c r="Y388" s="62"/>
      <c r="Z388" s="25"/>
      <c r="AA388" s="62">
        <v>146.44</v>
      </c>
      <c r="AB388" s="25"/>
      <c r="AC388" s="25"/>
      <c r="AD388" s="25" t="s">
        <v>1388</v>
      </c>
      <c r="AE388" s="22"/>
      <c r="AF388" s="22"/>
      <c r="AG388" s="22">
        <f>(AA388*(106.875/AO388))/$AQ388</f>
        <v>169.42652232746957</v>
      </c>
      <c r="AH388" s="22"/>
      <c r="AI388" s="22"/>
      <c r="AJ388" s="23"/>
      <c r="AK388" s="23"/>
      <c r="AL388" s="23"/>
      <c r="AM388" s="23"/>
      <c r="AN388" s="23"/>
      <c r="AO388" s="24">
        <v>92.375</v>
      </c>
      <c r="AP388" s="27"/>
      <c r="AQ388" s="28">
        <v>1</v>
      </c>
      <c r="AR388" s="27">
        <v>6</v>
      </c>
      <c r="AS388" s="27" t="s">
        <v>751</v>
      </c>
      <c r="AT388" s="25">
        <v>5</v>
      </c>
      <c r="AU388" s="25" t="s">
        <v>1066</v>
      </c>
      <c r="AV388" s="25"/>
      <c r="AW388" s="25">
        <v>2005</v>
      </c>
      <c r="AX388" s="25" t="s">
        <v>1385</v>
      </c>
      <c r="AY388" s="25" t="s">
        <v>1389</v>
      </c>
      <c r="AZ388" s="25" t="s">
        <v>1385</v>
      </c>
      <c r="BA388" s="25"/>
      <c r="BB388" s="25"/>
      <c r="BC388" s="25"/>
      <c r="BD388" s="25" t="s">
        <v>1384</v>
      </c>
      <c r="BE388" s="25" t="s">
        <v>1386</v>
      </c>
      <c r="BF388" s="25">
        <v>3</v>
      </c>
      <c r="BG388" s="62">
        <v>3</v>
      </c>
      <c r="BH388" s="25" t="s">
        <v>2000</v>
      </c>
      <c r="BI388" s="174">
        <v>1</v>
      </c>
      <c r="BJ388" s="75" t="s">
        <v>3993</v>
      </c>
      <c r="BK388" s="75" t="s">
        <v>3994</v>
      </c>
    </row>
    <row r="389" spans="1:70" s="55" customFormat="1" ht="15" customHeight="1" x14ac:dyDescent="0.25">
      <c r="A389" s="25">
        <v>312</v>
      </c>
      <c r="B389" s="26"/>
      <c r="C389" s="190"/>
      <c r="D389" s="201">
        <v>0</v>
      </c>
      <c r="E389" s="57" t="s">
        <v>1379</v>
      </c>
      <c r="F389" s="57" t="s">
        <v>5</v>
      </c>
      <c r="G389" s="25" t="s">
        <v>1380</v>
      </c>
      <c r="H389" s="104">
        <v>1</v>
      </c>
      <c r="I389" s="25">
        <v>1</v>
      </c>
      <c r="J389" s="25"/>
      <c r="K389" s="25">
        <v>5</v>
      </c>
      <c r="L389" s="25">
        <v>3</v>
      </c>
      <c r="M389" s="25">
        <v>10</v>
      </c>
      <c r="N389" s="25" t="s">
        <v>2968</v>
      </c>
      <c r="O389" s="25" t="s">
        <v>1743</v>
      </c>
      <c r="P389" s="25" t="s">
        <v>19</v>
      </c>
      <c r="Q389" s="25" t="s">
        <v>1381</v>
      </c>
      <c r="R389" s="25"/>
      <c r="S389" s="25">
        <v>7</v>
      </c>
      <c r="T389" s="25" t="s">
        <v>1764</v>
      </c>
      <c r="U389" s="25" t="s">
        <v>2</v>
      </c>
      <c r="V389" s="25">
        <v>4</v>
      </c>
      <c r="W389" s="25" t="s">
        <v>1387</v>
      </c>
      <c r="X389" s="25">
        <v>2</v>
      </c>
      <c r="Y389" s="25"/>
      <c r="Z389" s="25"/>
      <c r="AA389" s="25">
        <v>161</v>
      </c>
      <c r="AB389" s="25"/>
      <c r="AC389" s="25"/>
      <c r="AD389" s="25" t="s">
        <v>1390</v>
      </c>
      <c r="AE389" s="22"/>
      <c r="AF389" s="22"/>
      <c r="AG389" s="22">
        <f>(AA389*(106.875/AO389))/$AQ389</f>
        <v>186.27198917456022</v>
      </c>
      <c r="AH389" s="22"/>
      <c r="AI389" s="22"/>
      <c r="AJ389" s="23"/>
      <c r="AK389" s="23"/>
      <c r="AL389" s="23"/>
      <c r="AM389" s="23"/>
      <c r="AN389" s="23"/>
      <c r="AO389" s="24">
        <v>92.375</v>
      </c>
      <c r="AP389" s="27"/>
      <c r="AQ389" s="28">
        <v>1</v>
      </c>
      <c r="AR389" s="28">
        <v>6</v>
      </c>
      <c r="AS389" s="28" t="s">
        <v>751</v>
      </c>
      <c r="AT389" s="25">
        <v>5</v>
      </c>
      <c r="AU389" s="25" t="s">
        <v>1066</v>
      </c>
      <c r="AV389" s="25"/>
      <c r="AW389" s="25">
        <v>2005</v>
      </c>
      <c r="AX389" s="25" t="s">
        <v>1385</v>
      </c>
      <c r="AY389" s="25" t="s">
        <v>1391</v>
      </c>
      <c r="AZ389" s="25" t="s">
        <v>1385</v>
      </c>
      <c r="BA389" s="25"/>
      <c r="BB389" s="25"/>
      <c r="BC389" s="25"/>
      <c r="BD389" s="25" t="s">
        <v>1384</v>
      </c>
      <c r="BE389" s="25" t="s">
        <v>1386</v>
      </c>
      <c r="BF389" s="25">
        <v>3</v>
      </c>
      <c r="BG389" s="62">
        <v>3</v>
      </c>
      <c r="BH389" s="25" t="s">
        <v>2000</v>
      </c>
      <c r="BI389" s="75" t="s">
        <v>2000</v>
      </c>
      <c r="BJ389" s="75" t="s">
        <v>2000</v>
      </c>
      <c r="BK389" s="75" t="s">
        <v>2000</v>
      </c>
      <c r="BL389" s="15"/>
      <c r="BM389" s="15"/>
      <c r="BN389" s="15"/>
      <c r="BO389" s="15"/>
      <c r="BP389" s="15"/>
      <c r="BQ389" s="15"/>
      <c r="BR389" s="15"/>
    </row>
    <row r="390" spans="1:70" s="55" customFormat="1" ht="15" customHeight="1" x14ac:dyDescent="0.25">
      <c r="A390" s="25">
        <v>732</v>
      </c>
      <c r="B390" s="237"/>
      <c r="C390" s="190"/>
      <c r="D390" s="200">
        <v>0</v>
      </c>
      <c r="E390" s="57" t="s">
        <v>3317</v>
      </c>
      <c r="F390" s="57" t="s">
        <v>5</v>
      </c>
      <c r="G390" s="25" t="s">
        <v>3318</v>
      </c>
      <c r="H390" s="104">
        <v>1</v>
      </c>
      <c r="I390" s="25">
        <v>1</v>
      </c>
      <c r="J390" s="25" t="s">
        <v>3319</v>
      </c>
      <c r="K390" s="25">
        <v>1</v>
      </c>
      <c r="L390" s="25">
        <v>2</v>
      </c>
      <c r="M390" s="25">
        <v>24</v>
      </c>
      <c r="N390" s="25">
        <v>24</v>
      </c>
      <c r="O390" s="25" t="s">
        <v>22</v>
      </c>
      <c r="P390" s="25" t="s">
        <v>3321</v>
      </c>
      <c r="Q390" s="25" t="s">
        <v>3322</v>
      </c>
      <c r="R390" s="25" t="s">
        <v>3323</v>
      </c>
      <c r="S390" s="25">
        <v>4</v>
      </c>
      <c r="T390" s="25" t="s">
        <v>3380</v>
      </c>
      <c r="U390" s="25" t="s">
        <v>2</v>
      </c>
      <c r="V390" s="25">
        <v>3</v>
      </c>
      <c r="W390" s="25" t="s">
        <v>3528</v>
      </c>
      <c r="X390" s="25">
        <v>1</v>
      </c>
      <c r="Y390" s="25"/>
      <c r="Z390" s="25"/>
      <c r="AA390" s="25">
        <v>-436000000</v>
      </c>
      <c r="AB390" s="25"/>
      <c r="AC390" s="25"/>
      <c r="AD390" s="25" t="s">
        <v>3526</v>
      </c>
      <c r="AE390" s="22"/>
      <c r="AF390" s="22"/>
      <c r="AG390" s="22">
        <f t="shared" ref="AG390:AG395" si="20">((AA390*(108.57/$AO390))/$AQ390)*(0.830367/$AP390)</f>
        <v>-484057152.97741759</v>
      </c>
      <c r="AH390" s="22"/>
      <c r="AI390" s="22"/>
      <c r="AJ390" s="35"/>
      <c r="AK390" s="35"/>
      <c r="AL390" s="35">
        <f t="shared" ref="AL390:AL395" si="21">AG390/AS390</f>
        <v>-193.62286119096703</v>
      </c>
      <c r="AM390" s="35"/>
      <c r="AN390" s="35"/>
      <c r="AO390" s="24">
        <v>81.2025684592533</v>
      </c>
      <c r="AP390" s="24">
        <v>1</v>
      </c>
      <c r="AQ390" s="24">
        <v>1</v>
      </c>
      <c r="AR390" s="24">
        <v>1</v>
      </c>
      <c r="AS390" s="24">
        <v>2500000</v>
      </c>
      <c r="AT390" s="25">
        <v>17</v>
      </c>
      <c r="AU390" s="25" t="s">
        <v>3536</v>
      </c>
      <c r="AV390" s="25" t="s">
        <v>3362</v>
      </c>
      <c r="AW390" s="25">
        <v>2001</v>
      </c>
      <c r="AX390" s="25" t="s">
        <v>3328</v>
      </c>
      <c r="AY390" s="25" t="s">
        <v>3350</v>
      </c>
      <c r="AZ390" s="78">
        <v>0.04</v>
      </c>
      <c r="BA390" s="25" t="s">
        <v>3528</v>
      </c>
      <c r="BB390" s="25" t="s">
        <v>3348</v>
      </c>
      <c r="BC390" s="25"/>
      <c r="BD390" s="25" t="s">
        <v>3327</v>
      </c>
      <c r="BE390" s="25" t="s">
        <v>3543</v>
      </c>
      <c r="BF390" s="25">
        <v>2</v>
      </c>
      <c r="BG390" s="62">
        <v>3</v>
      </c>
      <c r="BH390" s="25" t="s">
        <v>2000</v>
      </c>
      <c r="BI390" s="74">
        <v>0</v>
      </c>
      <c r="BJ390" s="75" t="s">
        <v>4155</v>
      </c>
      <c r="BK390" s="75" t="s">
        <v>4089</v>
      </c>
      <c r="BL390" s="15"/>
      <c r="BM390" s="15"/>
      <c r="BN390" s="15"/>
      <c r="BO390" s="15"/>
      <c r="BP390" s="15"/>
      <c r="BQ390" s="15"/>
      <c r="BR390" s="15"/>
    </row>
    <row r="391" spans="1:70" s="55" customFormat="1" ht="15" customHeight="1" x14ac:dyDescent="0.25">
      <c r="A391" s="25">
        <v>733</v>
      </c>
      <c r="B391" s="237"/>
      <c r="C391" s="190"/>
      <c r="D391" s="200">
        <v>0</v>
      </c>
      <c r="E391" s="57" t="s">
        <v>3317</v>
      </c>
      <c r="F391" s="57" t="s">
        <v>5</v>
      </c>
      <c r="G391" s="25" t="s">
        <v>3318</v>
      </c>
      <c r="H391" s="104">
        <v>1</v>
      </c>
      <c r="I391" s="25">
        <v>1</v>
      </c>
      <c r="J391" s="25" t="s">
        <v>3319</v>
      </c>
      <c r="K391" s="25">
        <v>1</v>
      </c>
      <c r="L391" s="25">
        <v>2</v>
      </c>
      <c r="M391" s="25">
        <v>8</v>
      </c>
      <c r="N391" s="25" t="s">
        <v>2981</v>
      </c>
      <c r="O391" s="25" t="s">
        <v>3351</v>
      </c>
      <c r="P391" s="25" t="s">
        <v>3321</v>
      </c>
      <c r="Q391" s="25" t="s">
        <v>3322</v>
      </c>
      <c r="R391" s="25" t="s">
        <v>3323</v>
      </c>
      <c r="S391" s="25">
        <v>4</v>
      </c>
      <c r="T391" s="25" t="s">
        <v>3380</v>
      </c>
      <c r="U391" s="25" t="s">
        <v>2</v>
      </c>
      <c r="V391" s="25">
        <v>3</v>
      </c>
      <c r="W391" s="25" t="s">
        <v>3528</v>
      </c>
      <c r="X391" s="25">
        <v>2</v>
      </c>
      <c r="Y391" s="25"/>
      <c r="Z391" s="25"/>
      <c r="AA391" s="25">
        <v>-147000000</v>
      </c>
      <c r="AB391" s="25"/>
      <c r="AC391" s="25"/>
      <c r="AD391" s="25" t="s">
        <v>3526</v>
      </c>
      <c r="AE391" s="22"/>
      <c r="AF391" s="22"/>
      <c r="AG391" s="22">
        <f t="shared" si="20"/>
        <v>-163202755.70568895</v>
      </c>
      <c r="AH391" s="22"/>
      <c r="AI391" s="22"/>
      <c r="AJ391" s="35"/>
      <c r="AK391" s="35"/>
      <c r="AL391" s="35">
        <f t="shared" si="21"/>
        <v>-65.281102282275583</v>
      </c>
      <c r="AM391" s="35"/>
      <c r="AN391" s="35"/>
      <c r="AO391" s="24">
        <v>81.2025684592533</v>
      </c>
      <c r="AP391" s="24">
        <v>1</v>
      </c>
      <c r="AQ391" s="24">
        <v>1</v>
      </c>
      <c r="AR391" s="24">
        <v>1</v>
      </c>
      <c r="AS391" s="24">
        <v>2500000</v>
      </c>
      <c r="AT391" s="25">
        <v>17</v>
      </c>
      <c r="AU391" s="25" t="s">
        <v>3537</v>
      </c>
      <c r="AV391" s="25" t="s">
        <v>3362</v>
      </c>
      <c r="AW391" s="25">
        <v>2001</v>
      </c>
      <c r="AX391" s="25" t="s">
        <v>3328</v>
      </c>
      <c r="AY391" s="25" t="s">
        <v>3354</v>
      </c>
      <c r="AZ391" s="78">
        <v>0.04</v>
      </c>
      <c r="BA391" s="25" t="s">
        <v>3528</v>
      </c>
      <c r="BB391" s="25" t="s">
        <v>3353</v>
      </c>
      <c r="BC391" s="25"/>
      <c r="BD391" s="25" t="s">
        <v>3327</v>
      </c>
      <c r="BE391" s="25" t="s">
        <v>3543</v>
      </c>
      <c r="BF391" s="25">
        <v>2</v>
      </c>
      <c r="BG391" s="62">
        <v>3</v>
      </c>
      <c r="BH391" s="25" t="s">
        <v>2000</v>
      </c>
      <c r="BI391" s="74">
        <v>0</v>
      </c>
      <c r="BJ391" s="75" t="s">
        <v>4155</v>
      </c>
      <c r="BK391" s="75" t="s">
        <v>4108</v>
      </c>
      <c r="BL391" s="15"/>
      <c r="BM391" s="15"/>
      <c r="BN391" s="15"/>
      <c r="BO391" s="15"/>
      <c r="BP391" s="15"/>
      <c r="BQ391" s="15"/>
      <c r="BR391" s="15"/>
    </row>
    <row r="392" spans="1:70" s="55" customFormat="1" ht="15" customHeight="1" x14ac:dyDescent="0.25">
      <c r="A392" s="25">
        <v>734</v>
      </c>
      <c r="B392" s="220"/>
      <c r="C392" s="190"/>
      <c r="D392" s="200">
        <v>0</v>
      </c>
      <c r="E392" s="57" t="s">
        <v>3317</v>
      </c>
      <c r="F392" s="57" t="s">
        <v>5</v>
      </c>
      <c r="G392" s="25" t="s">
        <v>3318</v>
      </c>
      <c r="H392" s="104">
        <v>1</v>
      </c>
      <c r="I392" s="25">
        <v>1</v>
      </c>
      <c r="J392" s="25" t="s">
        <v>3319</v>
      </c>
      <c r="K392" s="25">
        <v>1</v>
      </c>
      <c r="L392" s="25">
        <v>2</v>
      </c>
      <c r="M392" s="25">
        <v>9</v>
      </c>
      <c r="N392" s="25" t="s">
        <v>2954</v>
      </c>
      <c r="O392" s="25" t="s">
        <v>3355</v>
      </c>
      <c r="P392" s="25" t="s">
        <v>3321</v>
      </c>
      <c r="Q392" s="25" t="s">
        <v>3322</v>
      </c>
      <c r="R392" s="25" t="s">
        <v>3323</v>
      </c>
      <c r="S392" s="25">
        <v>4</v>
      </c>
      <c r="T392" s="25" t="s">
        <v>3380</v>
      </c>
      <c r="U392" s="25" t="s">
        <v>2</v>
      </c>
      <c r="V392" s="25">
        <v>3</v>
      </c>
      <c r="W392" s="25" t="s">
        <v>3528</v>
      </c>
      <c r="X392" s="25">
        <v>2</v>
      </c>
      <c r="Y392" s="25"/>
      <c r="Z392" s="25"/>
      <c r="AA392" s="25">
        <v>-685000000</v>
      </c>
      <c r="AB392" s="25"/>
      <c r="AC392" s="25"/>
      <c r="AD392" s="25" t="s">
        <v>3526</v>
      </c>
      <c r="AE392" s="22"/>
      <c r="AF392" s="22"/>
      <c r="AG392" s="22">
        <f t="shared" si="20"/>
        <v>-760502637.13195193</v>
      </c>
      <c r="AH392" s="22"/>
      <c r="AI392" s="22"/>
      <c r="AJ392" s="35"/>
      <c r="AK392" s="35"/>
      <c r="AL392" s="35">
        <f t="shared" si="21"/>
        <v>-304.20105485278077</v>
      </c>
      <c r="AM392" s="35"/>
      <c r="AN392" s="35"/>
      <c r="AO392" s="24">
        <v>81.2025684592533</v>
      </c>
      <c r="AP392" s="24">
        <v>1</v>
      </c>
      <c r="AQ392" s="24">
        <v>1</v>
      </c>
      <c r="AR392" s="24">
        <v>1</v>
      </c>
      <c r="AS392" s="24">
        <v>2500000</v>
      </c>
      <c r="AT392" s="25">
        <v>17</v>
      </c>
      <c r="AU392" s="25" t="s">
        <v>3538</v>
      </c>
      <c r="AV392" s="25" t="s">
        <v>3362</v>
      </c>
      <c r="AW392" s="25">
        <v>2001</v>
      </c>
      <c r="AX392" s="25" t="s">
        <v>3328</v>
      </c>
      <c r="AY392" s="25" t="s">
        <v>3357</v>
      </c>
      <c r="AZ392" s="78">
        <v>0.04</v>
      </c>
      <c r="BA392" s="25" t="s">
        <v>3528</v>
      </c>
      <c r="BB392" s="25" t="s">
        <v>3357</v>
      </c>
      <c r="BC392" s="25"/>
      <c r="BD392" s="25" t="s">
        <v>3327</v>
      </c>
      <c r="BE392" s="25" t="s">
        <v>3543</v>
      </c>
      <c r="BF392" s="25">
        <v>2</v>
      </c>
      <c r="BG392" s="62">
        <v>3</v>
      </c>
      <c r="BH392" s="25" t="s">
        <v>2000</v>
      </c>
      <c r="BI392" s="74">
        <v>0</v>
      </c>
      <c r="BJ392" s="75" t="s">
        <v>4155</v>
      </c>
      <c r="BK392" s="75" t="s">
        <v>4108</v>
      </c>
      <c r="BL392" s="15"/>
    </row>
    <row r="393" spans="1:70" s="55" customFormat="1" ht="15" customHeight="1" x14ac:dyDescent="0.25">
      <c r="A393" s="25">
        <v>735</v>
      </c>
      <c r="B393" s="220"/>
      <c r="C393" s="190"/>
      <c r="D393" s="200">
        <v>0</v>
      </c>
      <c r="E393" s="57" t="s">
        <v>3317</v>
      </c>
      <c r="F393" s="57" t="s">
        <v>5</v>
      </c>
      <c r="G393" s="25" t="s">
        <v>3318</v>
      </c>
      <c r="H393" s="104">
        <v>1</v>
      </c>
      <c r="I393" s="25">
        <v>1</v>
      </c>
      <c r="J393" s="25" t="s">
        <v>3319</v>
      </c>
      <c r="K393" s="25">
        <v>1</v>
      </c>
      <c r="L393" s="25">
        <v>2</v>
      </c>
      <c r="M393" s="25">
        <v>26</v>
      </c>
      <c r="N393" s="25">
        <v>26</v>
      </c>
      <c r="O393" s="25" t="s">
        <v>3358</v>
      </c>
      <c r="P393" s="25" t="s">
        <v>3321</v>
      </c>
      <c r="Q393" s="25" t="s">
        <v>3322</v>
      </c>
      <c r="R393" s="25" t="s">
        <v>3323</v>
      </c>
      <c r="S393" s="25">
        <v>4</v>
      </c>
      <c r="T393" s="25" t="s">
        <v>3380</v>
      </c>
      <c r="U393" s="25" t="s">
        <v>2</v>
      </c>
      <c r="V393" s="25">
        <v>3</v>
      </c>
      <c r="W393" s="25" t="s">
        <v>3528</v>
      </c>
      <c r="X393" s="25">
        <v>1</v>
      </c>
      <c r="Y393" s="25"/>
      <c r="Z393" s="25"/>
      <c r="AA393" s="25">
        <v>141000000</v>
      </c>
      <c r="AB393" s="25"/>
      <c r="AC393" s="25"/>
      <c r="AD393" s="25" t="s">
        <v>3526</v>
      </c>
      <c r="AE393" s="22"/>
      <c r="AF393" s="22"/>
      <c r="AG393" s="22">
        <f t="shared" si="20"/>
        <v>156541418.7381098</v>
      </c>
      <c r="AH393" s="22"/>
      <c r="AI393" s="22"/>
      <c r="AJ393" s="35"/>
      <c r="AK393" s="35"/>
      <c r="AL393" s="35">
        <f t="shared" si="21"/>
        <v>62.61656749524392</v>
      </c>
      <c r="AM393" s="35"/>
      <c r="AN393" s="35"/>
      <c r="AO393" s="24">
        <v>81.2025684592533</v>
      </c>
      <c r="AP393" s="24">
        <v>1</v>
      </c>
      <c r="AQ393" s="24">
        <v>1</v>
      </c>
      <c r="AR393" s="24">
        <v>1</v>
      </c>
      <c r="AS393" s="24">
        <v>2500000</v>
      </c>
      <c r="AT393" s="25">
        <v>17</v>
      </c>
      <c r="AU393" s="25" t="s">
        <v>3539</v>
      </c>
      <c r="AV393" s="25" t="s">
        <v>3362</v>
      </c>
      <c r="AW393" s="25">
        <v>2001</v>
      </c>
      <c r="AX393" s="25" t="s">
        <v>3328</v>
      </c>
      <c r="AY393" s="25" t="s">
        <v>3361</v>
      </c>
      <c r="AZ393" s="78">
        <v>0.04</v>
      </c>
      <c r="BA393" s="25" t="s">
        <v>3528</v>
      </c>
      <c r="BB393" s="25" t="s">
        <v>3360</v>
      </c>
      <c r="BC393" s="25"/>
      <c r="BD393" s="25" t="s">
        <v>3327</v>
      </c>
      <c r="BE393" s="25" t="s">
        <v>3543</v>
      </c>
      <c r="BF393" s="25">
        <v>2</v>
      </c>
      <c r="BG393" s="62">
        <v>3</v>
      </c>
      <c r="BH393" s="25" t="s">
        <v>2000</v>
      </c>
      <c r="BI393" s="74">
        <v>0</v>
      </c>
      <c r="BJ393" s="75" t="s">
        <v>4155</v>
      </c>
      <c r="BK393" s="75" t="s">
        <v>4089</v>
      </c>
      <c r="BL393" s="15"/>
    </row>
    <row r="394" spans="1:70" s="29" customFormat="1" ht="15" customHeight="1" x14ac:dyDescent="0.25">
      <c r="A394" s="25">
        <v>736</v>
      </c>
      <c r="B394" s="220"/>
      <c r="C394" s="190"/>
      <c r="D394" s="200">
        <v>0</v>
      </c>
      <c r="E394" s="57" t="s">
        <v>3317</v>
      </c>
      <c r="F394" s="57" t="s">
        <v>5</v>
      </c>
      <c r="G394" s="25" t="s">
        <v>3318</v>
      </c>
      <c r="H394" s="104">
        <v>1</v>
      </c>
      <c r="I394" s="25">
        <v>1</v>
      </c>
      <c r="J394" s="25" t="s">
        <v>3319</v>
      </c>
      <c r="K394" s="25">
        <v>1</v>
      </c>
      <c r="L394" s="25">
        <v>2</v>
      </c>
      <c r="M394" s="25">
        <v>3</v>
      </c>
      <c r="N394" s="25" t="s">
        <v>2979</v>
      </c>
      <c r="O394" s="25" t="s">
        <v>3363</v>
      </c>
      <c r="P394" s="25" t="s">
        <v>3321</v>
      </c>
      <c r="Q394" s="25" t="s">
        <v>3322</v>
      </c>
      <c r="R394" s="25" t="s">
        <v>3323</v>
      </c>
      <c r="S394" s="25">
        <v>4</v>
      </c>
      <c r="T394" s="25" t="s">
        <v>3380</v>
      </c>
      <c r="U394" s="25" t="s">
        <v>2</v>
      </c>
      <c r="V394" s="25">
        <v>3</v>
      </c>
      <c r="W394" s="25" t="s">
        <v>3528</v>
      </c>
      <c r="X394" s="25">
        <v>1</v>
      </c>
      <c r="Y394" s="25"/>
      <c r="Z394" s="25"/>
      <c r="AA394" s="25">
        <v>1184000000</v>
      </c>
      <c r="AB394" s="25"/>
      <c r="AC394" s="25"/>
      <c r="AD394" s="25" t="s">
        <v>3526</v>
      </c>
      <c r="AE394" s="22"/>
      <c r="AF394" s="22"/>
      <c r="AG394" s="22">
        <f t="shared" si="20"/>
        <v>1314503828.2689505</v>
      </c>
      <c r="AH394" s="22"/>
      <c r="AI394" s="22"/>
      <c r="AJ394" s="35"/>
      <c r="AK394" s="35"/>
      <c r="AL394" s="35">
        <f t="shared" si="21"/>
        <v>525.80153130758015</v>
      </c>
      <c r="AM394" s="35"/>
      <c r="AN394" s="35"/>
      <c r="AO394" s="24">
        <v>81.2025684592533</v>
      </c>
      <c r="AP394" s="24">
        <v>1</v>
      </c>
      <c r="AQ394" s="24">
        <v>1</v>
      </c>
      <c r="AR394" s="24">
        <v>1</v>
      </c>
      <c r="AS394" s="24">
        <v>2500000</v>
      </c>
      <c r="AT394" s="25">
        <v>17</v>
      </c>
      <c r="AU394" s="25" t="s">
        <v>3541</v>
      </c>
      <c r="AV394" s="25" t="s">
        <v>3362</v>
      </c>
      <c r="AW394" s="25">
        <v>2001</v>
      </c>
      <c r="AX394" s="25" t="s">
        <v>3328</v>
      </c>
      <c r="AY394" s="25" t="s">
        <v>3364</v>
      </c>
      <c r="AZ394" s="78">
        <v>0.04</v>
      </c>
      <c r="BA394" s="25" t="s">
        <v>3528</v>
      </c>
      <c r="BB394" s="25" t="s">
        <v>3364</v>
      </c>
      <c r="BC394" s="25"/>
      <c r="BD394" s="25" t="s">
        <v>3327</v>
      </c>
      <c r="BE394" s="25" t="s">
        <v>3543</v>
      </c>
      <c r="BF394" s="25">
        <v>2</v>
      </c>
      <c r="BG394" s="62">
        <v>3</v>
      </c>
      <c r="BH394" s="25" t="s">
        <v>2000</v>
      </c>
      <c r="BI394" s="74">
        <v>0</v>
      </c>
      <c r="BJ394" s="75" t="s">
        <v>4155</v>
      </c>
      <c r="BK394" s="75" t="s">
        <v>4108</v>
      </c>
      <c r="BL394" s="15"/>
      <c r="BM394" s="55"/>
      <c r="BN394" s="55"/>
      <c r="BO394" s="55"/>
      <c r="BP394" s="55"/>
      <c r="BQ394" s="55"/>
      <c r="BR394" s="55"/>
    </row>
    <row r="395" spans="1:70" ht="15" customHeight="1" x14ac:dyDescent="0.25">
      <c r="A395" s="25">
        <v>737</v>
      </c>
      <c r="B395" s="220"/>
      <c r="C395" s="190"/>
      <c r="D395" s="200">
        <v>0</v>
      </c>
      <c r="E395" s="57" t="s">
        <v>3317</v>
      </c>
      <c r="F395" s="57" t="s">
        <v>5</v>
      </c>
      <c r="G395" s="25" t="s">
        <v>3318</v>
      </c>
      <c r="H395" s="104">
        <v>1</v>
      </c>
      <c r="I395" s="25">
        <v>1</v>
      </c>
      <c r="J395" s="25" t="s">
        <v>3319</v>
      </c>
      <c r="K395" s="25">
        <v>1</v>
      </c>
      <c r="L395" s="25">
        <v>2</v>
      </c>
      <c r="M395" s="25">
        <v>26</v>
      </c>
      <c r="N395" s="25">
        <v>26</v>
      </c>
      <c r="O395" s="25" t="s">
        <v>3365</v>
      </c>
      <c r="P395" s="25" t="s">
        <v>3321</v>
      </c>
      <c r="Q395" s="25" t="s">
        <v>3322</v>
      </c>
      <c r="R395" s="25" t="s">
        <v>3323</v>
      </c>
      <c r="S395" s="25">
        <v>4</v>
      </c>
      <c r="T395" s="25" t="s">
        <v>3380</v>
      </c>
      <c r="U395" s="25" t="s">
        <v>2</v>
      </c>
      <c r="V395" s="25">
        <v>3</v>
      </c>
      <c r="W395" s="25" t="s">
        <v>3528</v>
      </c>
      <c r="X395" s="25">
        <v>3</v>
      </c>
      <c r="Y395" s="25"/>
      <c r="Z395" s="25"/>
      <c r="AA395" s="81">
        <v>-2580000000</v>
      </c>
      <c r="AB395" s="25"/>
      <c r="AC395" s="25"/>
      <c r="AD395" s="25" t="s">
        <v>3526</v>
      </c>
      <c r="AE395" s="22"/>
      <c r="AF395" s="22"/>
      <c r="AG395" s="22">
        <f t="shared" si="20"/>
        <v>-2864374896.0590305</v>
      </c>
      <c r="AH395" s="22"/>
      <c r="AI395" s="22"/>
      <c r="AJ395" s="35"/>
      <c r="AK395" s="35"/>
      <c r="AL395" s="35">
        <f t="shared" si="21"/>
        <v>-1145.7499584236123</v>
      </c>
      <c r="AM395" s="35"/>
      <c r="AN395" s="35"/>
      <c r="AO395" s="24">
        <v>81.2025684592533</v>
      </c>
      <c r="AP395" s="24">
        <v>1</v>
      </c>
      <c r="AQ395" s="24">
        <v>1</v>
      </c>
      <c r="AR395" s="24">
        <v>1</v>
      </c>
      <c r="AS395" s="24">
        <v>2500000</v>
      </c>
      <c r="AT395" s="25">
        <v>17</v>
      </c>
      <c r="AU395" s="25" t="s">
        <v>3542</v>
      </c>
      <c r="AV395" s="25" t="s">
        <v>3362</v>
      </c>
      <c r="AW395" s="25">
        <v>2001</v>
      </c>
      <c r="AX395" s="25" t="s">
        <v>3328</v>
      </c>
      <c r="AY395" s="25" t="s">
        <v>3366</v>
      </c>
      <c r="AZ395" s="78">
        <v>0.04</v>
      </c>
      <c r="BA395" s="25" t="s">
        <v>3528</v>
      </c>
      <c r="BB395" s="25" t="s">
        <v>3366</v>
      </c>
      <c r="BC395" s="25"/>
      <c r="BD395" s="25" t="s">
        <v>3327</v>
      </c>
      <c r="BE395" s="25" t="s">
        <v>3543</v>
      </c>
      <c r="BF395" s="25">
        <v>2</v>
      </c>
      <c r="BG395" s="62">
        <v>3</v>
      </c>
      <c r="BH395" s="25" t="s">
        <v>2000</v>
      </c>
      <c r="BI395" s="74">
        <v>0</v>
      </c>
      <c r="BJ395" s="75" t="s">
        <v>4155</v>
      </c>
      <c r="BK395" s="75" t="s">
        <v>4089</v>
      </c>
      <c r="BM395" s="55"/>
      <c r="BN395" s="55"/>
      <c r="BO395" s="55"/>
      <c r="BP395" s="55"/>
      <c r="BQ395" s="55"/>
      <c r="BR395" s="55"/>
    </row>
    <row r="396" spans="1:70" ht="15" customHeight="1" x14ac:dyDescent="0.25">
      <c r="A396" s="25">
        <v>314</v>
      </c>
      <c r="B396" s="21">
        <v>139</v>
      </c>
      <c r="C396" s="190" t="s">
        <v>162</v>
      </c>
      <c r="D396" s="201">
        <v>0</v>
      </c>
      <c r="E396" s="64" t="s">
        <v>168</v>
      </c>
      <c r="F396" s="64" t="s">
        <v>151</v>
      </c>
      <c r="G396" s="25"/>
      <c r="H396" s="104">
        <v>0</v>
      </c>
      <c r="I396" s="25" t="s">
        <v>640</v>
      </c>
      <c r="J396" s="25"/>
      <c r="K396" s="25"/>
      <c r="L396" s="25"/>
      <c r="M396" s="25"/>
      <c r="N396" s="25"/>
      <c r="O396" s="25"/>
      <c r="P396" s="25"/>
      <c r="Q396" s="25"/>
      <c r="R396" s="25"/>
      <c r="S396" s="25"/>
      <c r="T396" s="25"/>
      <c r="U396" s="25"/>
      <c r="V396" s="25"/>
      <c r="W396" s="25"/>
      <c r="X396" s="25"/>
      <c r="Y396" s="25"/>
      <c r="Z396" s="83"/>
      <c r="AA396" s="83"/>
      <c r="AB396" s="83"/>
      <c r="AC396" s="83"/>
      <c r="AD396" s="25"/>
      <c r="AE396" s="22"/>
      <c r="AF396" s="22"/>
      <c r="AG396" s="22"/>
      <c r="AH396" s="22"/>
      <c r="AI396" s="22"/>
      <c r="AJ396" s="35"/>
      <c r="AK396" s="35"/>
      <c r="AL396" s="35"/>
      <c r="AM396" s="35"/>
      <c r="AN396" s="35"/>
      <c r="AO396" s="48"/>
      <c r="AP396" s="27"/>
      <c r="AQ396" s="28">
        <v>1</v>
      </c>
      <c r="AR396" s="28"/>
      <c r="AS396" s="28" t="s">
        <v>751</v>
      </c>
      <c r="AT396" s="25"/>
      <c r="AU396" s="25"/>
      <c r="AV396" s="25"/>
      <c r="AW396" s="25"/>
      <c r="AX396" s="25"/>
      <c r="AY396" s="25"/>
      <c r="AZ396" s="25"/>
      <c r="BA396" s="25"/>
      <c r="BB396" s="25"/>
      <c r="BC396" s="25"/>
      <c r="BD396" s="25"/>
      <c r="BE396" s="25"/>
      <c r="BF396" s="25"/>
      <c r="BG396" s="25" t="s">
        <v>2000</v>
      </c>
      <c r="BH396" s="25" t="s">
        <v>2000</v>
      </c>
      <c r="BI396" s="75" t="s">
        <v>2000</v>
      </c>
      <c r="BJ396" s="75" t="s">
        <v>2000</v>
      </c>
      <c r="BK396" s="75" t="s">
        <v>2000</v>
      </c>
      <c r="BM396" s="52"/>
      <c r="BN396" s="52"/>
      <c r="BO396" s="52"/>
      <c r="BP396" s="52"/>
      <c r="BQ396" s="52"/>
      <c r="BR396" s="52"/>
    </row>
    <row r="397" spans="1:70" ht="15" customHeight="1" x14ac:dyDescent="0.25">
      <c r="A397" s="25">
        <v>315</v>
      </c>
      <c r="B397" s="21">
        <v>140</v>
      </c>
      <c r="C397" s="190" t="s">
        <v>195</v>
      </c>
      <c r="D397" s="200">
        <v>0</v>
      </c>
      <c r="E397" s="64" t="s">
        <v>229</v>
      </c>
      <c r="F397" s="64" t="s">
        <v>151</v>
      </c>
      <c r="G397" s="99" t="s">
        <v>230</v>
      </c>
      <c r="H397" s="104">
        <v>1</v>
      </c>
      <c r="I397" s="25">
        <v>1</v>
      </c>
      <c r="J397" s="71"/>
      <c r="K397" s="25" t="s">
        <v>1582</v>
      </c>
      <c r="L397" s="25">
        <v>1</v>
      </c>
      <c r="M397" s="25">
        <v>24</v>
      </c>
      <c r="N397" s="25">
        <v>24</v>
      </c>
      <c r="O397" s="31" t="s">
        <v>231</v>
      </c>
      <c r="P397" s="71" t="s">
        <v>20</v>
      </c>
      <c r="Q397" s="32" t="s">
        <v>234</v>
      </c>
      <c r="R397" s="32" t="s">
        <v>751</v>
      </c>
      <c r="S397" s="25">
        <v>5</v>
      </c>
      <c r="T397" s="25" t="s">
        <v>1504</v>
      </c>
      <c r="U397" s="25" t="s">
        <v>2</v>
      </c>
      <c r="V397" s="25">
        <v>7</v>
      </c>
      <c r="W397" s="33" t="s">
        <v>203</v>
      </c>
      <c r="X397" s="25">
        <v>1</v>
      </c>
      <c r="Y397" s="83"/>
      <c r="Z397" s="83"/>
      <c r="AA397" s="62">
        <v>48.58</v>
      </c>
      <c r="AB397" s="62">
        <v>650</v>
      </c>
      <c r="AC397" s="62"/>
      <c r="AD397" s="32" t="s">
        <v>233</v>
      </c>
      <c r="AE397" s="22"/>
      <c r="AF397" s="22"/>
      <c r="AG397" s="22">
        <f>(AA397*(106.875/AO397))/$AQ397</f>
        <v>58.622365449755364</v>
      </c>
      <c r="AH397" s="22">
        <f>(AB397*(106.875/AO397))/$AQ397</f>
        <v>784.36676703048556</v>
      </c>
      <c r="AI397" s="22"/>
      <c r="AJ397" s="35"/>
      <c r="AK397" s="35"/>
      <c r="AL397" s="35">
        <f>AG397/1.99</f>
        <v>29.45847510037958</v>
      </c>
      <c r="AM397" s="35">
        <f>AH397/1.99</f>
        <v>394.15415428667615</v>
      </c>
      <c r="AN397" s="35"/>
      <c r="AO397" s="24">
        <v>88.566666666666663</v>
      </c>
      <c r="AP397" s="27"/>
      <c r="AQ397" s="28">
        <v>1</v>
      </c>
      <c r="AR397" s="28">
        <v>3</v>
      </c>
      <c r="AS397" s="28" t="s">
        <v>751</v>
      </c>
      <c r="AT397" s="25">
        <v>10</v>
      </c>
      <c r="AU397" s="36" t="s">
        <v>1579</v>
      </c>
      <c r="AV397" s="25" t="s">
        <v>767</v>
      </c>
      <c r="AW397" s="25" t="s">
        <v>1581</v>
      </c>
      <c r="AX397" s="25" t="s">
        <v>773</v>
      </c>
      <c r="AY397" s="36" t="s">
        <v>1580</v>
      </c>
      <c r="AZ397" s="25" t="s">
        <v>751</v>
      </c>
      <c r="BA397" s="32"/>
      <c r="BB397" s="25"/>
      <c r="BC397" s="25">
        <v>312</v>
      </c>
      <c r="BD397" s="32" t="s">
        <v>235</v>
      </c>
      <c r="BE397" s="38"/>
      <c r="BF397" s="38">
        <v>2</v>
      </c>
      <c r="BG397" s="25" t="s">
        <v>2000</v>
      </c>
      <c r="BH397" s="25" t="s">
        <v>2000</v>
      </c>
      <c r="BI397" s="74">
        <v>0</v>
      </c>
      <c r="BJ397" s="75" t="s">
        <v>3997</v>
      </c>
      <c r="BK397" s="75" t="s">
        <v>2000</v>
      </c>
    </row>
    <row r="398" spans="1:70" ht="15" customHeight="1" x14ac:dyDescent="0.25">
      <c r="A398" s="25">
        <v>316</v>
      </c>
      <c r="B398" s="21">
        <v>141</v>
      </c>
      <c r="C398" s="190" t="s">
        <v>195</v>
      </c>
      <c r="D398" s="200">
        <v>0</v>
      </c>
      <c r="E398" s="64" t="s">
        <v>196</v>
      </c>
      <c r="F398" s="64" t="s">
        <v>151</v>
      </c>
      <c r="G398" s="99"/>
      <c r="H398" s="104">
        <v>1</v>
      </c>
      <c r="I398" s="25">
        <v>1</v>
      </c>
      <c r="J398" s="71"/>
      <c r="K398" s="25">
        <v>4</v>
      </c>
      <c r="L398" s="25" t="s">
        <v>1562</v>
      </c>
      <c r="M398" s="25">
        <v>24</v>
      </c>
      <c r="N398" s="25">
        <v>24</v>
      </c>
      <c r="O398" s="71" t="s">
        <v>197</v>
      </c>
      <c r="P398" s="71" t="s">
        <v>20</v>
      </c>
      <c r="Q398" s="32" t="s">
        <v>20</v>
      </c>
      <c r="R398" s="32" t="s">
        <v>751</v>
      </c>
      <c r="S398" s="25">
        <v>5</v>
      </c>
      <c r="T398" s="25" t="s">
        <v>1504</v>
      </c>
      <c r="U398" s="25" t="s">
        <v>2</v>
      </c>
      <c r="V398" s="25">
        <v>7</v>
      </c>
      <c r="W398" s="33" t="s">
        <v>203</v>
      </c>
      <c r="X398" s="25">
        <v>1</v>
      </c>
      <c r="Y398" s="83"/>
      <c r="Z398" s="83"/>
      <c r="AA398" s="62">
        <v>67.53</v>
      </c>
      <c r="AB398" s="25"/>
      <c r="AC398" s="83"/>
      <c r="AD398" s="32" t="s">
        <v>198</v>
      </c>
      <c r="AE398" s="22"/>
      <c r="AF398" s="22"/>
      <c r="AG398" s="22">
        <f>(AA398*(106.875/AO398))/$AQ398</f>
        <v>42.221177531878503</v>
      </c>
      <c r="AH398" s="22"/>
      <c r="AI398" s="22"/>
      <c r="AJ398" s="35"/>
      <c r="AK398" s="35"/>
      <c r="AL398" s="35">
        <f>AG398</f>
        <v>42.221177531878503</v>
      </c>
      <c r="AM398" s="35"/>
      <c r="AN398" s="35"/>
      <c r="AO398" s="24">
        <v>87.399999999999991</v>
      </c>
      <c r="AP398" s="27"/>
      <c r="AQ398" s="27">
        <v>1.95583</v>
      </c>
      <c r="AR398" s="28">
        <v>3</v>
      </c>
      <c r="AS398" s="28" t="s">
        <v>751</v>
      </c>
      <c r="AT398" s="25">
        <v>10</v>
      </c>
      <c r="AU398" s="36" t="s">
        <v>1559</v>
      </c>
      <c r="AV398" s="25" t="s">
        <v>767</v>
      </c>
      <c r="AW398" s="25" t="s">
        <v>1561</v>
      </c>
      <c r="AX398" s="25" t="s">
        <v>773</v>
      </c>
      <c r="AY398" s="36" t="s">
        <v>1560</v>
      </c>
      <c r="AZ398" s="25" t="s">
        <v>751</v>
      </c>
      <c r="BA398" s="32"/>
      <c r="BB398" s="25"/>
      <c r="BC398" s="25">
        <v>244</v>
      </c>
      <c r="BD398" s="32" t="s">
        <v>199</v>
      </c>
      <c r="BE398" s="37" t="s">
        <v>1991</v>
      </c>
      <c r="BF398" s="38">
        <v>2</v>
      </c>
      <c r="BG398" s="25" t="s">
        <v>2000</v>
      </c>
      <c r="BH398" s="25" t="s">
        <v>2000</v>
      </c>
      <c r="BI398" s="74">
        <v>0</v>
      </c>
      <c r="BJ398" s="75" t="s">
        <v>3997</v>
      </c>
      <c r="BK398" s="75" t="s">
        <v>2000</v>
      </c>
    </row>
    <row r="399" spans="1:70" ht="15" customHeight="1" x14ac:dyDescent="0.25">
      <c r="A399" s="25">
        <v>317</v>
      </c>
      <c r="B399" s="21">
        <v>142</v>
      </c>
      <c r="C399" s="190" t="s">
        <v>351</v>
      </c>
      <c r="D399" s="200">
        <v>0</v>
      </c>
      <c r="E399" s="57" t="s">
        <v>814</v>
      </c>
      <c r="F399" s="57" t="s">
        <v>289</v>
      </c>
      <c r="G399" s="25"/>
      <c r="H399" s="104">
        <v>1</v>
      </c>
      <c r="I399" s="25">
        <v>1</v>
      </c>
      <c r="J399" s="25"/>
      <c r="K399" s="25">
        <v>4</v>
      </c>
      <c r="L399" s="25">
        <v>1</v>
      </c>
      <c r="M399" s="25">
        <v>26</v>
      </c>
      <c r="N399" s="25">
        <v>26</v>
      </c>
      <c r="O399" s="25" t="s">
        <v>815</v>
      </c>
      <c r="P399" s="25" t="s">
        <v>19</v>
      </c>
      <c r="Q399" s="25" t="s">
        <v>544</v>
      </c>
      <c r="R399" s="25"/>
      <c r="S399" s="25">
        <v>5</v>
      </c>
      <c r="T399" s="25" t="s">
        <v>18</v>
      </c>
      <c r="U399" s="25" t="s">
        <v>2</v>
      </c>
      <c r="V399" s="25">
        <v>8</v>
      </c>
      <c r="W399" s="25" t="s">
        <v>816</v>
      </c>
      <c r="X399" s="25">
        <v>1</v>
      </c>
      <c r="Y399" s="25"/>
      <c r="Z399" s="88"/>
      <c r="AA399" s="83">
        <v>48.34</v>
      </c>
      <c r="AB399" s="83">
        <v>30</v>
      </c>
      <c r="AC399" s="83"/>
      <c r="AD399" s="25" t="s">
        <v>1492</v>
      </c>
      <c r="AE399" s="22"/>
      <c r="AF399" s="22"/>
      <c r="AG399" s="22">
        <f>(AA399*(106.875/AO399))/$AQ399</f>
        <v>55.927875507442501</v>
      </c>
      <c r="AH399" s="22">
        <f>(AB399*(106.875/AO399))/$AQ399</f>
        <v>34.709066305818673</v>
      </c>
      <c r="AI399" s="22"/>
      <c r="AJ399" s="35"/>
      <c r="AK399" s="35"/>
      <c r="AL399" s="35">
        <f>AG399/1.99</f>
        <v>28.104460053991208</v>
      </c>
      <c r="AM399" s="35">
        <f>AH399/1.99</f>
        <v>17.441741862220439</v>
      </c>
      <c r="AN399" s="35"/>
      <c r="AO399" s="24">
        <v>92.375</v>
      </c>
      <c r="AP399" s="27"/>
      <c r="AQ399" s="28">
        <v>1</v>
      </c>
      <c r="AR399" s="28">
        <v>3</v>
      </c>
      <c r="AS399" s="28" t="s">
        <v>751</v>
      </c>
      <c r="AT399" s="25">
        <v>10</v>
      </c>
      <c r="AU399" s="25" t="s">
        <v>1493</v>
      </c>
      <c r="AV399" s="25" t="s">
        <v>817</v>
      </c>
      <c r="AW399" s="25"/>
      <c r="AX399" s="25" t="s">
        <v>2</v>
      </c>
      <c r="AY399" s="25" t="s">
        <v>1494</v>
      </c>
      <c r="AZ399" s="25"/>
      <c r="BA399" s="25"/>
      <c r="BB399" s="25"/>
      <c r="BC399" s="25">
        <v>1003</v>
      </c>
      <c r="BD399" s="25" t="s">
        <v>807</v>
      </c>
      <c r="BE399" s="25" t="s">
        <v>818</v>
      </c>
      <c r="BF399" s="25">
        <v>3</v>
      </c>
      <c r="BG399" s="62">
        <v>3</v>
      </c>
      <c r="BH399" s="25" t="s">
        <v>2000</v>
      </c>
      <c r="BI399" s="74">
        <v>0</v>
      </c>
      <c r="BJ399" s="75" t="s">
        <v>3893</v>
      </c>
      <c r="BK399" s="75" t="s">
        <v>3894</v>
      </c>
      <c r="BM399" s="238"/>
      <c r="BN399" s="238"/>
      <c r="BO399" s="238"/>
      <c r="BP399" s="238"/>
      <c r="BQ399" s="238"/>
      <c r="BR399" s="238"/>
    </row>
    <row r="400" spans="1:70" ht="15" customHeight="1" x14ac:dyDescent="0.25">
      <c r="A400" s="25">
        <v>318</v>
      </c>
      <c r="B400" s="21">
        <v>143</v>
      </c>
      <c r="C400" s="190" t="s">
        <v>272</v>
      </c>
      <c r="D400" s="201">
        <v>0</v>
      </c>
      <c r="E400" s="57" t="s">
        <v>283</v>
      </c>
      <c r="F400" s="64" t="s">
        <v>151</v>
      </c>
      <c r="G400" s="25"/>
      <c r="H400" s="104">
        <v>0</v>
      </c>
      <c r="I400" s="71" t="s">
        <v>1596</v>
      </c>
      <c r="J400" s="71"/>
      <c r="K400" s="25"/>
      <c r="L400" s="25"/>
      <c r="M400" s="25"/>
      <c r="N400" s="25"/>
      <c r="O400" s="25"/>
      <c r="P400" s="71"/>
      <c r="Q400" s="32"/>
      <c r="R400" s="32"/>
      <c r="S400" s="25"/>
      <c r="T400" s="25"/>
      <c r="U400" s="25"/>
      <c r="V400" s="25"/>
      <c r="W400" s="25"/>
      <c r="X400" s="25"/>
      <c r="Y400" s="83"/>
      <c r="Z400" s="83"/>
      <c r="AA400" s="83"/>
      <c r="AB400" s="83"/>
      <c r="AC400" s="83"/>
      <c r="AD400" s="32"/>
      <c r="AE400" s="22"/>
      <c r="AF400" s="22"/>
      <c r="AG400" s="22"/>
      <c r="AH400" s="22"/>
      <c r="AI400" s="22"/>
      <c r="AJ400" s="65"/>
      <c r="AK400" s="65"/>
      <c r="AL400" s="65"/>
      <c r="AM400" s="65"/>
      <c r="AN400" s="65"/>
      <c r="AO400" s="48"/>
      <c r="AP400" s="27"/>
      <c r="AQ400" s="28">
        <v>1</v>
      </c>
      <c r="AR400" s="56"/>
      <c r="AS400" s="56" t="s">
        <v>751</v>
      </c>
      <c r="AT400" s="32"/>
      <c r="AU400" s="25"/>
      <c r="AV400" s="25"/>
      <c r="AW400" s="25"/>
      <c r="AX400" s="25"/>
      <c r="AY400" s="25"/>
      <c r="AZ400" s="25"/>
      <c r="BA400" s="25"/>
      <c r="BB400" s="32"/>
      <c r="BC400" s="32"/>
      <c r="BD400" s="25"/>
      <c r="BE400" s="25" t="s">
        <v>1597</v>
      </c>
      <c r="BF400" s="25"/>
      <c r="BG400" s="25" t="s">
        <v>2000</v>
      </c>
      <c r="BH400" s="25" t="s">
        <v>2000</v>
      </c>
      <c r="BI400" s="75" t="s">
        <v>2000</v>
      </c>
      <c r="BJ400" s="75" t="s">
        <v>2000</v>
      </c>
      <c r="BK400" s="75" t="s">
        <v>2000</v>
      </c>
      <c r="BM400" s="52"/>
      <c r="BN400" s="52"/>
      <c r="BO400" s="52"/>
      <c r="BP400" s="52"/>
      <c r="BQ400" s="52"/>
      <c r="BR400" s="52"/>
    </row>
    <row r="401" spans="1:70" ht="15" customHeight="1" x14ac:dyDescent="0.25">
      <c r="A401" s="25">
        <v>319</v>
      </c>
      <c r="B401" s="21">
        <v>144</v>
      </c>
      <c r="C401" s="190" t="s">
        <v>186</v>
      </c>
      <c r="D401" s="201">
        <v>0</v>
      </c>
      <c r="E401" s="57" t="s">
        <v>187</v>
      </c>
      <c r="F401" s="57" t="s">
        <v>151</v>
      </c>
      <c r="G401" s="25" t="s">
        <v>1477</v>
      </c>
      <c r="H401" s="104">
        <v>0</v>
      </c>
      <c r="I401" s="25" t="s">
        <v>1479</v>
      </c>
      <c r="J401" s="25" t="s">
        <v>1478</v>
      </c>
      <c r="K401" s="25"/>
      <c r="L401" s="25"/>
      <c r="M401" s="25"/>
      <c r="N401" s="25"/>
      <c r="O401" s="25"/>
      <c r="P401" s="25"/>
      <c r="Q401" s="25"/>
      <c r="R401" s="25"/>
      <c r="S401" s="25"/>
      <c r="T401" s="25"/>
      <c r="U401" s="25"/>
      <c r="V401" s="25"/>
      <c r="W401" s="25"/>
      <c r="X401" s="25"/>
      <c r="Y401" s="25"/>
      <c r="Z401" s="25"/>
      <c r="AA401" s="25"/>
      <c r="AB401" s="25"/>
      <c r="AC401" s="25"/>
      <c r="AD401" s="25"/>
      <c r="AE401" s="22"/>
      <c r="AF401" s="22"/>
      <c r="AG401" s="22"/>
      <c r="AH401" s="22"/>
      <c r="AI401" s="22"/>
      <c r="AJ401" s="23"/>
      <c r="AK401" s="23"/>
      <c r="AL401" s="23"/>
      <c r="AM401" s="23"/>
      <c r="AN401" s="23"/>
      <c r="AO401" s="48"/>
      <c r="AP401" s="27"/>
      <c r="AQ401" s="28">
        <v>1</v>
      </c>
      <c r="AR401" s="28"/>
      <c r="AS401" s="28" t="s">
        <v>751</v>
      </c>
      <c r="AT401" s="25"/>
      <c r="AU401" s="25"/>
      <c r="AV401" s="25"/>
      <c r="AW401" s="25"/>
      <c r="AX401" s="25"/>
      <c r="AY401" s="25"/>
      <c r="AZ401" s="25"/>
      <c r="BA401" s="25"/>
      <c r="BB401" s="25"/>
      <c r="BC401" s="25"/>
      <c r="BD401" s="25"/>
      <c r="BE401" s="25"/>
      <c r="BF401" s="25"/>
      <c r="BG401" s="25" t="s">
        <v>2000</v>
      </c>
      <c r="BH401" s="25" t="s">
        <v>2000</v>
      </c>
      <c r="BI401" s="75" t="s">
        <v>2000</v>
      </c>
      <c r="BJ401" s="75" t="s">
        <v>2000</v>
      </c>
      <c r="BK401" s="75" t="s">
        <v>2000</v>
      </c>
      <c r="BM401" s="52"/>
      <c r="BN401" s="52"/>
      <c r="BO401" s="52"/>
      <c r="BP401" s="52"/>
      <c r="BQ401" s="52"/>
      <c r="BR401" s="52"/>
    </row>
    <row r="402" spans="1:70" ht="15" customHeight="1" x14ac:dyDescent="0.25">
      <c r="A402" s="25">
        <v>320</v>
      </c>
      <c r="B402" s="21">
        <v>145</v>
      </c>
      <c r="C402" s="190" t="s">
        <v>23</v>
      </c>
      <c r="D402" s="201">
        <v>0</v>
      </c>
      <c r="E402" s="57" t="s">
        <v>659</v>
      </c>
      <c r="F402" s="57" t="s">
        <v>289</v>
      </c>
      <c r="G402" s="25"/>
      <c r="H402" s="104">
        <v>0</v>
      </c>
      <c r="I402" s="25" t="s">
        <v>618</v>
      </c>
      <c r="J402" s="25"/>
      <c r="K402" s="25">
        <v>1</v>
      </c>
      <c r="L402" s="25">
        <v>2</v>
      </c>
      <c r="M402" s="25"/>
      <c r="N402" s="25"/>
      <c r="O402" s="25"/>
      <c r="P402" s="25"/>
      <c r="Q402" s="25"/>
      <c r="R402" s="25"/>
      <c r="S402" s="25"/>
      <c r="T402" s="25"/>
      <c r="U402" s="25"/>
      <c r="V402" s="25"/>
      <c r="W402" s="25"/>
      <c r="X402" s="25"/>
      <c r="Y402" s="25"/>
      <c r="Z402" s="83"/>
      <c r="AA402" s="83"/>
      <c r="AB402" s="83"/>
      <c r="AC402" s="83"/>
      <c r="AD402" s="25"/>
      <c r="AE402" s="22"/>
      <c r="AF402" s="22"/>
      <c r="AG402" s="22"/>
      <c r="AH402" s="22"/>
      <c r="AI402" s="22"/>
      <c r="AJ402" s="35"/>
      <c r="AK402" s="35"/>
      <c r="AL402" s="35"/>
      <c r="AM402" s="35"/>
      <c r="AN402" s="35"/>
      <c r="AO402" s="48"/>
      <c r="AP402" s="27"/>
      <c r="AQ402" s="28">
        <v>1</v>
      </c>
      <c r="AR402" s="28"/>
      <c r="AS402" s="28" t="s">
        <v>751</v>
      </c>
      <c r="AT402" s="25"/>
      <c r="AU402" s="25"/>
      <c r="AV402" s="25"/>
      <c r="AW402" s="25"/>
      <c r="AX402" s="25"/>
      <c r="AY402" s="25"/>
      <c r="AZ402" s="25"/>
      <c r="BA402" s="25"/>
      <c r="BB402" s="25"/>
      <c r="BC402" s="25"/>
      <c r="BD402" s="25"/>
      <c r="BE402" s="25"/>
      <c r="BF402" s="25"/>
      <c r="BG402" s="25" t="s">
        <v>2000</v>
      </c>
      <c r="BH402" s="25" t="s">
        <v>2000</v>
      </c>
      <c r="BI402" s="75" t="s">
        <v>2000</v>
      </c>
      <c r="BJ402" s="75" t="s">
        <v>2000</v>
      </c>
      <c r="BK402" s="75" t="s">
        <v>2000</v>
      </c>
      <c r="BM402" s="238"/>
      <c r="BN402" s="238"/>
      <c r="BO402" s="238"/>
      <c r="BP402" s="238"/>
      <c r="BQ402" s="238"/>
      <c r="BR402" s="238"/>
    </row>
    <row r="403" spans="1:70" ht="15" customHeight="1" x14ac:dyDescent="0.25">
      <c r="A403" s="25">
        <v>321</v>
      </c>
      <c r="B403" s="21">
        <v>146</v>
      </c>
      <c r="C403" s="190" t="s">
        <v>170</v>
      </c>
      <c r="D403" s="201">
        <v>0</v>
      </c>
      <c r="E403" s="64" t="s">
        <v>184</v>
      </c>
      <c r="F403" s="64" t="s">
        <v>151</v>
      </c>
      <c r="G403" s="99"/>
      <c r="H403" s="104">
        <v>0</v>
      </c>
      <c r="I403" s="25" t="s">
        <v>890</v>
      </c>
      <c r="J403" s="71"/>
      <c r="K403" s="25"/>
      <c r="L403" s="25"/>
      <c r="M403" s="25"/>
      <c r="N403" s="71"/>
      <c r="O403" s="71"/>
      <c r="P403" s="71"/>
      <c r="Q403" s="25"/>
      <c r="R403" s="25"/>
      <c r="S403" s="25"/>
      <c r="T403" s="25"/>
      <c r="U403" s="25"/>
      <c r="V403" s="25"/>
      <c r="W403" s="25"/>
      <c r="X403" s="25"/>
      <c r="Y403" s="83"/>
      <c r="Z403" s="83"/>
      <c r="AA403" s="83"/>
      <c r="AB403" s="83"/>
      <c r="AC403" s="83"/>
      <c r="AD403" s="25"/>
      <c r="AE403" s="22"/>
      <c r="AF403" s="22"/>
      <c r="AG403" s="22"/>
      <c r="AH403" s="22"/>
      <c r="AI403" s="22"/>
      <c r="AJ403" s="35"/>
      <c r="AK403" s="35"/>
      <c r="AL403" s="35"/>
      <c r="AM403" s="35"/>
      <c r="AN403" s="35"/>
      <c r="AO403" s="48"/>
      <c r="AP403" s="27"/>
      <c r="AQ403" s="28">
        <v>1</v>
      </c>
      <c r="AR403" s="28"/>
      <c r="AS403" s="28" t="s">
        <v>751</v>
      </c>
      <c r="AT403" s="25"/>
      <c r="AU403" s="25"/>
      <c r="AV403" s="25"/>
      <c r="AW403" s="25"/>
      <c r="AX403" s="25"/>
      <c r="AY403" s="25"/>
      <c r="AZ403" s="25"/>
      <c r="BA403" s="25"/>
      <c r="BB403" s="25"/>
      <c r="BC403" s="25"/>
      <c r="BD403" s="25"/>
      <c r="BE403" s="25"/>
      <c r="BF403" s="25"/>
      <c r="BG403" s="25" t="s">
        <v>2000</v>
      </c>
      <c r="BH403" s="25" t="s">
        <v>2000</v>
      </c>
      <c r="BI403" s="75" t="s">
        <v>2000</v>
      </c>
      <c r="BJ403" s="75" t="s">
        <v>2000</v>
      </c>
      <c r="BK403" s="75" t="s">
        <v>2000</v>
      </c>
      <c r="BM403" s="52"/>
      <c r="BN403" s="52"/>
      <c r="BO403" s="52"/>
      <c r="BP403" s="52"/>
      <c r="BQ403" s="52"/>
      <c r="BR403" s="52"/>
    </row>
    <row r="404" spans="1:70" ht="15" customHeight="1" x14ac:dyDescent="0.25">
      <c r="A404" s="25">
        <v>323</v>
      </c>
      <c r="B404" s="21">
        <v>147</v>
      </c>
      <c r="C404" s="190" t="s">
        <v>23</v>
      </c>
      <c r="D404" s="200">
        <v>0</v>
      </c>
      <c r="E404" s="57" t="s">
        <v>660</v>
      </c>
      <c r="F404" s="57" t="s">
        <v>289</v>
      </c>
      <c r="G404" s="25"/>
      <c r="H404" s="104">
        <v>1</v>
      </c>
      <c r="I404" s="25">
        <v>1</v>
      </c>
      <c r="J404" s="25" t="s">
        <v>322</v>
      </c>
      <c r="K404" s="25">
        <v>1</v>
      </c>
      <c r="L404" s="25">
        <v>2</v>
      </c>
      <c r="M404" s="25">
        <v>11</v>
      </c>
      <c r="N404" s="25" t="s">
        <v>2947</v>
      </c>
      <c r="O404" s="25" t="s">
        <v>323</v>
      </c>
      <c r="P404" s="25" t="s">
        <v>19</v>
      </c>
      <c r="Q404" s="25" t="s">
        <v>324</v>
      </c>
      <c r="R404" s="25" t="s">
        <v>781</v>
      </c>
      <c r="S404" s="25">
        <v>2</v>
      </c>
      <c r="T404" s="25" t="s">
        <v>537</v>
      </c>
      <c r="U404" s="25" t="s">
        <v>10</v>
      </c>
      <c r="V404" s="25">
        <v>8</v>
      </c>
      <c r="W404" s="25"/>
      <c r="X404" s="25">
        <v>1</v>
      </c>
      <c r="Y404" s="25">
        <v>14851</v>
      </c>
      <c r="Z404" s="83">
        <v>1774</v>
      </c>
      <c r="AA404" s="83"/>
      <c r="AB404" s="83"/>
      <c r="AC404" s="83">
        <v>21078</v>
      </c>
      <c r="AD404" s="25" t="s">
        <v>545</v>
      </c>
      <c r="AE404" s="22">
        <f>(Y404*(106.875/AO404))/$AQ404</f>
        <v>16915.104351687391</v>
      </c>
      <c r="AF404" s="22">
        <f>(Z404*(106.875/AO404))/$AQ404</f>
        <v>2020.5639431616341</v>
      </c>
      <c r="AG404" s="22"/>
      <c r="AH404" s="22"/>
      <c r="AI404" s="22">
        <f>(AC404*(106.875/AO404))/$AQ404</f>
        <v>24007.579928952044</v>
      </c>
      <c r="AJ404" s="35">
        <f>AE404/$AS404</f>
        <v>16915.104351687391</v>
      </c>
      <c r="AK404" s="35">
        <f>AF404/$AS404</f>
        <v>2020.5639431616341</v>
      </c>
      <c r="AL404" s="35"/>
      <c r="AM404" s="35"/>
      <c r="AN404" s="35">
        <f>AI404/$AS404</f>
        <v>24007.579928952044</v>
      </c>
      <c r="AO404" s="24">
        <v>93.833333333333329</v>
      </c>
      <c r="AP404" s="27"/>
      <c r="AQ404" s="28">
        <v>1</v>
      </c>
      <c r="AR404" s="27">
        <v>2</v>
      </c>
      <c r="AS404" s="28">
        <v>1</v>
      </c>
      <c r="AT404" s="25">
        <v>6</v>
      </c>
      <c r="AU404" s="25" t="s">
        <v>666</v>
      </c>
      <c r="AV404" s="25" t="s">
        <v>667</v>
      </c>
      <c r="AW404" s="25"/>
      <c r="AX404" s="25" t="s">
        <v>326</v>
      </c>
      <c r="AY404" s="25" t="s">
        <v>663</v>
      </c>
      <c r="AZ404" s="25" t="s">
        <v>3</v>
      </c>
      <c r="BA404" s="25" t="s">
        <v>661</v>
      </c>
      <c r="BB404" s="25"/>
      <c r="BC404" s="25"/>
      <c r="BD404" s="25" t="s">
        <v>578</v>
      </c>
      <c r="BE404" s="25" t="s">
        <v>665</v>
      </c>
      <c r="BF404" s="25">
        <v>3</v>
      </c>
      <c r="BG404" s="62">
        <v>1</v>
      </c>
      <c r="BH404" s="25" t="s">
        <v>2000</v>
      </c>
      <c r="BI404" s="74">
        <v>0</v>
      </c>
      <c r="BJ404" s="75" t="s">
        <v>4000</v>
      </c>
      <c r="BK404" s="75" t="s">
        <v>4001</v>
      </c>
    </row>
    <row r="405" spans="1:70" ht="15" customHeight="1" x14ac:dyDescent="0.25">
      <c r="A405" s="25">
        <v>322</v>
      </c>
      <c r="B405" s="26"/>
      <c r="C405" s="190" t="s">
        <v>23</v>
      </c>
      <c r="D405" s="200">
        <v>0</v>
      </c>
      <c r="E405" s="57" t="s">
        <v>660</v>
      </c>
      <c r="F405" s="57" t="s">
        <v>289</v>
      </c>
      <c r="G405" s="25"/>
      <c r="H405" s="104">
        <v>1</v>
      </c>
      <c r="I405" s="25">
        <v>1</v>
      </c>
      <c r="J405" s="25" t="s">
        <v>322</v>
      </c>
      <c r="K405" s="25">
        <v>1</v>
      </c>
      <c r="L405" s="25">
        <v>2</v>
      </c>
      <c r="M405" s="25">
        <v>11</v>
      </c>
      <c r="N405" s="25" t="s">
        <v>2947</v>
      </c>
      <c r="O405" s="25" t="s">
        <v>323</v>
      </c>
      <c r="P405" s="25" t="s">
        <v>19</v>
      </c>
      <c r="Q405" s="25" t="s">
        <v>324</v>
      </c>
      <c r="R405" s="25" t="s">
        <v>781</v>
      </c>
      <c r="S405" s="25">
        <v>2</v>
      </c>
      <c r="T405" s="25" t="s">
        <v>537</v>
      </c>
      <c r="U405" s="25" t="s">
        <v>10</v>
      </c>
      <c r="V405" s="25">
        <v>8</v>
      </c>
      <c r="W405" s="25"/>
      <c r="X405" s="25">
        <v>2</v>
      </c>
      <c r="Y405" s="25"/>
      <c r="Z405" s="83">
        <v>12178</v>
      </c>
      <c r="AA405" s="83">
        <v>14594</v>
      </c>
      <c r="AB405" s="83"/>
      <c r="AC405" s="83">
        <v>16977</v>
      </c>
      <c r="AD405" s="25" t="s">
        <v>545</v>
      </c>
      <c r="AE405" s="22"/>
      <c r="AF405" s="22">
        <f>(Z405*(106.875/AO405))/$AQ405</f>
        <v>13870.590586145649</v>
      </c>
      <c r="AG405" s="22">
        <f t="shared" ref="AG405:AG418" si="22">(AA405*(106.875/AO405))/$AQ405</f>
        <v>16622.384547069272</v>
      </c>
      <c r="AH405" s="22"/>
      <c r="AI405" s="22">
        <f>(AC405*(106.875/AO405))/$AQ405</f>
        <v>19336.591918294849</v>
      </c>
      <c r="AJ405" s="35"/>
      <c r="AK405" s="35">
        <f>AF405/$AS405</f>
        <v>13870.590586145649</v>
      </c>
      <c r="AL405" s="35">
        <f>AG405/$AS405</f>
        <v>16622.384547069272</v>
      </c>
      <c r="AM405" s="35"/>
      <c r="AN405" s="35">
        <f>AI405/$AS405</f>
        <v>19336.591918294849</v>
      </c>
      <c r="AO405" s="24">
        <v>93.833333333333329</v>
      </c>
      <c r="AP405" s="27"/>
      <c r="AQ405" s="28">
        <v>1</v>
      </c>
      <c r="AR405" s="27">
        <v>2</v>
      </c>
      <c r="AS405" s="28">
        <v>1</v>
      </c>
      <c r="AT405" s="25">
        <v>3</v>
      </c>
      <c r="AU405" s="25" t="s">
        <v>662</v>
      </c>
      <c r="AV405" s="25" t="s">
        <v>664</v>
      </c>
      <c r="AW405" s="25"/>
      <c r="AX405" s="25" t="s">
        <v>326</v>
      </c>
      <c r="AY405" s="25" t="s">
        <v>663</v>
      </c>
      <c r="AZ405" s="25" t="s">
        <v>3</v>
      </c>
      <c r="BA405" s="25" t="s">
        <v>661</v>
      </c>
      <c r="BB405" s="25"/>
      <c r="BC405" s="25"/>
      <c r="BD405" s="25" t="s">
        <v>578</v>
      </c>
      <c r="BE405" s="25" t="s">
        <v>665</v>
      </c>
      <c r="BF405" s="25">
        <v>3</v>
      </c>
      <c r="BG405" s="62">
        <v>1</v>
      </c>
      <c r="BH405" s="25" t="s">
        <v>2000</v>
      </c>
      <c r="BI405" s="74">
        <v>0</v>
      </c>
      <c r="BJ405" s="75" t="s">
        <v>3998</v>
      </c>
      <c r="BK405" s="75" t="s">
        <v>3999</v>
      </c>
      <c r="BM405" s="238"/>
      <c r="BN405" s="238"/>
      <c r="BO405" s="238"/>
      <c r="BP405" s="238"/>
      <c r="BQ405" s="238"/>
      <c r="BR405" s="238"/>
    </row>
    <row r="406" spans="1:70" ht="15" customHeight="1" x14ac:dyDescent="0.25">
      <c r="A406" s="25">
        <v>324</v>
      </c>
      <c r="B406" s="21">
        <v>148</v>
      </c>
      <c r="C406" s="190" t="s">
        <v>351</v>
      </c>
      <c r="D406" s="200">
        <v>0</v>
      </c>
      <c r="E406" s="57" t="s">
        <v>1725</v>
      </c>
      <c r="F406" s="57" t="s">
        <v>289</v>
      </c>
      <c r="G406" s="25"/>
      <c r="H406" s="104">
        <v>1</v>
      </c>
      <c r="I406" s="25">
        <v>1</v>
      </c>
      <c r="J406" s="25"/>
      <c r="K406" s="25">
        <v>3</v>
      </c>
      <c r="L406" s="25">
        <v>3</v>
      </c>
      <c r="M406" s="25">
        <v>24</v>
      </c>
      <c r="N406" s="25" t="s">
        <v>2955</v>
      </c>
      <c r="O406" s="25" t="s">
        <v>536</v>
      </c>
      <c r="P406" s="25" t="s">
        <v>19</v>
      </c>
      <c r="Q406" s="25" t="s">
        <v>211</v>
      </c>
      <c r="R406" s="25"/>
      <c r="S406" s="25">
        <v>5</v>
      </c>
      <c r="T406" s="25" t="s">
        <v>18</v>
      </c>
      <c r="U406" s="25" t="s">
        <v>2</v>
      </c>
      <c r="V406" s="25">
        <v>8</v>
      </c>
      <c r="W406" s="25" t="s">
        <v>1037</v>
      </c>
      <c r="X406" s="25">
        <v>1</v>
      </c>
      <c r="Y406" s="25"/>
      <c r="Z406" s="83"/>
      <c r="AA406" s="83">
        <v>6.86</v>
      </c>
      <c r="AB406" s="83"/>
      <c r="AC406" s="83"/>
      <c r="AD406" s="25" t="s">
        <v>647</v>
      </c>
      <c r="AE406" s="22"/>
      <c r="AF406" s="22"/>
      <c r="AG406" s="22">
        <f t="shared" si="22"/>
        <v>8.0530434782608697</v>
      </c>
      <c r="AH406" s="22"/>
      <c r="AI406" s="22"/>
      <c r="AJ406" s="35"/>
      <c r="AK406" s="35"/>
      <c r="AL406" s="35">
        <f t="shared" ref="AL406:AL415" si="23">AG406</f>
        <v>8.0530434782608697</v>
      </c>
      <c r="AM406" s="35"/>
      <c r="AN406" s="35"/>
      <c r="AO406" s="24">
        <v>91.041666666666671</v>
      </c>
      <c r="AP406" s="27"/>
      <c r="AQ406" s="27">
        <v>1</v>
      </c>
      <c r="AR406" s="28">
        <v>3</v>
      </c>
      <c r="AS406" s="28" t="s">
        <v>751</v>
      </c>
      <c r="AT406" s="25">
        <v>10</v>
      </c>
      <c r="AU406" s="25" t="s">
        <v>539</v>
      </c>
      <c r="AV406" s="25"/>
      <c r="AW406" s="25">
        <v>2004</v>
      </c>
      <c r="AX406" s="25" t="s">
        <v>2</v>
      </c>
      <c r="AY406" s="25"/>
      <c r="AZ406" s="25"/>
      <c r="BA406" s="25"/>
      <c r="BB406" s="25"/>
      <c r="BC406" s="25">
        <v>305</v>
      </c>
      <c r="BD406" s="25" t="s">
        <v>1035</v>
      </c>
      <c r="BE406" s="25" t="s">
        <v>1727</v>
      </c>
      <c r="BF406" s="25">
        <v>3</v>
      </c>
      <c r="BG406" s="62">
        <v>3</v>
      </c>
      <c r="BH406" s="25" t="s">
        <v>2000</v>
      </c>
      <c r="BI406" s="74">
        <v>0</v>
      </c>
      <c r="BJ406" s="75" t="s">
        <v>4002</v>
      </c>
      <c r="BK406" s="75" t="s">
        <v>4003</v>
      </c>
      <c r="BM406" s="238"/>
      <c r="BN406" s="238"/>
      <c r="BO406" s="238"/>
      <c r="BP406" s="238"/>
      <c r="BQ406" s="238"/>
      <c r="BR406" s="238"/>
    </row>
    <row r="407" spans="1:70" ht="15" customHeight="1" x14ac:dyDescent="0.25">
      <c r="A407" s="25">
        <v>326</v>
      </c>
      <c r="B407" s="21">
        <v>149</v>
      </c>
      <c r="C407" s="190" t="s">
        <v>351</v>
      </c>
      <c r="D407" s="200">
        <v>0</v>
      </c>
      <c r="E407" s="57" t="s">
        <v>1725</v>
      </c>
      <c r="F407" s="57" t="s">
        <v>289</v>
      </c>
      <c r="G407" s="25"/>
      <c r="H407" s="104">
        <v>1</v>
      </c>
      <c r="I407" s="25">
        <v>1</v>
      </c>
      <c r="J407" s="25"/>
      <c r="K407" s="25">
        <v>3</v>
      </c>
      <c r="L407" s="25">
        <v>3</v>
      </c>
      <c r="M407" s="25">
        <v>16</v>
      </c>
      <c r="N407" s="25" t="s">
        <v>2955</v>
      </c>
      <c r="O407" s="25" t="s">
        <v>1038</v>
      </c>
      <c r="P407" s="25" t="s">
        <v>19</v>
      </c>
      <c r="Q407" s="25" t="s">
        <v>211</v>
      </c>
      <c r="R407" s="25"/>
      <c r="S407" s="25">
        <v>5</v>
      </c>
      <c r="T407" s="25" t="s">
        <v>18</v>
      </c>
      <c r="U407" s="25" t="s">
        <v>2</v>
      </c>
      <c r="V407" s="25">
        <v>8</v>
      </c>
      <c r="W407" s="25" t="s">
        <v>1037</v>
      </c>
      <c r="X407" s="25">
        <v>1</v>
      </c>
      <c r="Y407" s="25"/>
      <c r="Z407" s="83"/>
      <c r="AA407" s="83">
        <v>12.28</v>
      </c>
      <c r="AB407" s="83"/>
      <c r="AC407" s="83"/>
      <c r="AD407" s="25" t="s">
        <v>647</v>
      </c>
      <c r="AE407" s="22"/>
      <c r="AF407" s="22"/>
      <c r="AG407" s="22">
        <f t="shared" si="22"/>
        <v>14.415652173913042</v>
      </c>
      <c r="AH407" s="22"/>
      <c r="AI407" s="22"/>
      <c r="AJ407" s="35"/>
      <c r="AK407" s="35"/>
      <c r="AL407" s="35">
        <f t="shared" si="23"/>
        <v>14.415652173913042</v>
      </c>
      <c r="AM407" s="35"/>
      <c r="AN407" s="35"/>
      <c r="AO407" s="24">
        <v>91.041666666666671</v>
      </c>
      <c r="AP407" s="27"/>
      <c r="AQ407" s="27">
        <v>1</v>
      </c>
      <c r="AR407" s="28">
        <v>3</v>
      </c>
      <c r="AS407" s="28" t="s">
        <v>751</v>
      </c>
      <c r="AT407" s="25">
        <v>12</v>
      </c>
      <c r="AU407" s="25" t="s">
        <v>1726</v>
      </c>
      <c r="AV407" s="25"/>
      <c r="AW407" s="25">
        <v>2004</v>
      </c>
      <c r="AX407" s="25" t="s">
        <v>2</v>
      </c>
      <c r="AY407" s="25"/>
      <c r="AZ407" s="25"/>
      <c r="BA407" s="25"/>
      <c r="BB407" s="25"/>
      <c r="BC407" s="25">
        <v>622</v>
      </c>
      <c r="BD407" s="25" t="s">
        <v>1035</v>
      </c>
      <c r="BE407" s="25" t="s">
        <v>1727</v>
      </c>
      <c r="BF407" s="25">
        <v>3</v>
      </c>
      <c r="BG407" s="62">
        <v>3</v>
      </c>
      <c r="BH407" s="25" t="s">
        <v>2000</v>
      </c>
      <c r="BI407" s="74">
        <v>0</v>
      </c>
      <c r="BJ407" s="75" t="s">
        <v>4004</v>
      </c>
      <c r="BK407" s="75" t="s">
        <v>4005</v>
      </c>
      <c r="BM407" s="221"/>
      <c r="BN407" s="221"/>
      <c r="BO407" s="221"/>
      <c r="BP407" s="221"/>
      <c r="BQ407" s="221"/>
      <c r="BR407" s="221"/>
    </row>
    <row r="408" spans="1:70" ht="15" customHeight="1" x14ac:dyDescent="0.25">
      <c r="A408" s="25">
        <v>325</v>
      </c>
      <c r="B408" s="26"/>
      <c r="C408" s="190" t="s">
        <v>351</v>
      </c>
      <c r="D408" s="200">
        <v>0</v>
      </c>
      <c r="E408" s="57" t="s">
        <v>1725</v>
      </c>
      <c r="F408" s="57" t="s">
        <v>289</v>
      </c>
      <c r="G408" s="25"/>
      <c r="H408" s="104">
        <v>1</v>
      </c>
      <c r="I408" s="25">
        <v>1</v>
      </c>
      <c r="J408" s="25"/>
      <c r="K408" s="25">
        <v>3</v>
      </c>
      <c r="L408" s="25">
        <v>3</v>
      </c>
      <c r="M408" s="25">
        <v>24</v>
      </c>
      <c r="N408" s="25" t="s">
        <v>2955</v>
      </c>
      <c r="O408" s="25" t="s">
        <v>536</v>
      </c>
      <c r="P408" s="25" t="s">
        <v>19</v>
      </c>
      <c r="Q408" s="25" t="s">
        <v>215</v>
      </c>
      <c r="R408" s="25"/>
      <c r="S408" s="25">
        <v>5</v>
      </c>
      <c r="T408" s="25" t="s">
        <v>18</v>
      </c>
      <c r="U408" s="25" t="s">
        <v>2</v>
      </c>
      <c r="V408" s="25">
        <v>8</v>
      </c>
      <c r="W408" s="25" t="s">
        <v>1037</v>
      </c>
      <c r="X408" s="25">
        <v>1</v>
      </c>
      <c r="Y408" s="25"/>
      <c r="Z408" s="83"/>
      <c r="AA408" s="83">
        <v>6.95</v>
      </c>
      <c r="AB408" s="83"/>
      <c r="AC408" s="83"/>
      <c r="AD408" s="25" t="s">
        <v>647</v>
      </c>
      <c r="AE408" s="22"/>
      <c r="AF408" s="22"/>
      <c r="AG408" s="22">
        <f t="shared" si="22"/>
        <v>8.1586956521739129</v>
      </c>
      <c r="AH408" s="22"/>
      <c r="AI408" s="22"/>
      <c r="AJ408" s="35"/>
      <c r="AK408" s="35"/>
      <c r="AL408" s="35">
        <f t="shared" si="23"/>
        <v>8.1586956521739129</v>
      </c>
      <c r="AM408" s="35"/>
      <c r="AN408" s="35"/>
      <c r="AO408" s="24">
        <v>91.041666666666671</v>
      </c>
      <c r="AP408" s="27"/>
      <c r="AQ408" s="27">
        <v>1</v>
      </c>
      <c r="AR408" s="28">
        <v>3</v>
      </c>
      <c r="AS408" s="28" t="s">
        <v>751</v>
      </c>
      <c r="AT408" s="25">
        <v>10</v>
      </c>
      <c r="AU408" s="25" t="s">
        <v>539</v>
      </c>
      <c r="AV408" s="25"/>
      <c r="AW408" s="25">
        <v>2004</v>
      </c>
      <c r="AX408" s="25" t="s">
        <v>2</v>
      </c>
      <c r="AY408" s="25"/>
      <c r="AZ408" s="25"/>
      <c r="BA408" s="25"/>
      <c r="BB408" s="25"/>
      <c r="BC408" s="25">
        <v>327</v>
      </c>
      <c r="BD408" s="25" t="s">
        <v>1035</v>
      </c>
      <c r="BE408" s="25" t="s">
        <v>1727</v>
      </c>
      <c r="BF408" s="25">
        <v>3</v>
      </c>
      <c r="BG408" s="62">
        <v>3</v>
      </c>
      <c r="BH408" s="25" t="s">
        <v>2000</v>
      </c>
      <c r="BI408" s="74">
        <v>0</v>
      </c>
      <c r="BJ408" s="75" t="s">
        <v>4002</v>
      </c>
      <c r="BK408" s="75" t="s">
        <v>4003</v>
      </c>
      <c r="BM408" s="221"/>
      <c r="BN408" s="221"/>
      <c r="BO408" s="221"/>
      <c r="BP408" s="221"/>
      <c r="BQ408" s="221"/>
      <c r="BR408" s="221"/>
    </row>
    <row r="409" spans="1:70" ht="15" customHeight="1" x14ac:dyDescent="0.25">
      <c r="A409" s="25">
        <v>327</v>
      </c>
      <c r="B409" s="26"/>
      <c r="C409" s="190" t="s">
        <v>351</v>
      </c>
      <c r="D409" s="200">
        <v>0</v>
      </c>
      <c r="E409" s="57" t="s">
        <v>1725</v>
      </c>
      <c r="F409" s="57" t="s">
        <v>289</v>
      </c>
      <c r="G409" s="25"/>
      <c r="H409" s="104">
        <v>1</v>
      </c>
      <c r="I409" s="25">
        <v>1</v>
      </c>
      <c r="J409" s="25"/>
      <c r="K409" s="25">
        <v>3</v>
      </c>
      <c r="L409" s="25">
        <v>3</v>
      </c>
      <c r="M409" s="25">
        <v>24</v>
      </c>
      <c r="N409" s="25" t="s">
        <v>2955</v>
      </c>
      <c r="O409" s="25" t="s">
        <v>634</v>
      </c>
      <c r="P409" s="25" t="s">
        <v>19</v>
      </c>
      <c r="Q409" s="25" t="s">
        <v>211</v>
      </c>
      <c r="R409" s="25"/>
      <c r="S409" s="25">
        <v>5</v>
      </c>
      <c r="T409" s="25" t="s">
        <v>18</v>
      </c>
      <c r="U409" s="25" t="s">
        <v>2</v>
      </c>
      <c r="V409" s="25">
        <v>8</v>
      </c>
      <c r="W409" s="25" t="s">
        <v>1037</v>
      </c>
      <c r="X409" s="25">
        <v>1</v>
      </c>
      <c r="Y409" s="25"/>
      <c r="Z409" s="83"/>
      <c r="AA409" s="83">
        <v>9.8699999999999992</v>
      </c>
      <c r="AB409" s="83"/>
      <c r="AC409" s="83"/>
      <c r="AD409" s="25" t="s">
        <v>647</v>
      </c>
      <c r="AE409" s="22"/>
      <c r="AF409" s="22"/>
      <c r="AG409" s="22">
        <f t="shared" si="22"/>
        <v>11.586521739130433</v>
      </c>
      <c r="AH409" s="22"/>
      <c r="AI409" s="22"/>
      <c r="AJ409" s="35"/>
      <c r="AK409" s="35"/>
      <c r="AL409" s="35">
        <f t="shared" si="23"/>
        <v>11.586521739130433</v>
      </c>
      <c r="AM409" s="35"/>
      <c r="AN409" s="35"/>
      <c r="AO409" s="24">
        <v>91.041666666666671</v>
      </c>
      <c r="AP409" s="27"/>
      <c r="AQ409" s="27">
        <v>1</v>
      </c>
      <c r="AR409" s="28">
        <v>3</v>
      </c>
      <c r="AS409" s="28" t="s">
        <v>751</v>
      </c>
      <c r="AT409" s="25">
        <v>12</v>
      </c>
      <c r="AU409" s="25" t="s">
        <v>1726</v>
      </c>
      <c r="AV409" s="25"/>
      <c r="AW409" s="25">
        <v>2004</v>
      </c>
      <c r="AX409" s="25" t="s">
        <v>2</v>
      </c>
      <c r="AY409" s="25"/>
      <c r="AZ409" s="25"/>
      <c r="BA409" s="25"/>
      <c r="BB409" s="25"/>
      <c r="BC409" s="25">
        <v>622</v>
      </c>
      <c r="BD409" s="25" t="s">
        <v>1035</v>
      </c>
      <c r="BE409" s="25" t="s">
        <v>1727</v>
      </c>
      <c r="BF409" s="25">
        <v>3</v>
      </c>
      <c r="BG409" s="62">
        <v>3</v>
      </c>
      <c r="BH409" s="25" t="s">
        <v>2000</v>
      </c>
      <c r="BI409" s="74">
        <v>0</v>
      </c>
      <c r="BJ409" s="75" t="s">
        <v>4004</v>
      </c>
      <c r="BK409" s="75" t="s">
        <v>4005</v>
      </c>
      <c r="BM409" s="221"/>
      <c r="BN409" s="221"/>
      <c r="BO409" s="221"/>
      <c r="BP409" s="221"/>
      <c r="BQ409" s="221"/>
      <c r="BR409" s="221"/>
    </row>
    <row r="410" spans="1:70" ht="15" customHeight="1" x14ac:dyDescent="0.25">
      <c r="A410" s="25">
        <v>328</v>
      </c>
      <c r="B410" s="26"/>
      <c r="C410" s="190" t="s">
        <v>351</v>
      </c>
      <c r="D410" s="200">
        <v>0</v>
      </c>
      <c r="E410" s="57" t="s">
        <v>1725</v>
      </c>
      <c r="F410" s="57" t="s">
        <v>289</v>
      </c>
      <c r="G410" s="25"/>
      <c r="H410" s="104">
        <v>1</v>
      </c>
      <c r="I410" s="25">
        <v>1</v>
      </c>
      <c r="J410" s="25"/>
      <c r="K410" s="25">
        <v>3</v>
      </c>
      <c r="L410" s="25">
        <v>3</v>
      </c>
      <c r="M410" s="25">
        <v>26</v>
      </c>
      <c r="N410" s="25" t="s">
        <v>2955</v>
      </c>
      <c r="O410" s="25" t="s">
        <v>1039</v>
      </c>
      <c r="P410" s="25" t="s">
        <v>19</v>
      </c>
      <c r="Q410" s="25" t="s">
        <v>211</v>
      </c>
      <c r="R410" s="25"/>
      <c r="S410" s="25">
        <v>5</v>
      </c>
      <c r="T410" s="25" t="s">
        <v>18</v>
      </c>
      <c r="U410" s="25" t="s">
        <v>2</v>
      </c>
      <c r="V410" s="25">
        <v>8</v>
      </c>
      <c r="W410" s="25" t="s">
        <v>1037</v>
      </c>
      <c r="X410" s="25">
        <v>1</v>
      </c>
      <c r="Y410" s="25"/>
      <c r="Z410" s="83"/>
      <c r="AA410" s="83">
        <v>7.74</v>
      </c>
      <c r="AB410" s="83"/>
      <c r="AC410" s="83"/>
      <c r="AD410" s="25" t="s">
        <v>647</v>
      </c>
      <c r="AE410" s="22"/>
      <c r="AF410" s="22"/>
      <c r="AG410" s="22">
        <f t="shared" si="22"/>
        <v>9.0860869565217381</v>
      </c>
      <c r="AH410" s="22"/>
      <c r="AI410" s="22"/>
      <c r="AJ410" s="35"/>
      <c r="AK410" s="35"/>
      <c r="AL410" s="35">
        <f t="shared" si="23"/>
        <v>9.0860869565217381</v>
      </c>
      <c r="AM410" s="35"/>
      <c r="AN410" s="35"/>
      <c r="AO410" s="24">
        <v>91.041666666666671</v>
      </c>
      <c r="AP410" s="27"/>
      <c r="AQ410" s="27">
        <v>1</v>
      </c>
      <c r="AR410" s="28">
        <v>3</v>
      </c>
      <c r="AS410" s="28" t="s">
        <v>751</v>
      </c>
      <c r="AT410" s="25">
        <v>12</v>
      </c>
      <c r="AU410" s="25" t="s">
        <v>1726</v>
      </c>
      <c r="AV410" s="25"/>
      <c r="AW410" s="25">
        <v>2004</v>
      </c>
      <c r="AX410" s="25" t="s">
        <v>2</v>
      </c>
      <c r="AY410" s="25"/>
      <c r="AZ410" s="25"/>
      <c r="BA410" s="25"/>
      <c r="BB410" s="25"/>
      <c r="BC410" s="25">
        <v>622</v>
      </c>
      <c r="BD410" s="25" t="s">
        <v>1035</v>
      </c>
      <c r="BE410" s="25" t="s">
        <v>1727</v>
      </c>
      <c r="BF410" s="25">
        <v>3</v>
      </c>
      <c r="BG410" s="62">
        <v>3</v>
      </c>
      <c r="BH410" s="25" t="s">
        <v>2000</v>
      </c>
      <c r="BI410" s="74">
        <v>0</v>
      </c>
      <c r="BJ410" s="75" t="s">
        <v>4004</v>
      </c>
      <c r="BK410" s="75" t="s">
        <v>4005</v>
      </c>
      <c r="BM410" s="221"/>
      <c r="BN410" s="221"/>
      <c r="BO410" s="221"/>
      <c r="BP410" s="221"/>
      <c r="BQ410" s="221"/>
      <c r="BR410" s="221"/>
    </row>
    <row r="411" spans="1:70" ht="15" customHeight="1" x14ac:dyDescent="0.25">
      <c r="A411" s="25">
        <v>329</v>
      </c>
      <c r="B411" s="26"/>
      <c r="C411" s="190" t="s">
        <v>351</v>
      </c>
      <c r="D411" s="201">
        <v>0</v>
      </c>
      <c r="E411" s="57" t="s">
        <v>1725</v>
      </c>
      <c r="F411" s="57" t="s">
        <v>289</v>
      </c>
      <c r="G411" s="25"/>
      <c r="H411" s="104">
        <v>1</v>
      </c>
      <c r="I411" s="25">
        <v>1</v>
      </c>
      <c r="J411" s="25"/>
      <c r="K411" s="25">
        <v>3</v>
      </c>
      <c r="L411" s="25">
        <v>3</v>
      </c>
      <c r="M411" s="25">
        <v>24</v>
      </c>
      <c r="N411" s="25" t="s">
        <v>2977</v>
      </c>
      <c r="O411" s="25" t="s">
        <v>1040</v>
      </c>
      <c r="P411" s="25" t="s">
        <v>19</v>
      </c>
      <c r="Q411" s="25" t="s">
        <v>211</v>
      </c>
      <c r="R411" s="25"/>
      <c r="S411" s="25">
        <v>5</v>
      </c>
      <c r="T411" s="25" t="s">
        <v>18</v>
      </c>
      <c r="U411" s="25" t="s">
        <v>2</v>
      </c>
      <c r="V411" s="25">
        <v>8</v>
      </c>
      <c r="W411" s="25" t="s">
        <v>1037</v>
      </c>
      <c r="X411" s="25">
        <v>1</v>
      </c>
      <c r="Y411" s="25"/>
      <c r="Z411" s="83"/>
      <c r="AA411" s="83">
        <v>5.89</v>
      </c>
      <c r="AB411" s="83"/>
      <c r="AC411" s="83"/>
      <c r="AD411" s="25" t="s">
        <v>647</v>
      </c>
      <c r="AE411" s="22"/>
      <c r="AF411" s="22"/>
      <c r="AG411" s="22">
        <f t="shared" si="22"/>
        <v>6.9143478260869555</v>
      </c>
      <c r="AH411" s="22"/>
      <c r="AI411" s="22"/>
      <c r="AJ411" s="35"/>
      <c r="AK411" s="35"/>
      <c r="AL411" s="35">
        <f t="shared" si="23"/>
        <v>6.9143478260869555</v>
      </c>
      <c r="AM411" s="35"/>
      <c r="AN411" s="35"/>
      <c r="AO411" s="24">
        <v>91.041666666666671</v>
      </c>
      <c r="AP411" s="27"/>
      <c r="AQ411" s="27">
        <v>1</v>
      </c>
      <c r="AR411" s="28">
        <v>3</v>
      </c>
      <c r="AS411" s="28" t="s">
        <v>751</v>
      </c>
      <c r="AT411" s="25">
        <v>12</v>
      </c>
      <c r="AU411" s="25" t="s">
        <v>1726</v>
      </c>
      <c r="AV411" s="25"/>
      <c r="AW411" s="25">
        <v>2004</v>
      </c>
      <c r="AX411" s="25" t="s">
        <v>2</v>
      </c>
      <c r="AY411" s="25"/>
      <c r="AZ411" s="25"/>
      <c r="BA411" s="25"/>
      <c r="BB411" s="25"/>
      <c r="BC411" s="25">
        <v>622</v>
      </c>
      <c r="BD411" s="25" t="s">
        <v>1035</v>
      </c>
      <c r="BE411" s="25" t="s">
        <v>1727</v>
      </c>
      <c r="BF411" s="25">
        <v>3</v>
      </c>
      <c r="BG411" s="25" t="s">
        <v>2000</v>
      </c>
      <c r="BH411" s="25" t="s">
        <v>2000</v>
      </c>
      <c r="BI411" s="75" t="s">
        <v>2000</v>
      </c>
      <c r="BJ411" s="75" t="s">
        <v>2000</v>
      </c>
      <c r="BK411" s="75" t="s">
        <v>2000</v>
      </c>
      <c r="BM411" s="221"/>
      <c r="BN411" s="221"/>
      <c r="BO411" s="221"/>
      <c r="BP411" s="221"/>
      <c r="BQ411" s="221"/>
      <c r="BR411" s="221"/>
    </row>
    <row r="412" spans="1:70" ht="15" customHeight="1" x14ac:dyDescent="0.25">
      <c r="A412" s="25">
        <v>330</v>
      </c>
      <c r="B412" s="26"/>
      <c r="C412" s="190" t="s">
        <v>351</v>
      </c>
      <c r="D412" s="200">
        <v>0</v>
      </c>
      <c r="E412" s="57" t="s">
        <v>1725</v>
      </c>
      <c r="F412" s="57" t="s">
        <v>289</v>
      </c>
      <c r="G412" s="25"/>
      <c r="H412" s="104">
        <v>1</v>
      </c>
      <c r="I412" s="25">
        <v>1</v>
      </c>
      <c r="J412" s="25"/>
      <c r="K412" s="25">
        <v>3</v>
      </c>
      <c r="L412" s="25">
        <v>3</v>
      </c>
      <c r="M412" s="25">
        <v>16</v>
      </c>
      <c r="N412" s="92" t="s">
        <v>2955</v>
      </c>
      <c r="O412" s="25" t="s">
        <v>1038</v>
      </c>
      <c r="P412" s="25" t="s">
        <v>19</v>
      </c>
      <c r="Q412" s="25" t="s">
        <v>215</v>
      </c>
      <c r="R412" s="25"/>
      <c r="S412" s="25">
        <v>5</v>
      </c>
      <c r="T412" s="25" t="s">
        <v>18</v>
      </c>
      <c r="U412" s="25" t="s">
        <v>2</v>
      </c>
      <c r="V412" s="25">
        <v>8</v>
      </c>
      <c r="W412" s="25" t="s">
        <v>1037</v>
      </c>
      <c r="X412" s="25">
        <v>1</v>
      </c>
      <c r="Y412" s="25"/>
      <c r="Z412" s="83"/>
      <c r="AA412" s="83">
        <v>6.11</v>
      </c>
      <c r="AB412" s="83"/>
      <c r="AC412" s="83"/>
      <c r="AD412" s="25" t="s">
        <v>647</v>
      </c>
      <c r="AE412" s="22"/>
      <c r="AF412" s="22"/>
      <c r="AG412" s="22">
        <f t="shared" si="22"/>
        <v>7.1726086956521735</v>
      </c>
      <c r="AH412" s="22"/>
      <c r="AI412" s="22"/>
      <c r="AJ412" s="35"/>
      <c r="AK412" s="35"/>
      <c r="AL412" s="35">
        <f t="shared" si="23"/>
        <v>7.1726086956521735</v>
      </c>
      <c r="AM412" s="35"/>
      <c r="AN412" s="35"/>
      <c r="AO412" s="24">
        <v>91.041666666666671</v>
      </c>
      <c r="AP412" s="27"/>
      <c r="AQ412" s="27">
        <v>1</v>
      </c>
      <c r="AR412" s="28">
        <v>3</v>
      </c>
      <c r="AS412" s="28" t="s">
        <v>751</v>
      </c>
      <c r="AT412" s="25">
        <v>12</v>
      </c>
      <c r="AU412" s="25" t="s">
        <v>1726</v>
      </c>
      <c r="AV412" s="25"/>
      <c r="AW412" s="25">
        <v>2004</v>
      </c>
      <c r="AX412" s="25" t="s">
        <v>2</v>
      </c>
      <c r="AY412" s="25"/>
      <c r="AZ412" s="25"/>
      <c r="BA412" s="25"/>
      <c r="BB412" s="25"/>
      <c r="BC412" s="25">
        <v>622</v>
      </c>
      <c r="BD412" s="25" t="s">
        <v>1035</v>
      </c>
      <c r="BE412" s="25" t="s">
        <v>1727</v>
      </c>
      <c r="BF412" s="25">
        <v>3</v>
      </c>
      <c r="BG412" s="62">
        <v>3</v>
      </c>
      <c r="BH412" s="25" t="s">
        <v>2000</v>
      </c>
      <c r="BI412" s="74">
        <v>0</v>
      </c>
      <c r="BJ412" s="75" t="s">
        <v>4004</v>
      </c>
      <c r="BK412" s="75" t="s">
        <v>4005</v>
      </c>
      <c r="BM412" s="221"/>
      <c r="BN412" s="221"/>
      <c r="BO412" s="221"/>
      <c r="BP412" s="221"/>
      <c r="BQ412" s="221"/>
      <c r="BR412" s="221"/>
    </row>
    <row r="413" spans="1:70" ht="15" customHeight="1" x14ac:dyDescent="0.25">
      <c r="A413" s="25">
        <v>331</v>
      </c>
      <c r="B413" s="26"/>
      <c r="C413" s="190" t="s">
        <v>351</v>
      </c>
      <c r="D413" s="200">
        <v>0</v>
      </c>
      <c r="E413" s="57" t="s">
        <v>1725</v>
      </c>
      <c r="F413" s="57" t="s">
        <v>289</v>
      </c>
      <c r="G413" s="25"/>
      <c r="H413" s="104">
        <v>1</v>
      </c>
      <c r="I413" s="25">
        <v>1</v>
      </c>
      <c r="J413" s="25"/>
      <c r="K413" s="25">
        <v>3</v>
      </c>
      <c r="L413" s="25">
        <v>3</v>
      </c>
      <c r="M413" s="25">
        <v>24</v>
      </c>
      <c r="N413" s="25" t="s">
        <v>2955</v>
      </c>
      <c r="O413" s="25" t="s">
        <v>634</v>
      </c>
      <c r="P413" s="25" t="s">
        <v>19</v>
      </c>
      <c r="Q413" s="25" t="s">
        <v>215</v>
      </c>
      <c r="R413" s="25"/>
      <c r="S413" s="25">
        <v>5</v>
      </c>
      <c r="T413" s="25" t="s">
        <v>18</v>
      </c>
      <c r="U413" s="25" t="s">
        <v>2</v>
      </c>
      <c r="V413" s="25">
        <v>8</v>
      </c>
      <c r="W413" s="25" t="s">
        <v>1037</v>
      </c>
      <c r="X413" s="25">
        <v>1</v>
      </c>
      <c r="Y413" s="25"/>
      <c r="Z413" s="83"/>
      <c r="AA413" s="83">
        <v>9.77</v>
      </c>
      <c r="AB413" s="83"/>
      <c r="AC413" s="83"/>
      <c r="AD413" s="25" t="s">
        <v>647</v>
      </c>
      <c r="AE413" s="22"/>
      <c r="AF413" s="22"/>
      <c r="AG413" s="22">
        <f t="shared" si="22"/>
        <v>11.469130434782606</v>
      </c>
      <c r="AH413" s="22"/>
      <c r="AI413" s="22"/>
      <c r="AJ413" s="35"/>
      <c r="AK413" s="35"/>
      <c r="AL413" s="35">
        <f t="shared" si="23"/>
        <v>11.469130434782606</v>
      </c>
      <c r="AM413" s="35"/>
      <c r="AN413" s="35"/>
      <c r="AO413" s="24">
        <v>91.041666666666671</v>
      </c>
      <c r="AP413" s="27"/>
      <c r="AQ413" s="27">
        <v>1</v>
      </c>
      <c r="AR413" s="28">
        <v>3</v>
      </c>
      <c r="AS413" s="28" t="s">
        <v>751</v>
      </c>
      <c r="AT413" s="25">
        <v>12</v>
      </c>
      <c r="AU413" s="25" t="s">
        <v>1726</v>
      </c>
      <c r="AV413" s="25"/>
      <c r="AW413" s="25">
        <v>2004</v>
      </c>
      <c r="AX413" s="25" t="s">
        <v>2</v>
      </c>
      <c r="AY413" s="25"/>
      <c r="AZ413" s="25"/>
      <c r="BA413" s="25"/>
      <c r="BB413" s="25"/>
      <c r="BC413" s="25">
        <v>622</v>
      </c>
      <c r="BD413" s="25" t="s">
        <v>1035</v>
      </c>
      <c r="BE413" s="25" t="s">
        <v>1727</v>
      </c>
      <c r="BF413" s="25">
        <v>3</v>
      </c>
      <c r="BG413" s="62">
        <v>3</v>
      </c>
      <c r="BH413" s="25" t="s">
        <v>2000</v>
      </c>
      <c r="BI413" s="74">
        <v>0</v>
      </c>
      <c r="BJ413" s="75" t="s">
        <v>4004</v>
      </c>
      <c r="BK413" s="75" t="s">
        <v>4005</v>
      </c>
      <c r="BM413" s="221"/>
      <c r="BN413" s="221"/>
      <c r="BO413" s="221"/>
      <c r="BP413" s="221"/>
      <c r="BQ413" s="221"/>
      <c r="BR413" s="221"/>
    </row>
    <row r="414" spans="1:70" ht="15" customHeight="1" x14ac:dyDescent="0.25">
      <c r="A414" s="25">
        <v>332</v>
      </c>
      <c r="B414" s="26"/>
      <c r="C414" s="190" t="s">
        <v>351</v>
      </c>
      <c r="D414" s="200">
        <v>0</v>
      </c>
      <c r="E414" s="57" t="s">
        <v>1725</v>
      </c>
      <c r="F414" s="57" t="s">
        <v>289</v>
      </c>
      <c r="G414" s="25"/>
      <c r="H414" s="104">
        <v>1</v>
      </c>
      <c r="I414" s="25">
        <v>1</v>
      </c>
      <c r="J414" s="25"/>
      <c r="K414" s="25">
        <v>3</v>
      </c>
      <c r="L414" s="25">
        <v>3</v>
      </c>
      <c r="M414" s="25">
        <v>26</v>
      </c>
      <c r="N414" s="25" t="s">
        <v>2955</v>
      </c>
      <c r="O414" s="25" t="s">
        <v>1039</v>
      </c>
      <c r="P414" s="25" t="s">
        <v>19</v>
      </c>
      <c r="Q414" s="25" t="s">
        <v>215</v>
      </c>
      <c r="R414" s="25"/>
      <c r="S414" s="25">
        <v>5</v>
      </c>
      <c r="T414" s="25" t="s">
        <v>18</v>
      </c>
      <c r="U414" s="25" t="s">
        <v>2</v>
      </c>
      <c r="V414" s="25">
        <v>8</v>
      </c>
      <c r="W414" s="25" t="s">
        <v>1037</v>
      </c>
      <c r="X414" s="25">
        <v>1</v>
      </c>
      <c r="Y414" s="25"/>
      <c r="Z414" s="83"/>
      <c r="AA414" s="83">
        <v>1.43</v>
      </c>
      <c r="AB414" s="83"/>
      <c r="AC414" s="83"/>
      <c r="AD414" s="25" t="s">
        <v>647</v>
      </c>
      <c r="AE414" s="22"/>
      <c r="AF414" s="22"/>
      <c r="AG414" s="22">
        <f t="shared" si="22"/>
        <v>1.6786956521739127</v>
      </c>
      <c r="AH414" s="22"/>
      <c r="AI414" s="22"/>
      <c r="AJ414" s="35"/>
      <c r="AK414" s="35"/>
      <c r="AL414" s="35">
        <f t="shared" si="23"/>
        <v>1.6786956521739127</v>
      </c>
      <c r="AM414" s="35"/>
      <c r="AN414" s="35"/>
      <c r="AO414" s="24">
        <v>91.041666666666671</v>
      </c>
      <c r="AP414" s="27"/>
      <c r="AQ414" s="27">
        <v>1</v>
      </c>
      <c r="AR414" s="28">
        <v>3</v>
      </c>
      <c r="AS414" s="28" t="s">
        <v>751</v>
      </c>
      <c r="AT414" s="25">
        <v>12</v>
      </c>
      <c r="AU414" s="25" t="s">
        <v>1726</v>
      </c>
      <c r="AV414" s="25"/>
      <c r="AW414" s="25">
        <v>2004</v>
      </c>
      <c r="AX414" s="25" t="s">
        <v>2</v>
      </c>
      <c r="AY414" s="25"/>
      <c r="AZ414" s="25"/>
      <c r="BA414" s="25"/>
      <c r="BB414" s="25"/>
      <c r="BC414" s="25">
        <v>622</v>
      </c>
      <c r="BD414" s="25" t="s">
        <v>1035</v>
      </c>
      <c r="BE414" s="25" t="s">
        <v>1727</v>
      </c>
      <c r="BF414" s="25">
        <v>3</v>
      </c>
      <c r="BG414" s="62">
        <v>3</v>
      </c>
      <c r="BH414" s="25" t="s">
        <v>2000</v>
      </c>
      <c r="BI414" s="74">
        <v>0</v>
      </c>
      <c r="BJ414" s="75" t="s">
        <v>4004</v>
      </c>
      <c r="BK414" s="75" t="s">
        <v>4005</v>
      </c>
      <c r="BM414" s="221"/>
      <c r="BN414" s="221"/>
      <c r="BO414" s="221"/>
      <c r="BP414" s="221"/>
      <c r="BQ414" s="221"/>
      <c r="BR414" s="221"/>
    </row>
    <row r="415" spans="1:70" ht="15" customHeight="1" x14ac:dyDescent="0.25">
      <c r="A415" s="25">
        <v>333</v>
      </c>
      <c r="B415" s="26"/>
      <c r="C415" s="190" t="s">
        <v>351</v>
      </c>
      <c r="D415" s="200">
        <v>0</v>
      </c>
      <c r="E415" s="57" t="s">
        <v>1725</v>
      </c>
      <c r="F415" s="57" t="s">
        <v>289</v>
      </c>
      <c r="G415" s="25"/>
      <c r="H415" s="104">
        <v>1</v>
      </c>
      <c r="I415" s="25">
        <v>1</v>
      </c>
      <c r="J415" s="25"/>
      <c r="K415" s="25">
        <v>3</v>
      </c>
      <c r="L415" s="25">
        <v>3</v>
      </c>
      <c r="M415" s="25">
        <v>24</v>
      </c>
      <c r="N415" s="25" t="s">
        <v>2977</v>
      </c>
      <c r="O415" s="25" t="s">
        <v>1040</v>
      </c>
      <c r="P415" s="25" t="s">
        <v>19</v>
      </c>
      <c r="Q415" s="25" t="s">
        <v>215</v>
      </c>
      <c r="R415" s="25"/>
      <c r="S415" s="25">
        <v>5</v>
      </c>
      <c r="T415" s="25" t="s">
        <v>18</v>
      </c>
      <c r="U415" s="25" t="s">
        <v>2</v>
      </c>
      <c r="V415" s="25">
        <v>8</v>
      </c>
      <c r="W415" s="25" t="s">
        <v>1037</v>
      </c>
      <c r="X415" s="25">
        <v>1</v>
      </c>
      <c r="Y415" s="25"/>
      <c r="Z415" s="83"/>
      <c r="AA415" s="83">
        <v>5.78</v>
      </c>
      <c r="AB415" s="83"/>
      <c r="AC415" s="83"/>
      <c r="AD415" s="25" t="s">
        <v>647</v>
      </c>
      <c r="AE415" s="22"/>
      <c r="AF415" s="22"/>
      <c r="AG415" s="22">
        <f t="shared" si="22"/>
        <v>6.7852173913043474</v>
      </c>
      <c r="AH415" s="22"/>
      <c r="AI415" s="22"/>
      <c r="AJ415" s="35"/>
      <c r="AK415" s="35"/>
      <c r="AL415" s="35">
        <f t="shared" si="23"/>
        <v>6.7852173913043474</v>
      </c>
      <c r="AM415" s="35"/>
      <c r="AN415" s="35"/>
      <c r="AO415" s="24">
        <v>91.041666666666671</v>
      </c>
      <c r="AP415" s="27"/>
      <c r="AQ415" s="27">
        <v>1</v>
      </c>
      <c r="AR415" s="28">
        <v>3</v>
      </c>
      <c r="AS415" s="28" t="s">
        <v>751</v>
      </c>
      <c r="AT415" s="25">
        <v>12</v>
      </c>
      <c r="AU415" s="25" t="s">
        <v>1726</v>
      </c>
      <c r="AV415" s="25"/>
      <c r="AW415" s="25">
        <v>2004</v>
      </c>
      <c r="AX415" s="25" t="s">
        <v>2</v>
      </c>
      <c r="AY415" s="25"/>
      <c r="AZ415" s="25"/>
      <c r="BA415" s="25"/>
      <c r="BB415" s="25"/>
      <c r="BC415" s="25">
        <v>622</v>
      </c>
      <c r="BD415" s="25" t="s">
        <v>1035</v>
      </c>
      <c r="BE415" s="25" t="s">
        <v>1727</v>
      </c>
      <c r="BF415" s="25">
        <v>3</v>
      </c>
      <c r="BG415" s="62">
        <v>3</v>
      </c>
      <c r="BH415" s="25" t="s">
        <v>2000</v>
      </c>
      <c r="BI415" s="74">
        <v>0</v>
      </c>
      <c r="BJ415" s="75" t="s">
        <v>4006</v>
      </c>
      <c r="BK415" s="75" t="s">
        <v>4007</v>
      </c>
      <c r="BM415" s="221"/>
      <c r="BN415" s="221"/>
      <c r="BO415" s="221"/>
      <c r="BP415" s="221"/>
      <c r="BQ415" s="221"/>
      <c r="BR415" s="221"/>
    </row>
    <row r="416" spans="1:70" ht="15" customHeight="1" x14ac:dyDescent="0.25">
      <c r="A416" s="25">
        <v>603</v>
      </c>
      <c r="B416" s="21">
        <v>240</v>
      </c>
      <c r="C416" s="190"/>
      <c r="D416" s="201">
        <v>1</v>
      </c>
      <c r="E416" s="57" t="s">
        <v>3548</v>
      </c>
      <c r="F416" s="57" t="s">
        <v>289</v>
      </c>
      <c r="G416" s="25"/>
      <c r="H416" s="104">
        <v>1</v>
      </c>
      <c r="I416" s="25">
        <v>1</v>
      </c>
      <c r="J416" s="25" t="s">
        <v>3604</v>
      </c>
      <c r="K416" s="25">
        <v>1</v>
      </c>
      <c r="L416" s="25">
        <v>2</v>
      </c>
      <c r="M416" s="25">
        <v>11</v>
      </c>
      <c r="N416" s="25" t="s">
        <v>2980</v>
      </c>
      <c r="O416" s="25" t="s">
        <v>927</v>
      </c>
      <c r="P416" s="25" t="s">
        <v>19</v>
      </c>
      <c r="Q416" s="25" t="s">
        <v>920</v>
      </c>
      <c r="R416" s="25"/>
      <c r="S416" s="25">
        <v>5</v>
      </c>
      <c r="T416" s="25" t="s">
        <v>18</v>
      </c>
      <c r="U416" s="25" t="s">
        <v>2</v>
      </c>
      <c r="V416" s="25">
        <v>6</v>
      </c>
      <c r="W416" s="25" t="s">
        <v>921</v>
      </c>
      <c r="X416" s="25">
        <v>1</v>
      </c>
      <c r="Y416" s="25"/>
      <c r="Z416" s="83"/>
      <c r="AA416" s="83">
        <v>192.7</v>
      </c>
      <c r="AB416" s="83"/>
      <c r="AC416" s="83"/>
      <c r="AD416" s="25" t="s">
        <v>628</v>
      </c>
      <c r="AE416" s="22"/>
      <c r="AF416" s="22"/>
      <c r="AG416" s="22">
        <f t="shared" si="22"/>
        <v>193.13672241325409</v>
      </c>
      <c r="AH416" s="22"/>
      <c r="AI416" s="22"/>
      <c r="AJ416" s="35"/>
      <c r="AK416" s="35"/>
      <c r="AL416" s="35">
        <f>AG416/1.99</f>
        <v>97.053629353394015</v>
      </c>
      <c r="AM416" s="35"/>
      <c r="AN416" s="35"/>
      <c r="AO416" s="24">
        <v>106.63333333333334</v>
      </c>
      <c r="AP416" s="24"/>
      <c r="AQ416" s="24">
        <v>1</v>
      </c>
      <c r="AR416" s="28">
        <v>3</v>
      </c>
      <c r="AS416" s="24" t="s">
        <v>751</v>
      </c>
      <c r="AT416" s="25">
        <v>12</v>
      </c>
      <c r="AU416" s="25" t="s">
        <v>922</v>
      </c>
      <c r="AV416" s="25" t="s">
        <v>923</v>
      </c>
      <c r="AW416" s="25">
        <v>2014</v>
      </c>
      <c r="AX416" s="25" t="s">
        <v>2</v>
      </c>
      <c r="AY416" s="25"/>
      <c r="AZ416" s="25"/>
      <c r="BA416" s="25" t="s">
        <v>930</v>
      </c>
      <c r="BB416" s="25"/>
      <c r="BC416" s="25">
        <v>125</v>
      </c>
      <c r="BD416" s="25" t="s">
        <v>911</v>
      </c>
      <c r="BE416" s="25" t="s">
        <v>925</v>
      </c>
      <c r="BF416" s="25">
        <v>3</v>
      </c>
      <c r="BG416" s="62">
        <v>3</v>
      </c>
      <c r="BH416" s="25" t="s">
        <v>2000</v>
      </c>
      <c r="BI416" s="75" t="s">
        <v>4066</v>
      </c>
      <c r="BJ416" s="75" t="s">
        <v>4067</v>
      </c>
      <c r="BK416" s="75" t="s">
        <v>4068</v>
      </c>
      <c r="BM416" s="221"/>
      <c r="BN416" s="221"/>
      <c r="BO416" s="221"/>
      <c r="BP416" s="221"/>
      <c r="BQ416" s="221"/>
      <c r="BR416" s="221"/>
    </row>
    <row r="417" spans="1:70" ht="15" customHeight="1" x14ac:dyDescent="0.25">
      <c r="A417" s="25">
        <v>601</v>
      </c>
      <c r="B417" s="26"/>
      <c r="C417" s="190"/>
      <c r="D417" s="200">
        <v>0</v>
      </c>
      <c r="E417" s="57" t="s">
        <v>3548</v>
      </c>
      <c r="F417" s="57" t="s">
        <v>289</v>
      </c>
      <c r="G417" s="25"/>
      <c r="H417" s="104">
        <v>1</v>
      </c>
      <c r="I417" s="25">
        <v>1</v>
      </c>
      <c r="J417" s="25" t="s">
        <v>3604</v>
      </c>
      <c r="K417" s="25">
        <v>1</v>
      </c>
      <c r="L417" s="25">
        <v>2</v>
      </c>
      <c r="M417" s="25">
        <v>8</v>
      </c>
      <c r="N417" s="25" t="s">
        <v>2981</v>
      </c>
      <c r="O417" s="25" t="s">
        <v>912</v>
      </c>
      <c r="P417" s="25" t="s">
        <v>19</v>
      </c>
      <c r="Q417" s="25" t="s">
        <v>920</v>
      </c>
      <c r="R417" s="25"/>
      <c r="S417" s="25">
        <v>5</v>
      </c>
      <c r="T417" s="25" t="s">
        <v>18</v>
      </c>
      <c r="U417" s="25" t="s">
        <v>2</v>
      </c>
      <c r="V417" s="25">
        <v>6</v>
      </c>
      <c r="W417" s="25" t="s">
        <v>921</v>
      </c>
      <c r="X417" s="25">
        <v>1</v>
      </c>
      <c r="Y417" s="25"/>
      <c r="Z417" s="83"/>
      <c r="AA417" s="83">
        <v>0.03</v>
      </c>
      <c r="AB417" s="83"/>
      <c r="AC417" s="83"/>
      <c r="AD417" s="25" t="s">
        <v>628</v>
      </c>
      <c r="AE417" s="22"/>
      <c r="AF417" s="22"/>
      <c r="AG417" s="22">
        <f t="shared" si="22"/>
        <v>3.0067989996874017E-2</v>
      </c>
      <c r="AH417" s="22"/>
      <c r="AI417" s="22"/>
      <c r="AJ417" s="35"/>
      <c r="AK417" s="35"/>
      <c r="AL417" s="35">
        <f>AG417/1.99</f>
        <v>1.5109542711996994E-2</v>
      </c>
      <c r="AM417" s="35"/>
      <c r="AN417" s="35"/>
      <c r="AO417" s="24">
        <v>106.63333333333334</v>
      </c>
      <c r="AP417" s="24"/>
      <c r="AQ417" s="24">
        <v>1</v>
      </c>
      <c r="AR417" s="28">
        <v>3</v>
      </c>
      <c r="AS417" s="24" t="s">
        <v>751</v>
      </c>
      <c r="AT417" s="25">
        <v>12</v>
      </c>
      <c r="AU417" s="25" t="s">
        <v>922</v>
      </c>
      <c r="AV417" s="25" t="s">
        <v>923</v>
      </c>
      <c r="AW417" s="25">
        <v>2014</v>
      </c>
      <c r="AX417" s="25" t="s">
        <v>2</v>
      </c>
      <c r="AY417" s="25"/>
      <c r="AZ417" s="25"/>
      <c r="BA417" s="25" t="s">
        <v>928</v>
      </c>
      <c r="BB417" s="25"/>
      <c r="BC417" s="25">
        <v>125</v>
      </c>
      <c r="BD417" s="25" t="s">
        <v>911</v>
      </c>
      <c r="BE417" s="25" t="s">
        <v>925</v>
      </c>
      <c r="BF417" s="25">
        <v>3</v>
      </c>
      <c r="BG417" s="62">
        <v>3</v>
      </c>
      <c r="BH417" s="25" t="s">
        <v>2000</v>
      </c>
      <c r="BI417" s="74">
        <v>0</v>
      </c>
      <c r="BJ417" s="75" t="s">
        <v>4064</v>
      </c>
      <c r="BK417" s="75" t="s">
        <v>4065</v>
      </c>
      <c r="BM417" s="221"/>
      <c r="BN417" s="221"/>
      <c r="BO417" s="221"/>
      <c r="BP417" s="221"/>
      <c r="BQ417" s="221"/>
      <c r="BR417" s="221"/>
    </row>
    <row r="418" spans="1:70" ht="15" customHeight="1" x14ac:dyDescent="0.25">
      <c r="A418" s="25">
        <v>602</v>
      </c>
      <c r="B418" s="26"/>
      <c r="C418" s="190"/>
      <c r="D418" s="200">
        <v>0</v>
      </c>
      <c r="E418" s="57" t="s">
        <v>3548</v>
      </c>
      <c r="F418" s="57" t="s">
        <v>289</v>
      </c>
      <c r="G418" s="25"/>
      <c r="H418" s="104">
        <v>1</v>
      </c>
      <c r="I418" s="25">
        <v>1</v>
      </c>
      <c r="J418" s="25" t="s">
        <v>3604</v>
      </c>
      <c r="K418" s="25">
        <v>1</v>
      </c>
      <c r="L418" s="25">
        <v>2</v>
      </c>
      <c r="M418" s="25">
        <v>18</v>
      </c>
      <c r="N418" s="25" t="s">
        <v>2977</v>
      </c>
      <c r="O418" s="25" t="s">
        <v>926</v>
      </c>
      <c r="P418" s="25" t="s">
        <v>19</v>
      </c>
      <c r="Q418" s="25" t="s">
        <v>920</v>
      </c>
      <c r="R418" s="25"/>
      <c r="S418" s="25">
        <v>5</v>
      </c>
      <c r="T418" s="25" t="s">
        <v>18</v>
      </c>
      <c r="U418" s="25" t="s">
        <v>2</v>
      </c>
      <c r="V418" s="25">
        <v>6</v>
      </c>
      <c r="W418" s="25" t="s">
        <v>921</v>
      </c>
      <c r="X418" s="25">
        <v>1</v>
      </c>
      <c r="Y418" s="25"/>
      <c r="Z418" s="83"/>
      <c r="AA418" s="83">
        <v>8.7899999999999991</v>
      </c>
      <c r="AB418" s="83"/>
      <c r="AC418" s="83"/>
      <c r="AD418" s="25" t="s">
        <v>628</v>
      </c>
      <c r="AE418" s="22"/>
      <c r="AF418" s="22"/>
      <c r="AG418" s="22">
        <f t="shared" si="22"/>
        <v>8.809921069084087</v>
      </c>
      <c r="AH418" s="22"/>
      <c r="AI418" s="22"/>
      <c r="AJ418" s="35"/>
      <c r="AK418" s="35"/>
      <c r="AL418" s="35">
        <f>AG418/1.99</f>
        <v>4.4270960146151195</v>
      </c>
      <c r="AM418" s="35"/>
      <c r="AN418" s="35"/>
      <c r="AO418" s="24">
        <v>106.63333333333334</v>
      </c>
      <c r="AP418" s="24"/>
      <c r="AQ418" s="24">
        <v>1</v>
      </c>
      <c r="AR418" s="28">
        <v>3</v>
      </c>
      <c r="AS418" s="24" t="s">
        <v>751</v>
      </c>
      <c r="AT418" s="25">
        <v>12</v>
      </c>
      <c r="AU418" s="25" t="s">
        <v>922</v>
      </c>
      <c r="AV418" s="25" t="s">
        <v>923</v>
      </c>
      <c r="AW418" s="25">
        <v>2014</v>
      </c>
      <c r="AX418" s="25" t="s">
        <v>2</v>
      </c>
      <c r="AY418" s="25"/>
      <c r="AZ418" s="25"/>
      <c r="BA418" s="25" t="s">
        <v>929</v>
      </c>
      <c r="BB418" s="25"/>
      <c r="BC418" s="25">
        <v>125</v>
      </c>
      <c r="BD418" s="25" t="s">
        <v>911</v>
      </c>
      <c r="BE418" s="25" t="s">
        <v>925</v>
      </c>
      <c r="BF418" s="25">
        <v>3</v>
      </c>
      <c r="BG418" s="62">
        <v>3</v>
      </c>
      <c r="BH418" s="25" t="s">
        <v>2000</v>
      </c>
      <c r="BI418" s="74">
        <v>0</v>
      </c>
      <c r="BJ418" s="75" t="s">
        <v>2000</v>
      </c>
      <c r="BK418" s="75" t="s">
        <v>1002</v>
      </c>
      <c r="BM418" s="221"/>
      <c r="BN418" s="221"/>
      <c r="BO418" s="221"/>
      <c r="BP418" s="221"/>
      <c r="BQ418" s="221"/>
      <c r="BR418" s="221"/>
    </row>
    <row r="419" spans="1:70" ht="15" customHeight="1" x14ac:dyDescent="0.25">
      <c r="A419" s="25">
        <v>780</v>
      </c>
      <c r="B419" s="26"/>
      <c r="C419" s="190"/>
      <c r="D419" s="200">
        <v>0</v>
      </c>
      <c r="E419" s="57" t="s">
        <v>3548</v>
      </c>
      <c r="F419" s="57" t="s">
        <v>289</v>
      </c>
      <c r="G419" s="25"/>
      <c r="H419" s="104">
        <v>1</v>
      </c>
      <c r="I419" s="25">
        <v>1</v>
      </c>
      <c r="J419" s="25" t="s">
        <v>3604</v>
      </c>
      <c r="K419" s="25">
        <v>1</v>
      </c>
      <c r="L419" s="25">
        <v>2</v>
      </c>
      <c r="M419" s="25">
        <v>8</v>
      </c>
      <c r="N419" s="25" t="s">
        <v>2981</v>
      </c>
      <c r="O419" s="25" t="s">
        <v>912</v>
      </c>
      <c r="P419" s="25" t="s">
        <v>19</v>
      </c>
      <c r="Q419" s="25" t="s">
        <v>920</v>
      </c>
      <c r="R419" s="25" t="s">
        <v>4112</v>
      </c>
      <c r="S419" s="25">
        <v>5</v>
      </c>
      <c r="T419" s="25" t="s">
        <v>18</v>
      </c>
      <c r="U419" s="25" t="s">
        <v>2</v>
      </c>
      <c r="V419" s="25">
        <v>6</v>
      </c>
      <c r="W419" s="25" t="s">
        <v>921</v>
      </c>
      <c r="X419" s="25">
        <v>1</v>
      </c>
      <c r="Y419" s="83">
        <v>0.01</v>
      </c>
      <c r="Z419" s="83"/>
      <c r="AA419" s="83"/>
      <c r="AB419" s="83"/>
      <c r="AC419" s="83"/>
      <c r="AD419" s="25" t="s">
        <v>702</v>
      </c>
      <c r="AE419" s="22">
        <f>(Y419*(106.875/AO419))/$AQ419</f>
        <v>1.002266333229134E-2</v>
      </c>
      <c r="AF419" s="22"/>
      <c r="AG419" s="22"/>
      <c r="AH419" s="22"/>
      <c r="AI419" s="22"/>
      <c r="AJ419" s="35">
        <f>AE419/1.99</f>
        <v>5.0365142373323315E-3</v>
      </c>
      <c r="AK419" s="35"/>
      <c r="AL419" s="35"/>
      <c r="AM419" s="35"/>
      <c r="AN419" s="35"/>
      <c r="AO419" s="24">
        <v>106.63333333333334</v>
      </c>
      <c r="AP419" s="24"/>
      <c r="AQ419" s="24">
        <v>1</v>
      </c>
      <c r="AR419" s="28">
        <v>3</v>
      </c>
      <c r="AS419" s="24" t="s">
        <v>751</v>
      </c>
      <c r="AT419" s="25">
        <v>12</v>
      </c>
      <c r="AU419" s="25" t="s">
        <v>922</v>
      </c>
      <c r="AV419" s="25" t="s">
        <v>3858</v>
      </c>
      <c r="AW419" s="25">
        <v>2014</v>
      </c>
      <c r="AX419" s="25" t="s">
        <v>2</v>
      </c>
      <c r="AY419" s="25"/>
      <c r="AZ419" s="25"/>
      <c r="BA419" s="25" t="s">
        <v>928</v>
      </c>
      <c r="BB419" s="25"/>
      <c r="BC419" s="25">
        <v>125</v>
      </c>
      <c r="BD419" s="25" t="s">
        <v>911</v>
      </c>
      <c r="BE419" s="25" t="s">
        <v>3859</v>
      </c>
      <c r="BF419" s="25">
        <v>3</v>
      </c>
      <c r="BG419" s="62">
        <v>3</v>
      </c>
      <c r="BH419" s="25" t="s">
        <v>2000</v>
      </c>
      <c r="BI419" s="74">
        <v>0</v>
      </c>
      <c r="BJ419" s="75" t="s">
        <v>4099</v>
      </c>
      <c r="BK419" s="75" t="s">
        <v>4065</v>
      </c>
    </row>
    <row r="420" spans="1:70" ht="15" customHeight="1" x14ac:dyDescent="0.25">
      <c r="A420" s="25">
        <v>781</v>
      </c>
      <c r="B420" s="26"/>
      <c r="C420" s="190"/>
      <c r="D420" s="200">
        <v>0</v>
      </c>
      <c r="E420" s="57" t="s">
        <v>3548</v>
      </c>
      <c r="F420" s="57" t="s">
        <v>289</v>
      </c>
      <c r="G420" s="25"/>
      <c r="H420" s="104">
        <v>1</v>
      </c>
      <c r="I420" s="25">
        <v>1</v>
      </c>
      <c r="J420" s="25" t="s">
        <v>3604</v>
      </c>
      <c r="K420" s="25">
        <v>1</v>
      </c>
      <c r="L420" s="25">
        <v>2</v>
      </c>
      <c r="M420" s="25">
        <v>18</v>
      </c>
      <c r="N420" s="25" t="s">
        <v>2977</v>
      </c>
      <c r="O420" s="25" t="s">
        <v>926</v>
      </c>
      <c r="P420" s="25" t="s">
        <v>19</v>
      </c>
      <c r="Q420" s="25" t="s">
        <v>920</v>
      </c>
      <c r="R420" s="25" t="s">
        <v>4112</v>
      </c>
      <c r="S420" s="25">
        <v>5</v>
      </c>
      <c r="T420" s="25" t="s">
        <v>18</v>
      </c>
      <c r="U420" s="25" t="s">
        <v>2</v>
      </c>
      <c r="V420" s="25">
        <v>6</v>
      </c>
      <c r="W420" s="25" t="s">
        <v>921</v>
      </c>
      <c r="X420" s="25">
        <v>1</v>
      </c>
      <c r="Y420" s="83">
        <v>3.43</v>
      </c>
      <c r="Z420" s="83"/>
      <c r="AA420" s="83"/>
      <c r="AB420" s="83"/>
      <c r="AC420" s="83"/>
      <c r="AD420" s="25" t="s">
        <v>702</v>
      </c>
      <c r="AE420" s="22">
        <f>(Y420*(106.875/AO420))/$AQ420</f>
        <v>3.4377735229759296</v>
      </c>
      <c r="AF420" s="22"/>
      <c r="AG420" s="22"/>
      <c r="AH420" s="22"/>
      <c r="AI420" s="22"/>
      <c r="AJ420" s="35">
        <f>AE420/1.99</f>
        <v>1.7275243834049898</v>
      </c>
      <c r="AK420" s="35"/>
      <c r="AL420" s="35"/>
      <c r="AM420" s="35"/>
      <c r="AN420" s="35"/>
      <c r="AO420" s="24">
        <v>106.63333333333334</v>
      </c>
      <c r="AP420" s="24"/>
      <c r="AQ420" s="24">
        <v>1</v>
      </c>
      <c r="AR420" s="28">
        <v>3</v>
      </c>
      <c r="AS420" s="24" t="s">
        <v>751</v>
      </c>
      <c r="AT420" s="25">
        <v>12</v>
      </c>
      <c r="AU420" s="25" t="s">
        <v>922</v>
      </c>
      <c r="AV420" s="25" t="s">
        <v>3858</v>
      </c>
      <c r="AW420" s="25">
        <v>2014</v>
      </c>
      <c r="AX420" s="25" t="s">
        <v>2</v>
      </c>
      <c r="AY420" s="25"/>
      <c r="AZ420" s="25"/>
      <c r="BA420" s="25" t="s">
        <v>929</v>
      </c>
      <c r="BB420" s="25"/>
      <c r="BC420" s="25">
        <v>125</v>
      </c>
      <c r="BD420" s="25" t="s">
        <v>911</v>
      </c>
      <c r="BE420" s="25" t="s">
        <v>3859</v>
      </c>
      <c r="BF420" s="25">
        <v>3</v>
      </c>
      <c r="BG420" s="62">
        <v>3</v>
      </c>
      <c r="BH420" s="25" t="s">
        <v>2000</v>
      </c>
      <c r="BI420" s="74">
        <v>0</v>
      </c>
      <c r="BJ420" s="75" t="s">
        <v>2000</v>
      </c>
      <c r="BK420" s="75" t="s">
        <v>4100</v>
      </c>
    </row>
    <row r="421" spans="1:70" ht="15" customHeight="1" x14ac:dyDescent="0.25">
      <c r="A421" s="25">
        <v>782</v>
      </c>
      <c r="B421" s="21"/>
      <c r="C421" s="190"/>
      <c r="D421" s="200">
        <v>1</v>
      </c>
      <c r="E421" s="57" t="s">
        <v>3548</v>
      </c>
      <c r="F421" s="57" t="s">
        <v>289</v>
      </c>
      <c r="G421" s="25"/>
      <c r="H421" s="104">
        <v>1</v>
      </c>
      <c r="I421" s="25">
        <v>1</v>
      </c>
      <c r="J421" s="25" t="s">
        <v>3604</v>
      </c>
      <c r="K421" s="25">
        <v>1</v>
      </c>
      <c r="L421" s="25">
        <v>2</v>
      </c>
      <c r="M421" s="25">
        <v>11</v>
      </c>
      <c r="N421" s="25" t="s">
        <v>2980</v>
      </c>
      <c r="O421" s="25" t="s">
        <v>927</v>
      </c>
      <c r="P421" s="25" t="s">
        <v>19</v>
      </c>
      <c r="Q421" s="25" t="s">
        <v>920</v>
      </c>
      <c r="R421" s="25" t="s">
        <v>4112</v>
      </c>
      <c r="S421" s="25">
        <v>5</v>
      </c>
      <c r="T421" s="25" t="s">
        <v>18</v>
      </c>
      <c r="U421" s="25" t="s">
        <v>2</v>
      </c>
      <c r="V421" s="25">
        <v>6</v>
      </c>
      <c r="W421" s="25" t="s">
        <v>921</v>
      </c>
      <c r="X421" s="25">
        <v>1</v>
      </c>
      <c r="Y421" s="83">
        <v>75.16</v>
      </c>
      <c r="Z421" s="83"/>
      <c r="AA421" s="83"/>
      <c r="AB421" s="83"/>
      <c r="AC421" s="83"/>
      <c r="AD421" s="25" t="s">
        <v>702</v>
      </c>
      <c r="AE421" s="22">
        <f>(Y421*(106.875/AO421))/$AQ421</f>
        <v>75.330337605501697</v>
      </c>
      <c r="AF421" s="22"/>
      <c r="AG421" s="22"/>
      <c r="AH421" s="22"/>
      <c r="AI421" s="22"/>
      <c r="AJ421" s="35">
        <f>AE421/1.99</f>
        <v>37.854441007789795</v>
      </c>
      <c r="AK421" s="35"/>
      <c r="AL421" s="35"/>
      <c r="AM421" s="35"/>
      <c r="AN421" s="35"/>
      <c r="AO421" s="24">
        <v>106.63333333333334</v>
      </c>
      <c r="AP421" s="24"/>
      <c r="AQ421" s="24">
        <v>1</v>
      </c>
      <c r="AR421" s="28">
        <v>3</v>
      </c>
      <c r="AS421" s="24" t="s">
        <v>751</v>
      </c>
      <c r="AT421" s="25">
        <v>12</v>
      </c>
      <c r="AU421" s="25" t="s">
        <v>922</v>
      </c>
      <c r="AV421" s="25" t="s">
        <v>3858</v>
      </c>
      <c r="AW421" s="25">
        <v>2014</v>
      </c>
      <c r="AX421" s="25" t="s">
        <v>2</v>
      </c>
      <c r="AY421" s="25"/>
      <c r="AZ421" s="25"/>
      <c r="BA421" s="25" t="s">
        <v>930</v>
      </c>
      <c r="BB421" s="25"/>
      <c r="BC421" s="25">
        <v>125</v>
      </c>
      <c r="BD421" s="25" t="s">
        <v>911</v>
      </c>
      <c r="BE421" s="25" t="s">
        <v>3859</v>
      </c>
      <c r="BF421" s="25">
        <v>3</v>
      </c>
      <c r="BG421" s="62">
        <v>3</v>
      </c>
      <c r="BH421" s="25" t="s">
        <v>2000</v>
      </c>
      <c r="BI421" s="74">
        <v>2</v>
      </c>
      <c r="BJ421" s="75" t="s">
        <v>4101</v>
      </c>
      <c r="BK421" s="75" t="s">
        <v>4068</v>
      </c>
    </row>
    <row r="422" spans="1:70" ht="15" customHeight="1" x14ac:dyDescent="0.25">
      <c r="A422" s="25">
        <v>334</v>
      </c>
      <c r="B422" s="21">
        <v>150</v>
      </c>
      <c r="C422" s="190" t="s">
        <v>387</v>
      </c>
      <c r="D422" s="200">
        <v>0</v>
      </c>
      <c r="E422" s="57" t="s">
        <v>413</v>
      </c>
      <c r="F422" s="57" t="s">
        <v>289</v>
      </c>
      <c r="G422" s="25" t="s">
        <v>412</v>
      </c>
      <c r="H422" s="104">
        <v>1</v>
      </c>
      <c r="I422" s="25">
        <v>1</v>
      </c>
      <c r="J422" s="25"/>
      <c r="K422" s="25">
        <v>1</v>
      </c>
      <c r="L422" s="25">
        <v>2</v>
      </c>
      <c r="M422" s="25">
        <v>24</v>
      </c>
      <c r="N422" s="25" t="s">
        <v>2955</v>
      </c>
      <c r="O422" s="25" t="s">
        <v>1427</v>
      </c>
      <c r="P422" s="25" t="s">
        <v>19</v>
      </c>
      <c r="Q422" s="25" t="s">
        <v>1428</v>
      </c>
      <c r="R422" s="25"/>
      <c r="S422" s="25" t="s">
        <v>3862</v>
      </c>
      <c r="T422" s="25" t="s">
        <v>155</v>
      </c>
      <c r="U422" s="25" t="s">
        <v>2</v>
      </c>
      <c r="V422" s="25">
        <v>8</v>
      </c>
      <c r="W422" s="25" t="s">
        <v>1431</v>
      </c>
      <c r="X422" s="25">
        <v>1</v>
      </c>
      <c r="Y422" s="25"/>
      <c r="Z422" s="25"/>
      <c r="AA422" s="25">
        <v>22.06</v>
      </c>
      <c r="AB422" s="25">
        <v>12</v>
      </c>
      <c r="AC422" s="25">
        <v>160</v>
      </c>
      <c r="AD422" s="25" t="s">
        <v>1432</v>
      </c>
      <c r="AE422" s="22"/>
      <c r="AF422" s="22"/>
      <c r="AG422" s="22">
        <f>(AA422*(106.875/AO422))/$AQ422</f>
        <v>25.126065719360568</v>
      </c>
      <c r="AH422" s="22">
        <f>(AB422*(106.875/AO422))/$AQ422</f>
        <v>13.667850799289521</v>
      </c>
      <c r="AI422" s="22">
        <f>(AC422*(106.875/AO422))/$AQ422</f>
        <v>182.2380106571936</v>
      </c>
      <c r="AJ422" s="35"/>
      <c r="AK422" s="35"/>
      <c r="AL422" s="35">
        <f>AG422/1.99</f>
        <v>12.626163678070638</v>
      </c>
      <c r="AM422" s="35">
        <f>AH422/1.99</f>
        <v>6.8682667333113177</v>
      </c>
      <c r="AN422" s="35">
        <f>AI422/1.99</f>
        <v>91.576889777484226</v>
      </c>
      <c r="AO422" s="24">
        <v>93.833333333333329</v>
      </c>
      <c r="AP422" s="27"/>
      <c r="AQ422" s="27">
        <v>1</v>
      </c>
      <c r="AR422" s="28">
        <v>3</v>
      </c>
      <c r="AS422" s="28" t="s">
        <v>751</v>
      </c>
      <c r="AT422" s="25">
        <v>10</v>
      </c>
      <c r="AU422" s="25" t="s">
        <v>1429</v>
      </c>
      <c r="AV422" s="25" t="s">
        <v>1435</v>
      </c>
      <c r="AW422" s="25" t="s">
        <v>1433</v>
      </c>
      <c r="AX422" s="25" t="s">
        <v>2</v>
      </c>
      <c r="AY422" s="25" t="s">
        <v>1434</v>
      </c>
      <c r="AZ422" s="25"/>
      <c r="BA422" s="25"/>
      <c r="BB422" s="25" t="s">
        <v>1430</v>
      </c>
      <c r="BC422" s="25">
        <v>109</v>
      </c>
      <c r="BD422" s="25" t="s">
        <v>911</v>
      </c>
      <c r="BE422" s="25" t="s">
        <v>1436</v>
      </c>
      <c r="BF422" s="25">
        <v>3</v>
      </c>
      <c r="BG422" s="62">
        <v>3</v>
      </c>
      <c r="BH422" s="25" t="s">
        <v>2000</v>
      </c>
      <c r="BI422" s="74">
        <v>0</v>
      </c>
      <c r="BJ422" s="75" t="s">
        <v>4008</v>
      </c>
      <c r="BK422" s="75" t="s">
        <v>4009</v>
      </c>
      <c r="BM422" s="238"/>
      <c r="BN422" s="238"/>
      <c r="BO422" s="238"/>
      <c r="BP422" s="238"/>
      <c r="BQ422" s="238"/>
      <c r="BR422" s="238"/>
    </row>
    <row r="423" spans="1:70" ht="15" customHeight="1" x14ac:dyDescent="0.25">
      <c r="A423" s="25">
        <v>335</v>
      </c>
      <c r="B423" s="21">
        <v>151</v>
      </c>
      <c r="C423" s="190" t="s">
        <v>339</v>
      </c>
      <c r="D423" s="201">
        <v>0</v>
      </c>
      <c r="E423" s="57" t="s">
        <v>344</v>
      </c>
      <c r="F423" s="57" t="s">
        <v>289</v>
      </c>
      <c r="G423" s="25"/>
      <c r="H423" s="104">
        <v>0</v>
      </c>
      <c r="I423" s="25" t="s">
        <v>640</v>
      </c>
      <c r="J423" s="25"/>
      <c r="K423" s="25">
        <v>1</v>
      </c>
      <c r="L423" s="25">
        <v>1</v>
      </c>
      <c r="M423" s="25"/>
      <c r="N423" s="25"/>
      <c r="O423" s="25"/>
      <c r="P423" s="25"/>
      <c r="Q423" s="25"/>
      <c r="R423" s="25"/>
      <c r="S423" s="25"/>
      <c r="T423" s="25"/>
      <c r="U423" s="25"/>
      <c r="V423" s="25"/>
      <c r="W423" s="25"/>
      <c r="X423" s="25"/>
      <c r="Y423" s="25"/>
      <c r="Z423" s="83"/>
      <c r="AA423" s="83"/>
      <c r="AB423" s="83"/>
      <c r="AC423" s="83"/>
      <c r="AD423" s="25"/>
      <c r="AE423" s="22"/>
      <c r="AF423" s="22"/>
      <c r="AG423" s="22"/>
      <c r="AH423" s="22"/>
      <c r="AI423" s="22"/>
      <c r="AJ423" s="35"/>
      <c r="AK423" s="35"/>
      <c r="AL423" s="35"/>
      <c r="AM423" s="35"/>
      <c r="AN423" s="35"/>
      <c r="AO423" s="48"/>
      <c r="AP423" s="27"/>
      <c r="AQ423" s="28">
        <v>1</v>
      </c>
      <c r="AR423" s="28"/>
      <c r="AS423" s="28" t="s">
        <v>751</v>
      </c>
      <c r="AT423" s="25"/>
      <c r="AU423" s="25"/>
      <c r="AV423" s="25"/>
      <c r="AW423" s="25"/>
      <c r="AX423" s="25"/>
      <c r="AY423" s="25"/>
      <c r="AZ423" s="25"/>
      <c r="BA423" s="25"/>
      <c r="BB423" s="25"/>
      <c r="BC423" s="25"/>
      <c r="BD423" s="25"/>
      <c r="BE423" s="25"/>
      <c r="BF423" s="25"/>
      <c r="BG423" s="25" t="s">
        <v>2000</v>
      </c>
      <c r="BH423" s="25" t="s">
        <v>2000</v>
      </c>
      <c r="BI423" s="75" t="s">
        <v>2000</v>
      </c>
      <c r="BJ423" s="75" t="s">
        <v>2000</v>
      </c>
      <c r="BK423" s="75" t="s">
        <v>2000</v>
      </c>
      <c r="BM423" s="238"/>
      <c r="BN423" s="238"/>
      <c r="BO423" s="238"/>
      <c r="BP423" s="238"/>
      <c r="BQ423" s="238"/>
      <c r="BR423" s="238"/>
    </row>
    <row r="424" spans="1:70" ht="15" customHeight="1" x14ac:dyDescent="0.25">
      <c r="A424" s="25">
        <v>336</v>
      </c>
      <c r="B424" s="21">
        <v>152</v>
      </c>
      <c r="C424" s="190" t="s">
        <v>195</v>
      </c>
      <c r="D424" s="200">
        <v>0</v>
      </c>
      <c r="E424" s="57" t="s">
        <v>981</v>
      </c>
      <c r="F424" s="57" t="s">
        <v>5</v>
      </c>
      <c r="G424" s="25" t="s">
        <v>412</v>
      </c>
      <c r="H424" s="104">
        <v>1</v>
      </c>
      <c r="I424" s="25">
        <v>1</v>
      </c>
      <c r="J424" s="25"/>
      <c r="K424" s="25">
        <v>4</v>
      </c>
      <c r="L424" s="25">
        <v>3</v>
      </c>
      <c r="M424" s="25">
        <v>19</v>
      </c>
      <c r="N424" s="25" t="s">
        <v>2960</v>
      </c>
      <c r="O424" s="25" t="s">
        <v>982</v>
      </c>
      <c r="P424" s="25" t="s">
        <v>19</v>
      </c>
      <c r="Q424" s="25" t="s">
        <v>983</v>
      </c>
      <c r="R424" s="25"/>
      <c r="S424" s="25">
        <v>5</v>
      </c>
      <c r="T424" s="25" t="s">
        <v>18</v>
      </c>
      <c r="U424" s="25" t="s">
        <v>10</v>
      </c>
      <c r="V424" s="25">
        <v>8</v>
      </c>
      <c r="W424" s="25"/>
      <c r="X424" s="25">
        <v>2</v>
      </c>
      <c r="Y424" s="25"/>
      <c r="Z424" s="62">
        <v>2.2799999999999998</v>
      </c>
      <c r="AA424" s="83"/>
      <c r="AB424" s="83"/>
      <c r="AC424" s="62">
        <v>8.77</v>
      </c>
      <c r="AD424" s="25" t="s">
        <v>2113</v>
      </c>
      <c r="AE424" s="22"/>
      <c r="AF424" s="22">
        <f>(Z424*(106.875/AO424))/$AQ424</f>
        <v>1.5767439251274651</v>
      </c>
      <c r="AG424" s="22"/>
      <c r="AH424" s="22"/>
      <c r="AI424" s="22">
        <f>(AC424*(106.875/AO424))/$AQ424</f>
        <v>6.064931676915732</v>
      </c>
      <c r="AJ424" s="35"/>
      <c r="AK424" s="35"/>
      <c r="AL424" s="35"/>
      <c r="AM424" s="35"/>
      <c r="AN424" s="35"/>
      <c r="AO424" s="24">
        <v>79.016666666666666</v>
      </c>
      <c r="AP424" s="27"/>
      <c r="AQ424" s="27">
        <v>1.95583</v>
      </c>
      <c r="AR424" s="27">
        <v>4</v>
      </c>
      <c r="AS424" s="28" t="s">
        <v>751</v>
      </c>
      <c r="AT424" s="25">
        <v>1</v>
      </c>
      <c r="AU424" s="25" t="s">
        <v>1483</v>
      </c>
      <c r="AV424" s="25"/>
      <c r="AW424" s="25"/>
      <c r="AX424" s="25" t="s">
        <v>2</v>
      </c>
      <c r="AY424" s="25" t="s">
        <v>984</v>
      </c>
      <c r="AZ424" s="25"/>
      <c r="BA424" s="25"/>
      <c r="BB424" s="25"/>
      <c r="BC424" s="25" t="s">
        <v>985</v>
      </c>
      <c r="BD424" s="25" t="s">
        <v>986</v>
      </c>
      <c r="BE424" s="25" t="s">
        <v>972</v>
      </c>
      <c r="BF424" s="25">
        <v>3</v>
      </c>
      <c r="BG424" s="62">
        <v>3</v>
      </c>
      <c r="BH424" s="25" t="s">
        <v>2000</v>
      </c>
      <c r="BI424" s="74">
        <v>0</v>
      </c>
      <c r="BJ424" s="75" t="s">
        <v>3885</v>
      </c>
      <c r="BK424" s="75" t="s">
        <v>3886</v>
      </c>
    </row>
    <row r="425" spans="1:70" ht="15" customHeight="1" x14ac:dyDescent="0.25">
      <c r="A425" s="25">
        <v>337</v>
      </c>
      <c r="B425" s="26"/>
      <c r="C425" s="190" t="s">
        <v>195</v>
      </c>
      <c r="D425" s="200">
        <v>0</v>
      </c>
      <c r="E425" s="57" t="s">
        <v>981</v>
      </c>
      <c r="F425" s="57" t="s">
        <v>5</v>
      </c>
      <c r="G425" s="25" t="s">
        <v>412</v>
      </c>
      <c r="H425" s="104">
        <v>1</v>
      </c>
      <c r="I425" s="25">
        <v>1</v>
      </c>
      <c r="J425" s="25"/>
      <c r="K425" s="25">
        <v>4</v>
      </c>
      <c r="L425" s="25">
        <v>3</v>
      </c>
      <c r="M425" s="25">
        <v>19</v>
      </c>
      <c r="N425" s="25" t="s">
        <v>2960</v>
      </c>
      <c r="O425" s="25" t="s">
        <v>982</v>
      </c>
      <c r="P425" s="25" t="s">
        <v>19</v>
      </c>
      <c r="Q425" s="25" t="s">
        <v>983</v>
      </c>
      <c r="R425" s="25"/>
      <c r="S425" s="25">
        <v>5</v>
      </c>
      <c r="T425" s="25" t="s">
        <v>18</v>
      </c>
      <c r="U425" s="25" t="s">
        <v>10</v>
      </c>
      <c r="V425" s="25">
        <v>8</v>
      </c>
      <c r="W425" s="25"/>
      <c r="X425" s="25">
        <v>1</v>
      </c>
      <c r="Y425" s="25"/>
      <c r="Z425" s="83"/>
      <c r="AA425" s="62">
        <v>4.5599999999999996</v>
      </c>
      <c r="AB425" s="83"/>
      <c r="AC425" s="83"/>
      <c r="AD425" s="25" t="s">
        <v>2113</v>
      </c>
      <c r="AE425" s="22"/>
      <c r="AF425" s="22"/>
      <c r="AG425" s="22">
        <f>(AA425*(106.875/AO425))/$AQ425</f>
        <v>3.1534878502549302</v>
      </c>
      <c r="AH425" s="22"/>
      <c r="AI425" s="22"/>
      <c r="AJ425" s="35"/>
      <c r="AK425" s="35"/>
      <c r="AL425" s="35"/>
      <c r="AM425" s="35"/>
      <c r="AN425" s="35"/>
      <c r="AO425" s="24">
        <v>79.016666666666666</v>
      </c>
      <c r="AP425" s="27"/>
      <c r="AQ425" s="27">
        <v>1.95583</v>
      </c>
      <c r="AR425" s="28">
        <v>4</v>
      </c>
      <c r="AS425" s="28" t="s">
        <v>751</v>
      </c>
      <c r="AT425" s="25">
        <v>10</v>
      </c>
      <c r="AU425" s="25" t="s">
        <v>1484</v>
      </c>
      <c r="AV425" s="25"/>
      <c r="AW425" s="25"/>
      <c r="AX425" s="25" t="s">
        <v>2</v>
      </c>
      <c r="AY425" s="25" t="s">
        <v>3881</v>
      </c>
      <c r="AZ425" s="25"/>
      <c r="BA425" s="25"/>
      <c r="BB425" s="25"/>
      <c r="BC425" s="25" t="s">
        <v>987</v>
      </c>
      <c r="BD425" s="25" t="s">
        <v>986</v>
      </c>
      <c r="BE425" s="25" t="s">
        <v>972</v>
      </c>
      <c r="BF425" s="25">
        <v>3</v>
      </c>
      <c r="BG425" s="62">
        <v>3</v>
      </c>
      <c r="BH425" s="25" t="s">
        <v>2000</v>
      </c>
      <c r="BI425" s="74">
        <v>0</v>
      </c>
      <c r="BJ425" s="75" t="s">
        <v>2000</v>
      </c>
      <c r="BK425" s="75" t="s">
        <v>3886</v>
      </c>
    </row>
    <row r="426" spans="1:70" ht="15" customHeight="1" x14ac:dyDescent="0.25">
      <c r="A426" s="25">
        <v>338</v>
      </c>
      <c r="B426" s="21">
        <v>153</v>
      </c>
      <c r="C426" s="190"/>
      <c r="D426" s="200">
        <v>0</v>
      </c>
      <c r="E426" s="57" t="s">
        <v>1495</v>
      </c>
      <c r="F426" s="87" t="s">
        <v>289</v>
      </c>
      <c r="G426" s="25"/>
      <c r="H426" s="104">
        <v>1</v>
      </c>
      <c r="I426" s="25">
        <v>1</v>
      </c>
      <c r="J426" s="25"/>
      <c r="K426" s="25">
        <v>3</v>
      </c>
      <c r="L426" s="25">
        <v>3</v>
      </c>
      <c r="M426" s="25">
        <v>9</v>
      </c>
      <c r="N426" s="25" t="s">
        <v>2983</v>
      </c>
      <c r="O426" s="25" t="s">
        <v>597</v>
      </c>
      <c r="P426" s="25" t="s">
        <v>19</v>
      </c>
      <c r="Q426" s="25" t="s">
        <v>598</v>
      </c>
      <c r="R426" s="25"/>
      <c r="S426" s="25">
        <v>5</v>
      </c>
      <c r="T426" s="25" t="s">
        <v>18</v>
      </c>
      <c r="U426" s="25" t="s">
        <v>2</v>
      </c>
      <c r="V426" s="25">
        <v>7</v>
      </c>
      <c r="W426" s="25" t="s">
        <v>243</v>
      </c>
      <c r="X426" s="25">
        <v>1</v>
      </c>
      <c r="Y426" s="44"/>
      <c r="Z426" s="25"/>
      <c r="AA426" s="62">
        <v>80.66</v>
      </c>
      <c r="AB426" s="25"/>
      <c r="AC426" s="25"/>
      <c r="AD426" s="44" t="s">
        <v>1498</v>
      </c>
      <c r="AE426" s="22"/>
      <c r="AF426" s="22"/>
      <c r="AG426" s="22">
        <f>(AA426*(106.875/AO426))/$AQ426</f>
        <v>55.780774123149712</v>
      </c>
      <c r="AH426" s="22"/>
      <c r="AI426" s="22"/>
      <c r="AJ426" s="35"/>
      <c r="AK426" s="35"/>
      <c r="AL426" s="35">
        <f>AG426*12</f>
        <v>669.36928947779654</v>
      </c>
      <c r="AM426" s="35"/>
      <c r="AN426" s="35"/>
      <c r="AO426" s="24">
        <v>79.016666666666666</v>
      </c>
      <c r="AP426" s="27"/>
      <c r="AQ426" s="27">
        <v>1.95583</v>
      </c>
      <c r="AR426" s="28">
        <v>3</v>
      </c>
      <c r="AS426" s="28" t="s">
        <v>751</v>
      </c>
      <c r="AT426" s="25">
        <v>10</v>
      </c>
      <c r="AU426" s="25" t="s">
        <v>1496</v>
      </c>
      <c r="AV426" s="25" t="s">
        <v>539</v>
      </c>
      <c r="AW426" s="25">
        <v>1994</v>
      </c>
      <c r="AX426" s="44" t="s">
        <v>2</v>
      </c>
      <c r="AY426" s="36" t="s">
        <v>1497</v>
      </c>
      <c r="AZ426" s="25"/>
      <c r="BA426" s="25"/>
      <c r="BB426" s="25"/>
      <c r="BC426" s="25">
        <v>214</v>
      </c>
      <c r="BD426" s="44" t="s">
        <v>599</v>
      </c>
      <c r="BE426" s="44" t="s">
        <v>600</v>
      </c>
      <c r="BF426" s="44">
        <v>3</v>
      </c>
      <c r="BG426" s="25" t="s">
        <v>2000</v>
      </c>
      <c r="BH426" s="25" t="s">
        <v>2000</v>
      </c>
      <c r="BI426" s="74">
        <v>0</v>
      </c>
      <c r="BJ426" s="75" t="s">
        <v>3954</v>
      </c>
      <c r="BK426" s="75" t="s">
        <v>4010</v>
      </c>
      <c r="BM426" s="238"/>
      <c r="BN426" s="238"/>
      <c r="BO426" s="238"/>
      <c r="BP426" s="238"/>
      <c r="BQ426" s="238"/>
      <c r="BR426" s="238"/>
    </row>
    <row r="427" spans="1:70" ht="15" customHeight="1" x14ac:dyDescent="0.25">
      <c r="A427" s="25">
        <v>339</v>
      </c>
      <c r="B427" s="21">
        <v>154</v>
      </c>
      <c r="C427" s="190" t="s">
        <v>351</v>
      </c>
      <c r="D427" s="200">
        <v>0</v>
      </c>
      <c r="E427" s="57" t="s">
        <v>363</v>
      </c>
      <c r="F427" s="57" t="s">
        <v>289</v>
      </c>
      <c r="G427" s="25"/>
      <c r="H427" s="104">
        <v>1</v>
      </c>
      <c r="I427" s="25">
        <v>1</v>
      </c>
      <c r="J427" s="25" t="s">
        <v>938</v>
      </c>
      <c r="K427" s="25">
        <v>1</v>
      </c>
      <c r="L427" s="25">
        <v>2</v>
      </c>
      <c r="M427" s="25">
        <v>8</v>
      </c>
      <c r="N427" s="92" t="s">
        <v>2982</v>
      </c>
      <c r="O427" s="25" t="s">
        <v>939</v>
      </c>
      <c r="P427" s="25" t="s">
        <v>19</v>
      </c>
      <c r="Q427" s="25" t="s">
        <v>1014</v>
      </c>
      <c r="R427" s="25"/>
      <c r="S427" s="25">
        <v>5</v>
      </c>
      <c r="T427" s="25" t="s">
        <v>18</v>
      </c>
      <c r="U427" s="25" t="s">
        <v>10</v>
      </c>
      <c r="V427" s="25">
        <v>8</v>
      </c>
      <c r="W427" s="25"/>
      <c r="X427" s="25">
        <v>2</v>
      </c>
      <c r="Y427" s="25"/>
      <c r="Z427" s="83"/>
      <c r="AA427" s="83">
        <v>236028</v>
      </c>
      <c r="AB427" s="83"/>
      <c r="AC427" s="83"/>
      <c r="AD427" s="25" t="s">
        <v>610</v>
      </c>
      <c r="AE427" s="22"/>
      <c r="AF427" s="22"/>
      <c r="AG427" s="22"/>
      <c r="AH427" s="22"/>
      <c r="AI427" s="22"/>
      <c r="AJ427" s="35"/>
      <c r="AK427" s="35"/>
      <c r="AL427" s="35"/>
      <c r="AM427" s="35"/>
      <c r="AN427" s="35"/>
      <c r="AO427" s="48"/>
      <c r="AP427" s="27"/>
      <c r="AQ427" s="27">
        <v>1.95583</v>
      </c>
      <c r="AR427" s="28">
        <v>6</v>
      </c>
      <c r="AS427" s="28" t="s">
        <v>751</v>
      </c>
      <c r="AT427" s="25">
        <v>3</v>
      </c>
      <c r="AU427" s="25" t="s">
        <v>940</v>
      </c>
      <c r="AV427" s="25" t="s">
        <v>941</v>
      </c>
      <c r="AW427" s="25" t="s">
        <v>943</v>
      </c>
      <c r="AX427" s="25" t="s">
        <v>2</v>
      </c>
      <c r="AY427" s="25"/>
      <c r="AZ427" s="25"/>
      <c r="BA427" s="25"/>
      <c r="BB427" s="25"/>
      <c r="BC427" s="25"/>
      <c r="BD427" s="25" t="s">
        <v>942</v>
      </c>
      <c r="BE427" s="25" t="s">
        <v>944</v>
      </c>
      <c r="BF427" s="25">
        <v>3</v>
      </c>
      <c r="BG427" s="62">
        <v>3</v>
      </c>
      <c r="BH427" s="25" t="s">
        <v>2000</v>
      </c>
      <c r="BI427" s="74">
        <v>0</v>
      </c>
      <c r="BJ427" s="75" t="s">
        <v>4011</v>
      </c>
      <c r="BK427" s="75" t="s">
        <v>4012</v>
      </c>
      <c r="BM427" s="238"/>
      <c r="BN427" s="238"/>
      <c r="BO427" s="238"/>
      <c r="BP427" s="238"/>
      <c r="BQ427" s="238"/>
      <c r="BR427" s="238"/>
    </row>
    <row r="428" spans="1:70" ht="15" customHeight="1" x14ac:dyDescent="0.25">
      <c r="A428" s="25">
        <v>340</v>
      </c>
      <c r="B428" s="26"/>
      <c r="C428" s="190" t="s">
        <v>351</v>
      </c>
      <c r="D428" s="200">
        <v>0</v>
      </c>
      <c r="E428" s="57" t="s">
        <v>363</v>
      </c>
      <c r="F428" s="57" t="s">
        <v>289</v>
      </c>
      <c r="G428" s="25"/>
      <c r="H428" s="104">
        <v>1</v>
      </c>
      <c r="I428" s="25">
        <v>1</v>
      </c>
      <c r="J428" s="25" t="s">
        <v>938</v>
      </c>
      <c r="K428" s="25">
        <v>1</v>
      </c>
      <c r="L428" s="25">
        <v>2</v>
      </c>
      <c r="M428" s="25">
        <v>8</v>
      </c>
      <c r="N428" s="25" t="s">
        <v>2982</v>
      </c>
      <c r="O428" s="25" t="s">
        <v>939</v>
      </c>
      <c r="P428" s="25" t="s">
        <v>19</v>
      </c>
      <c r="Q428" s="25" t="s">
        <v>1015</v>
      </c>
      <c r="R428" s="25"/>
      <c r="S428" s="25">
        <v>5</v>
      </c>
      <c r="T428" s="25" t="s">
        <v>18</v>
      </c>
      <c r="U428" s="25" t="s">
        <v>10</v>
      </c>
      <c r="V428" s="25">
        <v>8</v>
      </c>
      <c r="W428" s="25"/>
      <c r="X428" s="25">
        <v>2</v>
      </c>
      <c r="Y428" s="25"/>
      <c r="Z428" s="83"/>
      <c r="AA428" s="83">
        <v>204241</v>
      </c>
      <c r="AB428" s="83"/>
      <c r="AC428" s="83"/>
      <c r="AD428" s="25" t="s">
        <v>610</v>
      </c>
      <c r="AE428" s="22"/>
      <c r="AF428" s="22"/>
      <c r="AG428" s="22"/>
      <c r="AH428" s="22"/>
      <c r="AI428" s="22"/>
      <c r="AJ428" s="35"/>
      <c r="AK428" s="35"/>
      <c r="AL428" s="35"/>
      <c r="AM428" s="35"/>
      <c r="AN428" s="35"/>
      <c r="AO428" s="48"/>
      <c r="AP428" s="27"/>
      <c r="AQ428" s="27">
        <v>1.95583</v>
      </c>
      <c r="AR428" s="28">
        <v>6</v>
      </c>
      <c r="AS428" s="28" t="s">
        <v>751</v>
      </c>
      <c r="AT428" s="25">
        <v>3</v>
      </c>
      <c r="AU428" s="25" t="s">
        <v>940</v>
      </c>
      <c r="AV428" s="25" t="s">
        <v>941</v>
      </c>
      <c r="AW428" s="25" t="s">
        <v>943</v>
      </c>
      <c r="AX428" s="25" t="s">
        <v>2</v>
      </c>
      <c r="AY428" s="25"/>
      <c r="AZ428" s="25"/>
      <c r="BA428" s="25"/>
      <c r="BB428" s="25"/>
      <c r="BC428" s="25"/>
      <c r="BD428" s="25" t="s">
        <v>942</v>
      </c>
      <c r="BE428" s="25" t="s">
        <v>944</v>
      </c>
      <c r="BF428" s="25">
        <v>3</v>
      </c>
      <c r="BG428" s="62">
        <v>3</v>
      </c>
      <c r="BH428" s="25" t="s">
        <v>2000</v>
      </c>
      <c r="BI428" s="74">
        <v>0</v>
      </c>
      <c r="BJ428" s="75" t="s">
        <v>4011</v>
      </c>
      <c r="BK428" s="75" t="s">
        <v>4012</v>
      </c>
      <c r="BM428" s="221"/>
      <c r="BN428" s="221"/>
      <c r="BO428" s="221"/>
      <c r="BP428" s="221"/>
      <c r="BQ428" s="221"/>
      <c r="BR428" s="221"/>
    </row>
    <row r="429" spans="1:70" ht="15" customHeight="1" x14ac:dyDescent="0.25">
      <c r="A429" s="25">
        <v>341</v>
      </c>
      <c r="B429" s="21">
        <v>155</v>
      </c>
      <c r="C429" s="190" t="s">
        <v>23</v>
      </c>
      <c r="D429" s="201">
        <v>0</v>
      </c>
      <c r="E429" s="57" t="s">
        <v>668</v>
      </c>
      <c r="F429" s="57" t="s">
        <v>289</v>
      </c>
      <c r="G429" s="25"/>
      <c r="H429" s="104">
        <v>0</v>
      </c>
      <c r="I429" s="25" t="s">
        <v>618</v>
      </c>
      <c r="J429" s="25"/>
      <c r="K429" s="25">
        <v>1</v>
      </c>
      <c r="L429" s="25">
        <v>2</v>
      </c>
      <c r="M429" s="25"/>
      <c r="N429" s="25"/>
      <c r="O429" s="25"/>
      <c r="P429" s="25"/>
      <c r="Q429" s="25"/>
      <c r="R429" s="25"/>
      <c r="S429" s="25"/>
      <c r="T429" s="25"/>
      <c r="U429" s="25"/>
      <c r="V429" s="25"/>
      <c r="W429" s="25"/>
      <c r="X429" s="25"/>
      <c r="Y429" s="25"/>
      <c r="Z429" s="83"/>
      <c r="AA429" s="83"/>
      <c r="AB429" s="83"/>
      <c r="AC429" s="83"/>
      <c r="AD429" s="25"/>
      <c r="AE429" s="22"/>
      <c r="AF429" s="22"/>
      <c r="AG429" s="22"/>
      <c r="AH429" s="22"/>
      <c r="AI429" s="22"/>
      <c r="AJ429" s="35"/>
      <c r="AK429" s="35"/>
      <c r="AL429" s="35"/>
      <c r="AM429" s="35"/>
      <c r="AN429" s="35"/>
      <c r="AO429" s="48"/>
      <c r="AP429" s="27"/>
      <c r="AQ429" s="28">
        <v>1</v>
      </c>
      <c r="AR429" s="28"/>
      <c r="AS429" s="28" t="s">
        <v>751</v>
      </c>
      <c r="AT429" s="25"/>
      <c r="AU429" s="25"/>
      <c r="AV429" s="25"/>
      <c r="AW429" s="25"/>
      <c r="AX429" s="25"/>
      <c r="AY429" s="25"/>
      <c r="AZ429" s="25"/>
      <c r="BA429" s="25"/>
      <c r="BB429" s="25"/>
      <c r="BC429" s="25"/>
      <c r="BD429" s="25"/>
      <c r="BE429" s="25"/>
      <c r="BF429" s="25"/>
      <c r="BG429" s="25" t="s">
        <v>2000</v>
      </c>
      <c r="BH429" s="25" t="s">
        <v>2000</v>
      </c>
      <c r="BI429" s="75" t="s">
        <v>2000</v>
      </c>
      <c r="BJ429" s="75" t="s">
        <v>2000</v>
      </c>
      <c r="BK429" s="75" t="s">
        <v>2000</v>
      </c>
      <c r="BM429" s="221"/>
      <c r="BN429" s="221"/>
      <c r="BO429" s="221"/>
      <c r="BP429" s="221"/>
      <c r="BQ429" s="221"/>
      <c r="BR429" s="221"/>
    </row>
    <row r="430" spans="1:70" ht="15" customHeight="1" x14ac:dyDescent="0.25">
      <c r="A430" s="25">
        <v>600</v>
      </c>
      <c r="B430" s="21">
        <v>239</v>
      </c>
      <c r="C430" s="86" t="s">
        <v>272</v>
      </c>
      <c r="D430" s="200">
        <v>0</v>
      </c>
      <c r="E430" s="57" t="s">
        <v>4186</v>
      </c>
      <c r="F430" s="57" t="s">
        <v>151</v>
      </c>
      <c r="G430" s="25"/>
      <c r="H430" s="104">
        <v>1</v>
      </c>
      <c r="I430" s="25">
        <v>1</v>
      </c>
      <c r="J430" s="25"/>
      <c r="K430" s="25">
        <v>3</v>
      </c>
      <c r="L430" s="25">
        <v>3</v>
      </c>
      <c r="M430" s="25">
        <v>19</v>
      </c>
      <c r="N430" s="96" t="s">
        <v>2960</v>
      </c>
      <c r="O430" s="25" t="s">
        <v>562</v>
      </c>
      <c r="P430" s="25" t="s">
        <v>19</v>
      </c>
      <c r="Q430" s="25" t="s">
        <v>1396</v>
      </c>
      <c r="R430" s="25" t="s">
        <v>4117</v>
      </c>
      <c r="S430" s="25">
        <v>7</v>
      </c>
      <c r="T430" s="25" t="s">
        <v>1397</v>
      </c>
      <c r="U430" s="25" t="s">
        <v>10</v>
      </c>
      <c r="V430" s="25">
        <v>8</v>
      </c>
      <c r="W430" s="25" t="s">
        <v>751</v>
      </c>
      <c r="X430" s="25">
        <v>2</v>
      </c>
      <c r="Y430" s="25"/>
      <c r="Z430" s="25"/>
      <c r="AA430" s="25">
        <v>33263</v>
      </c>
      <c r="AB430" s="25"/>
      <c r="AC430" s="25"/>
      <c r="AD430" s="25" t="s">
        <v>1401</v>
      </c>
      <c r="AE430" s="22"/>
      <c r="AF430" s="22"/>
      <c r="AG430" s="22">
        <f>(AA430*(106.875/AO430))/$AQ430</f>
        <v>23003.172448032838</v>
      </c>
      <c r="AH430" s="22"/>
      <c r="AI430" s="22"/>
      <c r="AJ430" s="58"/>
      <c r="AK430" s="58"/>
      <c r="AL430" s="58"/>
      <c r="AM430" s="58"/>
      <c r="AN430" s="58"/>
      <c r="AO430" s="24">
        <v>79.016666666666666</v>
      </c>
      <c r="AP430" s="24"/>
      <c r="AQ430" s="24">
        <v>1.95583</v>
      </c>
      <c r="AR430" s="24">
        <v>6</v>
      </c>
      <c r="AS430" s="24">
        <v>21500</v>
      </c>
      <c r="AT430" s="34">
        <v>1</v>
      </c>
      <c r="AU430" s="25" t="s">
        <v>1500</v>
      </c>
      <c r="AV430" s="25" t="s">
        <v>1399</v>
      </c>
      <c r="AW430" s="25">
        <v>1994</v>
      </c>
      <c r="AX430" s="25" t="s">
        <v>2</v>
      </c>
      <c r="AY430" s="25" t="s">
        <v>1420</v>
      </c>
      <c r="AZ430" s="25" t="s">
        <v>751</v>
      </c>
      <c r="BA430" s="25" t="s">
        <v>751</v>
      </c>
      <c r="BB430" s="25" t="s">
        <v>751</v>
      </c>
      <c r="BC430" s="25" t="s">
        <v>1400</v>
      </c>
      <c r="BD430" s="25" t="s">
        <v>751</v>
      </c>
      <c r="BE430" s="25" t="s">
        <v>3054</v>
      </c>
      <c r="BF430" s="25">
        <v>2</v>
      </c>
      <c r="BG430" s="25" t="s">
        <v>2000</v>
      </c>
      <c r="BH430" s="25" t="s">
        <v>2000</v>
      </c>
      <c r="BI430" s="74">
        <v>0</v>
      </c>
      <c r="BJ430" s="75" t="s">
        <v>3980</v>
      </c>
      <c r="BK430" s="75" t="s">
        <v>3979</v>
      </c>
    </row>
    <row r="431" spans="1:70" ht="15" customHeight="1" x14ac:dyDescent="0.25">
      <c r="A431" s="25">
        <v>596</v>
      </c>
      <c r="B431" s="26"/>
      <c r="C431" s="86" t="s">
        <v>272</v>
      </c>
      <c r="D431" s="200">
        <v>0</v>
      </c>
      <c r="E431" s="57" t="s">
        <v>4186</v>
      </c>
      <c r="F431" s="57" t="s">
        <v>151</v>
      </c>
      <c r="G431" s="25"/>
      <c r="H431" s="104">
        <v>1</v>
      </c>
      <c r="I431" s="25">
        <v>1</v>
      </c>
      <c r="J431" s="25"/>
      <c r="K431" s="25">
        <v>3</v>
      </c>
      <c r="L431" s="25">
        <v>3</v>
      </c>
      <c r="M431" s="25">
        <v>19</v>
      </c>
      <c r="N431" s="96" t="s">
        <v>2960</v>
      </c>
      <c r="O431" s="25" t="s">
        <v>562</v>
      </c>
      <c r="P431" s="25" t="s">
        <v>19</v>
      </c>
      <c r="Q431" s="25" t="s">
        <v>1396</v>
      </c>
      <c r="R431" s="25" t="s">
        <v>4117</v>
      </c>
      <c r="S431" s="25">
        <v>7</v>
      </c>
      <c r="T431" s="25" t="s">
        <v>1397</v>
      </c>
      <c r="U431" s="25" t="s">
        <v>10</v>
      </c>
      <c r="V431" s="25">
        <v>8</v>
      </c>
      <c r="W431" s="33" t="s">
        <v>265</v>
      </c>
      <c r="X431" s="25">
        <v>2</v>
      </c>
      <c r="Y431" s="25"/>
      <c r="Z431" s="25"/>
      <c r="AA431" s="62">
        <v>5.17</v>
      </c>
      <c r="AB431" s="25"/>
      <c r="AC431" s="25"/>
      <c r="AD431" s="25" t="s">
        <v>1398</v>
      </c>
      <c r="AE431" s="22"/>
      <c r="AF431" s="22"/>
      <c r="AG431" s="22">
        <f>(AA431*(106.875/AO431))/$AQ431</f>
        <v>3.57533600566184</v>
      </c>
      <c r="AH431" s="22"/>
      <c r="AI431" s="22"/>
      <c r="AJ431" s="58"/>
      <c r="AK431" s="58"/>
      <c r="AL431" s="58"/>
      <c r="AM431" s="58"/>
      <c r="AN431" s="58"/>
      <c r="AO431" s="24">
        <v>79.016666666666666</v>
      </c>
      <c r="AP431" s="24"/>
      <c r="AQ431" s="24">
        <v>1.95583</v>
      </c>
      <c r="AR431" s="24">
        <v>4</v>
      </c>
      <c r="AS431" s="24">
        <v>21500</v>
      </c>
      <c r="AT431" s="34">
        <v>1</v>
      </c>
      <c r="AU431" s="25" t="s">
        <v>1500</v>
      </c>
      <c r="AV431" s="25" t="s">
        <v>1399</v>
      </c>
      <c r="AW431" s="25">
        <v>1994</v>
      </c>
      <c r="AX431" s="25" t="s">
        <v>2</v>
      </c>
      <c r="AY431" s="25" t="s">
        <v>1501</v>
      </c>
      <c r="AZ431" s="25" t="s">
        <v>751</v>
      </c>
      <c r="BA431" s="25" t="s">
        <v>751</v>
      </c>
      <c r="BB431" s="25" t="s">
        <v>751</v>
      </c>
      <c r="BC431" s="25" t="s">
        <v>1400</v>
      </c>
      <c r="BD431" s="25" t="s">
        <v>751</v>
      </c>
      <c r="BE431" s="25" t="s">
        <v>1503</v>
      </c>
      <c r="BF431" s="25">
        <v>2</v>
      </c>
      <c r="BG431" s="25" t="s">
        <v>2000</v>
      </c>
      <c r="BH431" s="25" t="s">
        <v>2000</v>
      </c>
      <c r="BI431" s="74">
        <v>0</v>
      </c>
      <c r="BJ431" s="75" t="s">
        <v>3980</v>
      </c>
      <c r="BK431" s="75" t="s">
        <v>3979</v>
      </c>
    </row>
    <row r="432" spans="1:70" ht="15" customHeight="1" x14ac:dyDescent="0.25">
      <c r="A432" s="25">
        <v>597</v>
      </c>
      <c r="B432" s="26"/>
      <c r="C432" s="86" t="s">
        <v>272</v>
      </c>
      <c r="D432" s="200">
        <v>0</v>
      </c>
      <c r="E432" s="57" t="s">
        <v>4186</v>
      </c>
      <c r="F432" s="57" t="s">
        <v>151</v>
      </c>
      <c r="G432" s="25"/>
      <c r="H432" s="104">
        <v>1</v>
      </c>
      <c r="I432" s="25">
        <v>1</v>
      </c>
      <c r="J432" s="25"/>
      <c r="K432" s="25">
        <v>3</v>
      </c>
      <c r="L432" s="25">
        <v>3</v>
      </c>
      <c r="M432" s="25">
        <v>19</v>
      </c>
      <c r="N432" s="96" t="s">
        <v>2960</v>
      </c>
      <c r="O432" s="25" t="s">
        <v>562</v>
      </c>
      <c r="P432" s="25" t="s">
        <v>19</v>
      </c>
      <c r="Q432" s="25" t="s">
        <v>1396</v>
      </c>
      <c r="R432" s="25" t="s">
        <v>4117</v>
      </c>
      <c r="S432" s="25">
        <v>7</v>
      </c>
      <c r="T432" s="25" t="s">
        <v>18</v>
      </c>
      <c r="U432" s="25" t="s">
        <v>10</v>
      </c>
      <c r="V432" s="25">
        <v>8</v>
      </c>
      <c r="W432" s="25" t="s">
        <v>751</v>
      </c>
      <c r="X432" s="25">
        <v>2</v>
      </c>
      <c r="Y432" s="25"/>
      <c r="Z432" s="25"/>
      <c r="AA432" s="62">
        <v>3.26</v>
      </c>
      <c r="AB432" s="25"/>
      <c r="AC432" s="25"/>
      <c r="AD432" s="25" t="s">
        <v>1398</v>
      </c>
      <c r="AE432" s="22"/>
      <c r="AF432" s="22"/>
      <c r="AG432" s="22">
        <f>(AA432*(106.875/AO432))/$AQ432</f>
        <v>2.2544671911910243</v>
      </c>
      <c r="AH432" s="22"/>
      <c r="AI432" s="22"/>
      <c r="AJ432" s="58"/>
      <c r="AK432" s="58"/>
      <c r="AL432" s="58"/>
      <c r="AM432" s="58"/>
      <c r="AN432" s="58"/>
      <c r="AO432" s="24">
        <v>79.016666666666666</v>
      </c>
      <c r="AP432" s="24"/>
      <c r="AQ432" s="24">
        <v>1.95583</v>
      </c>
      <c r="AR432" s="24">
        <v>4</v>
      </c>
      <c r="AS432" s="24">
        <v>21500</v>
      </c>
      <c r="AT432" s="34">
        <v>1</v>
      </c>
      <c r="AU432" s="25" t="s">
        <v>1500</v>
      </c>
      <c r="AV432" s="25" t="s">
        <v>1399</v>
      </c>
      <c r="AW432" s="25">
        <v>1994</v>
      </c>
      <c r="AX432" s="25" t="s">
        <v>2</v>
      </c>
      <c r="AY432" s="25" t="s">
        <v>1421</v>
      </c>
      <c r="AZ432" s="25" t="s">
        <v>751</v>
      </c>
      <c r="BA432" s="25" t="s">
        <v>751</v>
      </c>
      <c r="BB432" s="25" t="s">
        <v>751</v>
      </c>
      <c r="BC432" s="25" t="s">
        <v>1400</v>
      </c>
      <c r="BD432" s="25" t="s">
        <v>751</v>
      </c>
      <c r="BE432" s="25" t="s">
        <v>1503</v>
      </c>
      <c r="BF432" s="25">
        <v>2</v>
      </c>
      <c r="BG432" s="25" t="s">
        <v>2000</v>
      </c>
      <c r="BH432" s="25" t="s">
        <v>2000</v>
      </c>
      <c r="BI432" s="74">
        <v>0</v>
      </c>
      <c r="BJ432" s="75" t="s">
        <v>3980</v>
      </c>
      <c r="BK432" s="75" t="s">
        <v>3979</v>
      </c>
    </row>
    <row r="433" spans="1:70" ht="15" customHeight="1" x14ac:dyDescent="0.25">
      <c r="A433" s="25">
        <v>598</v>
      </c>
      <c r="B433" s="26"/>
      <c r="C433" s="86" t="s">
        <v>272</v>
      </c>
      <c r="D433" s="200">
        <v>0</v>
      </c>
      <c r="E433" s="57" t="s">
        <v>4186</v>
      </c>
      <c r="F433" s="57" t="s">
        <v>151</v>
      </c>
      <c r="G433" s="25"/>
      <c r="H433" s="104">
        <v>1</v>
      </c>
      <c r="I433" s="25">
        <v>1</v>
      </c>
      <c r="J433" s="25"/>
      <c r="K433" s="25">
        <v>3</v>
      </c>
      <c r="L433" s="25">
        <v>3</v>
      </c>
      <c r="M433" s="25">
        <v>19</v>
      </c>
      <c r="N433" s="96" t="s">
        <v>2960</v>
      </c>
      <c r="O433" s="25" t="s">
        <v>562</v>
      </c>
      <c r="P433" s="25" t="s">
        <v>19</v>
      </c>
      <c r="Q433" s="25" t="s">
        <v>1396</v>
      </c>
      <c r="R433" s="25" t="s">
        <v>4117</v>
      </c>
      <c r="S433" s="25">
        <v>7</v>
      </c>
      <c r="T433" s="25" t="s">
        <v>1397</v>
      </c>
      <c r="U433" s="25" t="s">
        <v>10</v>
      </c>
      <c r="V433" s="25">
        <v>8</v>
      </c>
      <c r="W433" s="33" t="s">
        <v>262</v>
      </c>
      <c r="X433" s="25">
        <v>1</v>
      </c>
      <c r="Y433" s="25"/>
      <c r="Z433" s="25"/>
      <c r="AA433" s="62">
        <v>2.59</v>
      </c>
      <c r="AB433" s="25"/>
      <c r="AC433" s="25"/>
      <c r="AD433" s="25" t="s">
        <v>1398</v>
      </c>
      <c r="AE433" s="22"/>
      <c r="AF433" s="22"/>
      <c r="AG433" s="22">
        <f>(AA433*(106.875/AO433))/$AQ433</f>
        <v>1.7911257745965503</v>
      </c>
      <c r="AH433" s="22"/>
      <c r="AI433" s="22"/>
      <c r="AJ433" s="58"/>
      <c r="AK433" s="58"/>
      <c r="AL433" s="58"/>
      <c r="AM433" s="58"/>
      <c r="AN433" s="58"/>
      <c r="AO433" s="24">
        <v>79.016666666666666</v>
      </c>
      <c r="AP433" s="24"/>
      <c r="AQ433" s="24">
        <v>1.95583</v>
      </c>
      <c r="AR433" s="24">
        <v>4</v>
      </c>
      <c r="AS433" s="24">
        <v>21500</v>
      </c>
      <c r="AT433" s="25">
        <v>10</v>
      </c>
      <c r="AU433" s="25" t="s">
        <v>1499</v>
      </c>
      <c r="AV433" s="25" t="s">
        <v>1403</v>
      </c>
      <c r="AW433" s="25">
        <v>1994</v>
      </c>
      <c r="AX433" s="25" t="s">
        <v>2</v>
      </c>
      <c r="AY433" s="25" t="s">
        <v>1402</v>
      </c>
      <c r="AZ433" s="25" t="s">
        <v>751</v>
      </c>
      <c r="BA433" s="25" t="s">
        <v>751</v>
      </c>
      <c r="BB433" s="25" t="s">
        <v>751</v>
      </c>
      <c r="BC433" s="25" t="s">
        <v>1404</v>
      </c>
      <c r="BD433" s="25" t="s">
        <v>751</v>
      </c>
      <c r="BE433" s="25" t="s">
        <v>1503</v>
      </c>
      <c r="BF433" s="25">
        <v>2</v>
      </c>
      <c r="BG433" s="25" t="s">
        <v>2000</v>
      </c>
      <c r="BH433" s="25" t="s">
        <v>2000</v>
      </c>
      <c r="BI433" s="74">
        <v>0</v>
      </c>
      <c r="BJ433" s="75" t="s">
        <v>3980</v>
      </c>
      <c r="BK433" s="75" t="s">
        <v>3979</v>
      </c>
    </row>
    <row r="434" spans="1:70" ht="15" customHeight="1" x14ac:dyDescent="0.25">
      <c r="A434" s="25">
        <v>599</v>
      </c>
      <c r="B434" s="26"/>
      <c r="C434" s="86" t="s">
        <v>272</v>
      </c>
      <c r="D434" s="200">
        <v>0</v>
      </c>
      <c r="E434" s="57" t="s">
        <v>4186</v>
      </c>
      <c r="F434" s="57" t="s">
        <v>151</v>
      </c>
      <c r="G434" s="25"/>
      <c r="H434" s="104">
        <v>1</v>
      </c>
      <c r="I434" s="25">
        <v>1</v>
      </c>
      <c r="J434" s="25"/>
      <c r="K434" s="25">
        <v>3</v>
      </c>
      <c r="L434" s="25">
        <v>3</v>
      </c>
      <c r="M434" s="25">
        <v>19</v>
      </c>
      <c r="N434" s="96" t="s">
        <v>2960</v>
      </c>
      <c r="O434" s="25" t="s">
        <v>562</v>
      </c>
      <c r="P434" s="25" t="s">
        <v>19</v>
      </c>
      <c r="Q434" s="25" t="s">
        <v>1396</v>
      </c>
      <c r="R434" s="25" t="s">
        <v>4117</v>
      </c>
      <c r="S434" s="25">
        <v>7</v>
      </c>
      <c r="T434" s="25" t="s">
        <v>18</v>
      </c>
      <c r="U434" s="25" t="s">
        <v>10</v>
      </c>
      <c r="V434" s="25">
        <v>8</v>
      </c>
      <c r="W434" s="25" t="s">
        <v>751</v>
      </c>
      <c r="X434" s="25">
        <v>1</v>
      </c>
      <c r="Y434" s="25"/>
      <c r="Z434" s="25"/>
      <c r="AA434" s="62">
        <v>1.7</v>
      </c>
      <c r="AB434" s="25"/>
      <c r="AC434" s="25"/>
      <c r="AD434" s="25" t="s">
        <v>1398</v>
      </c>
      <c r="AE434" s="22"/>
      <c r="AF434" s="22"/>
      <c r="AG434" s="22">
        <f>(AA434*(106.875/AO434))/$AQ434</f>
        <v>1.1756424003143382</v>
      </c>
      <c r="AH434" s="22"/>
      <c r="AI434" s="22"/>
      <c r="AJ434" s="58"/>
      <c r="AK434" s="58"/>
      <c r="AL434" s="58"/>
      <c r="AM434" s="58"/>
      <c r="AN434" s="58"/>
      <c r="AO434" s="24">
        <v>79.016666666666666</v>
      </c>
      <c r="AP434" s="24"/>
      <c r="AQ434" s="24">
        <v>1.95583</v>
      </c>
      <c r="AR434" s="24">
        <v>4</v>
      </c>
      <c r="AS434" s="24">
        <v>21500</v>
      </c>
      <c r="AT434" s="25">
        <v>10</v>
      </c>
      <c r="AU434" s="25" t="s">
        <v>1499</v>
      </c>
      <c r="AV434" s="25" t="s">
        <v>1403</v>
      </c>
      <c r="AW434" s="25">
        <v>1994</v>
      </c>
      <c r="AX434" s="25" t="s">
        <v>2</v>
      </c>
      <c r="AY434" s="25" t="s">
        <v>1405</v>
      </c>
      <c r="AZ434" s="25" t="s">
        <v>751</v>
      </c>
      <c r="BA434" s="25" t="s">
        <v>751</v>
      </c>
      <c r="BB434" s="25" t="s">
        <v>751</v>
      </c>
      <c r="BC434" s="25" t="s">
        <v>1404</v>
      </c>
      <c r="BD434" s="25" t="s">
        <v>751</v>
      </c>
      <c r="BE434" s="25" t="s">
        <v>1503</v>
      </c>
      <c r="BF434" s="25">
        <v>2</v>
      </c>
      <c r="BG434" s="25" t="s">
        <v>2000</v>
      </c>
      <c r="BH434" s="25" t="s">
        <v>2000</v>
      </c>
      <c r="BI434" s="74">
        <v>0</v>
      </c>
      <c r="BJ434" s="75" t="s">
        <v>3980</v>
      </c>
      <c r="BK434" s="75" t="s">
        <v>3979</v>
      </c>
    </row>
    <row r="435" spans="1:70" ht="15" customHeight="1" x14ac:dyDescent="0.25">
      <c r="A435" s="25">
        <v>342</v>
      </c>
      <c r="B435" s="21">
        <v>156</v>
      </c>
      <c r="C435" s="190"/>
      <c r="D435" s="201">
        <v>0</v>
      </c>
      <c r="E435" s="57" t="s">
        <v>1602</v>
      </c>
      <c r="F435" s="64" t="s">
        <v>151</v>
      </c>
      <c r="G435" s="25"/>
      <c r="H435" s="104">
        <v>0</v>
      </c>
      <c r="I435" s="71" t="s">
        <v>1603</v>
      </c>
      <c r="J435" s="25"/>
      <c r="K435" s="25"/>
      <c r="L435" s="25"/>
      <c r="M435" s="25"/>
      <c r="N435" s="71"/>
      <c r="O435" s="71"/>
      <c r="P435" s="25"/>
      <c r="Q435" s="25"/>
      <c r="R435" s="25"/>
      <c r="S435" s="25"/>
      <c r="T435" s="25"/>
      <c r="U435" s="25"/>
      <c r="V435" s="25"/>
      <c r="W435" s="25"/>
      <c r="X435" s="25"/>
      <c r="Y435" s="104"/>
      <c r="Z435" s="104"/>
      <c r="AA435" s="104"/>
      <c r="AB435" s="104"/>
      <c r="AC435" s="104"/>
      <c r="AD435" s="25"/>
      <c r="AE435" s="22"/>
      <c r="AF435" s="22"/>
      <c r="AG435" s="22"/>
      <c r="AH435" s="22"/>
      <c r="AI435" s="22"/>
      <c r="AJ435" s="66"/>
      <c r="AK435" s="66"/>
      <c r="AL435" s="66"/>
      <c r="AM435" s="66"/>
      <c r="AN435" s="66"/>
      <c r="AO435" s="48"/>
      <c r="AP435" s="27"/>
      <c r="AQ435" s="28">
        <v>1</v>
      </c>
      <c r="AR435" s="28"/>
      <c r="AS435" s="28" t="s">
        <v>751</v>
      </c>
      <c r="AT435" s="25"/>
      <c r="AU435" s="25"/>
      <c r="AV435" s="25"/>
      <c r="AW435" s="25"/>
      <c r="AX435" s="25"/>
      <c r="AY435" s="25"/>
      <c r="AZ435" s="25"/>
      <c r="BA435" s="25"/>
      <c r="BB435" s="25"/>
      <c r="BC435" s="25"/>
      <c r="BD435" s="25"/>
      <c r="BE435" s="25"/>
      <c r="BF435" s="25"/>
      <c r="BG435" s="25" t="s">
        <v>2000</v>
      </c>
      <c r="BH435" s="25" t="s">
        <v>2000</v>
      </c>
      <c r="BI435" s="75" t="s">
        <v>2000</v>
      </c>
      <c r="BJ435" s="75" t="s">
        <v>2000</v>
      </c>
      <c r="BK435" s="75" t="s">
        <v>2000</v>
      </c>
      <c r="BM435" s="52"/>
      <c r="BN435" s="52"/>
      <c r="BO435" s="52"/>
      <c r="BP435" s="52"/>
      <c r="BQ435" s="52"/>
      <c r="BR435" s="52"/>
    </row>
    <row r="436" spans="1:70" ht="15" customHeight="1" x14ac:dyDescent="0.25">
      <c r="A436" s="25">
        <v>343</v>
      </c>
      <c r="B436" s="21">
        <v>157</v>
      </c>
      <c r="C436" s="190" t="s">
        <v>23</v>
      </c>
      <c r="D436" s="201">
        <v>0</v>
      </c>
      <c r="E436" s="57" t="s">
        <v>669</v>
      </c>
      <c r="F436" s="57" t="s">
        <v>289</v>
      </c>
      <c r="G436" s="25"/>
      <c r="H436" s="104">
        <v>0</v>
      </c>
      <c r="I436" s="25" t="s">
        <v>640</v>
      </c>
      <c r="J436" s="25"/>
      <c r="K436" s="25">
        <v>1</v>
      </c>
      <c r="L436" s="25">
        <v>2</v>
      </c>
      <c r="M436" s="25"/>
      <c r="N436" s="25"/>
      <c r="O436" s="25"/>
      <c r="P436" s="25"/>
      <c r="Q436" s="25"/>
      <c r="R436" s="25"/>
      <c r="S436" s="25"/>
      <c r="T436" s="25"/>
      <c r="U436" s="25"/>
      <c r="V436" s="25"/>
      <c r="W436" s="25"/>
      <c r="X436" s="25"/>
      <c r="Y436" s="25"/>
      <c r="Z436" s="83"/>
      <c r="AA436" s="83"/>
      <c r="AB436" s="83"/>
      <c r="AC436" s="83"/>
      <c r="AD436" s="25"/>
      <c r="AE436" s="22"/>
      <c r="AF436" s="22"/>
      <c r="AG436" s="22"/>
      <c r="AH436" s="22"/>
      <c r="AI436" s="22"/>
      <c r="AJ436" s="35"/>
      <c r="AK436" s="35"/>
      <c r="AL436" s="35"/>
      <c r="AM436" s="35"/>
      <c r="AN436" s="35"/>
      <c r="AO436" s="48"/>
      <c r="AP436" s="27"/>
      <c r="AQ436" s="28">
        <v>1</v>
      </c>
      <c r="AR436" s="28"/>
      <c r="AS436" s="28" t="s">
        <v>751</v>
      </c>
      <c r="AT436" s="25"/>
      <c r="AU436" s="25"/>
      <c r="AV436" s="25"/>
      <c r="AW436" s="25"/>
      <c r="AX436" s="25"/>
      <c r="AY436" s="25"/>
      <c r="AZ436" s="25"/>
      <c r="BA436" s="25"/>
      <c r="BB436" s="25"/>
      <c r="BC436" s="25"/>
      <c r="BD436" s="25"/>
      <c r="BE436" s="25"/>
      <c r="BF436" s="25"/>
      <c r="BG436" s="25" t="s">
        <v>2000</v>
      </c>
      <c r="BH436" s="25" t="s">
        <v>2000</v>
      </c>
      <c r="BI436" s="75" t="s">
        <v>2000</v>
      </c>
      <c r="BJ436" s="75" t="s">
        <v>2000</v>
      </c>
      <c r="BK436" s="75" t="s">
        <v>2000</v>
      </c>
      <c r="BM436" s="238"/>
      <c r="BN436" s="238"/>
      <c r="BO436" s="238"/>
      <c r="BP436" s="238"/>
      <c r="BQ436" s="238"/>
      <c r="BR436" s="238"/>
    </row>
    <row r="437" spans="1:70" ht="15" customHeight="1" x14ac:dyDescent="0.25">
      <c r="A437" s="25">
        <v>344</v>
      </c>
      <c r="B437" s="21">
        <v>158</v>
      </c>
      <c r="C437" s="190" t="s">
        <v>168</v>
      </c>
      <c r="D437" s="201">
        <v>0</v>
      </c>
      <c r="E437" s="57" t="s">
        <v>1215</v>
      </c>
      <c r="F437" s="64" t="s">
        <v>151</v>
      </c>
      <c r="G437" s="25"/>
      <c r="H437" s="104">
        <v>0</v>
      </c>
      <c r="I437" s="25" t="s">
        <v>1216</v>
      </c>
      <c r="J437" s="25"/>
      <c r="K437" s="25"/>
      <c r="L437" s="25"/>
      <c r="M437" s="25"/>
      <c r="N437" s="25"/>
      <c r="O437" s="25"/>
      <c r="P437" s="25"/>
      <c r="Q437" s="25"/>
      <c r="R437" s="25"/>
      <c r="S437" s="25"/>
      <c r="T437" s="25"/>
      <c r="U437" s="25"/>
      <c r="V437" s="25"/>
      <c r="W437" s="25"/>
      <c r="X437" s="25"/>
      <c r="Y437" s="104"/>
      <c r="Z437" s="83"/>
      <c r="AA437" s="83"/>
      <c r="AB437" s="83"/>
      <c r="AC437" s="83"/>
      <c r="AD437" s="25"/>
      <c r="AE437" s="22"/>
      <c r="AF437" s="22"/>
      <c r="AG437" s="22"/>
      <c r="AH437" s="22"/>
      <c r="AI437" s="22"/>
      <c r="AJ437" s="35"/>
      <c r="AK437" s="35"/>
      <c r="AL437" s="35"/>
      <c r="AM437" s="35"/>
      <c r="AN437" s="35"/>
      <c r="AO437" s="48"/>
      <c r="AP437" s="27"/>
      <c r="AQ437" s="28">
        <v>1</v>
      </c>
      <c r="AR437" s="28"/>
      <c r="AS437" s="28" t="s">
        <v>751</v>
      </c>
      <c r="AT437" s="25"/>
      <c r="AU437" s="25"/>
      <c r="AV437" s="25"/>
      <c r="AW437" s="25"/>
      <c r="AX437" s="25"/>
      <c r="AY437" s="25"/>
      <c r="AZ437" s="25"/>
      <c r="BA437" s="25"/>
      <c r="BB437" s="25"/>
      <c r="BC437" s="25"/>
      <c r="BD437" s="25"/>
      <c r="BE437" s="25"/>
      <c r="BF437" s="25"/>
      <c r="BG437" s="25" t="s">
        <v>2000</v>
      </c>
      <c r="BH437" s="25" t="s">
        <v>2000</v>
      </c>
      <c r="BI437" s="75" t="s">
        <v>2000</v>
      </c>
      <c r="BJ437" s="75" t="s">
        <v>2000</v>
      </c>
      <c r="BK437" s="75" t="s">
        <v>2000</v>
      </c>
      <c r="BM437" s="52"/>
      <c r="BN437" s="52"/>
      <c r="BO437" s="52"/>
      <c r="BP437" s="52"/>
      <c r="BQ437" s="52"/>
      <c r="BR437" s="52"/>
    </row>
    <row r="438" spans="1:70" ht="15" customHeight="1" x14ac:dyDescent="0.25">
      <c r="A438" s="25">
        <v>778</v>
      </c>
      <c r="B438" s="237"/>
      <c r="C438" s="190"/>
      <c r="D438" s="201">
        <v>0</v>
      </c>
      <c r="E438" s="57" t="s">
        <v>3585</v>
      </c>
      <c r="F438" s="57" t="s">
        <v>289</v>
      </c>
      <c r="G438" s="25"/>
      <c r="H438" s="104">
        <v>0</v>
      </c>
      <c r="I438" s="25" t="s">
        <v>3586</v>
      </c>
      <c r="J438" s="25"/>
      <c r="K438" s="25">
        <v>4</v>
      </c>
      <c r="L438" s="25">
        <v>1</v>
      </c>
      <c r="M438" s="25"/>
      <c r="N438" s="25"/>
      <c r="O438" s="25"/>
      <c r="P438" s="25"/>
      <c r="Q438" s="25"/>
      <c r="R438" s="25"/>
      <c r="S438" s="25"/>
      <c r="T438" s="25"/>
      <c r="U438" s="25"/>
      <c r="V438" s="25"/>
      <c r="W438" s="25"/>
      <c r="X438" s="25"/>
      <c r="Y438" s="25"/>
      <c r="Z438" s="25"/>
      <c r="AA438" s="25"/>
      <c r="AB438" s="25"/>
      <c r="AC438" s="25"/>
      <c r="AD438" s="25"/>
      <c r="AE438" s="110"/>
      <c r="AF438" s="110"/>
      <c r="AG438" s="110"/>
      <c r="AH438" s="110"/>
      <c r="AI438" s="110"/>
      <c r="AJ438" s="23"/>
      <c r="AK438" s="23"/>
      <c r="AL438" s="23"/>
      <c r="AM438" s="23"/>
      <c r="AN438" s="23"/>
      <c r="AO438" s="24"/>
      <c r="AP438" s="24"/>
      <c r="AQ438" s="24"/>
      <c r="AR438" s="24"/>
      <c r="AS438" s="24"/>
      <c r="AT438" s="25"/>
      <c r="AU438" s="25"/>
      <c r="AV438" s="25"/>
      <c r="AW438" s="25"/>
      <c r="AX438" s="25"/>
      <c r="AY438" s="25"/>
      <c r="AZ438" s="25"/>
      <c r="BA438" s="25"/>
      <c r="BB438" s="25"/>
      <c r="BC438" s="25"/>
      <c r="BD438" s="25"/>
      <c r="BE438" s="25" t="s">
        <v>3587</v>
      </c>
      <c r="BF438" s="25">
        <v>2</v>
      </c>
      <c r="BG438" s="25" t="s">
        <v>2000</v>
      </c>
      <c r="BH438" s="25" t="s">
        <v>2000</v>
      </c>
      <c r="BI438" s="75" t="s">
        <v>2000</v>
      </c>
      <c r="BJ438" s="75" t="s">
        <v>2000</v>
      </c>
      <c r="BK438" s="75" t="s">
        <v>2000</v>
      </c>
    </row>
    <row r="439" spans="1:70" ht="15" customHeight="1" x14ac:dyDescent="0.25">
      <c r="A439" s="25">
        <v>348</v>
      </c>
      <c r="B439" s="21">
        <v>159</v>
      </c>
      <c r="C439" s="190" t="s">
        <v>387</v>
      </c>
      <c r="D439" s="200">
        <v>0</v>
      </c>
      <c r="E439" s="57" t="s">
        <v>1043</v>
      </c>
      <c r="F439" s="57" t="s">
        <v>5</v>
      </c>
      <c r="G439" s="25" t="s">
        <v>393</v>
      </c>
      <c r="H439" s="104">
        <v>1</v>
      </c>
      <c r="I439" s="25">
        <v>1</v>
      </c>
      <c r="J439" s="25" t="s">
        <v>1044</v>
      </c>
      <c r="K439" s="25">
        <v>4</v>
      </c>
      <c r="L439" s="25">
        <v>1</v>
      </c>
      <c r="M439" s="25">
        <v>24</v>
      </c>
      <c r="N439" s="25">
        <v>24</v>
      </c>
      <c r="O439" s="25" t="s">
        <v>1744</v>
      </c>
      <c r="P439" s="25" t="s">
        <v>19</v>
      </c>
      <c r="Q439" s="25" t="s">
        <v>1045</v>
      </c>
      <c r="R439" s="25" t="s">
        <v>19</v>
      </c>
      <c r="S439" s="25" t="s">
        <v>3862</v>
      </c>
      <c r="T439" s="25" t="s">
        <v>155</v>
      </c>
      <c r="U439" s="25" t="s">
        <v>10</v>
      </c>
      <c r="V439" s="25">
        <v>8</v>
      </c>
      <c r="W439" s="25"/>
      <c r="X439" s="25">
        <v>1</v>
      </c>
      <c r="Y439" s="25"/>
      <c r="Z439" s="83">
        <v>724000000</v>
      </c>
      <c r="AA439" s="83"/>
      <c r="AB439" s="83"/>
      <c r="AC439" s="83">
        <v>2683000000</v>
      </c>
      <c r="AD439" s="25" t="s">
        <v>2097</v>
      </c>
      <c r="AE439" s="22"/>
      <c r="AF439" s="22">
        <f>(Z439*(106.875/AO439))/$AQ439</f>
        <v>782908937.60539639</v>
      </c>
      <c r="AG439" s="22"/>
      <c r="AH439" s="22"/>
      <c r="AI439" s="22">
        <f>(AC439*(106.875/AO439))/$AQ439</f>
        <v>2901304806.0708265</v>
      </c>
      <c r="AJ439" s="35"/>
      <c r="AK439" s="35">
        <f>AF439/1.99</f>
        <v>393421576.68612885</v>
      </c>
      <c r="AL439" s="35"/>
      <c r="AM439" s="35"/>
      <c r="AN439" s="35">
        <f>AI439/1.99</f>
        <v>1457942113.6034305</v>
      </c>
      <c r="AO439" s="24">
        <v>98.833333333333329</v>
      </c>
      <c r="AP439" s="27"/>
      <c r="AQ439" s="28">
        <v>1</v>
      </c>
      <c r="AR439" s="28">
        <v>6</v>
      </c>
      <c r="AS439" s="28"/>
      <c r="AT439" s="25">
        <v>17</v>
      </c>
      <c r="AU439" s="25" t="s">
        <v>3047</v>
      </c>
      <c r="AV439" s="25" t="s">
        <v>1047</v>
      </c>
      <c r="AW439" s="25">
        <v>2009</v>
      </c>
      <c r="AX439" s="25" t="s">
        <v>2</v>
      </c>
      <c r="AY439" s="25" t="s">
        <v>1047</v>
      </c>
      <c r="AZ439" s="25"/>
      <c r="BA439" s="25"/>
      <c r="BB439" s="25"/>
      <c r="BC439" s="25" t="s">
        <v>1048</v>
      </c>
      <c r="BD439" s="25" t="s">
        <v>328</v>
      </c>
      <c r="BE439" s="25" t="s">
        <v>1049</v>
      </c>
      <c r="BF439" s="25">
        <v>2</v>
      </c>
      <c r="BG439" s="62">
        <v>2</v>
      </c>
      <c r="BH439" s="25" t="s">
        <v>2000</v>
      </c>
      <c r="BI439" s="74">
        <v>0</v>
      </c>
      <c r="BJ439" s="75" t="s">
        <v>4017</v>
      </c>
      <c r="BK439" s="75" t="s">
        <v>4016</v>
      </c>
    </row>
    <row r="440" spans="1:70" ht="15" customHeight="1" x14ac:dyDescent="0.25">
      <c r="A440" s="25">
        <v>345</v>
      </c>
      <c r="B440" s="26"/>
      <c r="C440" s="190" t="s">
        <v>387</v>
      </c>
      <c r="D440" s="201">
        <v>1</v>
      </c>
      <c r="E440" s="57" t="s">
        <v>1043</v>
      </c>
      <c r="F440" s="57" t="s">
        <v>5</v>
      </c>
      <c r="G440" s="25" t="s">
        <v>393</v>
      </c>
      <c r="H440" s="104">
        <v>1</v>
      </c>
      <c r="I440" s="25">
        <v>1</v>
      </c>
      <c r="J440" s="25" t="s">
        <v>1044</v>
      </c>
      <c r="K440" s="25">
        <v>4</v>
      </c>
      <c r="L440" s="25">
        <v>1</v>
      </c>
      <c r="M440" s="25">
        <v>8</v>
      </c>
      <c r="N440" s="25" t="s">
        <v>2981</v>
      </c>
      <c r="O440" s="25" t="s">
        <v>912</v>
      </c>
      <c r="P440" s="25" t="s">
        <v>19</v>
      </c>
      <c r="Q440" s="25" t="s">
        <v>1045</v>
      </c>
      <c r="R440" s="25" t="s">
        <v>3</v>
      </c>
      <c r="S440" s="25">
        <v>1</v>
      </c>
      <c r="T440" s="25" t="s">
        <v>155</v>
      </c>
      <c r="U440" s="25" t="s">
        <v>2</v>
      </c>
      <c r="V440" s="25">
        <v>1</v>
      </c>
      <c r="W440" s="25" t="s">
        <v>1050</v>
      </c>
      <c r="X440" s="25">
        <v>2</v>
      </c>
      <c r="Y440" s="25"/>
      <c r="Z440" s="83">
        <v>131</v>
      </c>
      <c r="AA440" s="83"/>
      <c r="AB440" s="83"/>
      <c r="AC440" s="83">
        <v>1309</v>
      </c>
      <c r="AD440" s="25" t="s">
        <v>1056</v>
      </c>
      <c r="AE440" s="22"/>
      <c r="AF440" s="22">
        <f>(Z440*(106.875/AO440))/$AQ440</f>
        <v>131.29688965301654</v>
      </c>
      <c r="AG440" s="22"/>
      <c r="AH440" s="22"/>
      <c r="AI440" s="22">
        <f>(AC440*(106.875/AO440))/$AQ440</f>
        <v>1311.9666301969364</v>
      </c>
      <c r="AJ440" s="35"/>
      <c r="AK440" s="35">
        <f>AF440/$AS440</f>
        <v>131.29688965301654</v>
      </c>
      <c r="AL440" s="35"/>
      <c r="AM440" s="35"/>
      <c r="AN440" s="35">
        <f>AI440/$AS440</f>
        <v>1311.9666301969364</v>
      </c>
      <c r="AO440" s="24">
        <v>106.63333333333334</v>
      </c>
      <c r="AP440" s="27"/>
      <c r="AQ440" s="28">
        <v>1</v>
      </c>
      <c r="AR440" s="28">
        <v>1</v>
      </c>
      <c r="AS440" s="28">
        <v>1</v>
      </c>
      <c r="AT440" s="25">
        <v>17</v>
      </c>
      <c r="AU440" s="25" t="s">
        <v>3878</v>
      </c>
      <c r="AV440" s="25" t="s">
        <v>1054</v>
      </c>
      <c r="AW440" s="25">
        <v>2014</v>
      </c>
      <c r="AX440" s="25" t="s">
        <v>2</v>
      </c>
      <c r="AY440" s="25" t="s">
        <v>1053</v>
      </c>
      <c r="AZ440" s="25" t="s">
        <v>3</v>
      </c>
      <c r="BA440" s="25" t="s">
        <v>1812</v>
      </c>
      <c r="BB440" s="25" t="s">
        <v>1052</v>
      </c>
      <c r="BC440" s="25" t="s">
        <v>3</v>
      </c>
      <c r="BD440" s="25" t="s">
        <v>1055</v>
      </c>
      <c r="BE440" s="25" t="s">
        <v>1049</v>
      </c>
      <c r="BF440" s="25">
        <v>2</v>
      </c>
      <c r="BG440" s="62">
        <v>1</v>
      </c>
      <c r="BH440" s="25" t="s">
        <v>2000</v>
      </c>
      <c r="BI440" s="75">
        <v>2</v>
      </c>
      <c r="BJ440" s="75" t="s">
        <v>4013</v>
      </c>
      <c r="BK440" s="75" t="s">
        <v>4014</v>
      </c>
    </row>
    <row r="441" spans="1:70" ht="15" customHeight="1" x14ac:dyDescent="0.25">
      <c r="A441" s="25">
        <v>346</v>
      </c>
      <c r="B441" s="26"/>
      <c r="C441" s="190" t="s">
        <v>387</v>
      </c>
      <c r="D441" s="201">
        <v>1</v>
      </c>
      <c r="E441" s="57" t="s">
        <v>1043</v>
      </c>
      <c r="F441" s="57" t="s">
        <v>5</v>
      </c>
      <c r="G441" s="25" t="s">
        <v>393</v>
      </c>
      <c r="H441" s="104">
        <v>1</v>
      </c>
      <c r="I441" s="25">
        <v>1</v>
      </c>
      <c r="J441" s="25" t="s">
        <v>1044</v>
      </c>
      <c r="K441" s="25">
        <v>4</v>
      </c>
      <c r="L441" s="25">
        <v>1</v>
      </c>
      <c r="M441" s="25">
        <v>8</v>
      </c>
      <c r="N441" s="25" t="s">
        <v>2981</v>
      </c>
      <c r="O441" s="25" t="s">
        <v>912</v>
      </c>
      <c r="P441" s="25" t="s">
        <v>19</v>
      </c>
      <c r="Q441" s="25" t="s">
        <v>1045</v>
      </c>
      <c r="R441" s="25" t="s">
        <v>3</v>
      </c>
      <c r="S441" s="25">
        <v>1</v>
      </c>
      <c r="T441" s="25" t="s">
        <v>155</v>
      </c>
      <c r="U441" s="25" t="s">
        <v>2</v>
      </c>
      <c r="V441" s="25">
        <v>1</v>
      </c>
      <c r="W441" s="25" t="s">
        <v>1050</v>
      </c>
      <c r="X441" s="25">
        <v>2</v>
      </c>
      <c r="Y441" s="25"/>
      <c r="Z441" s="83">
        <v>62</v>
      </c>
      <c r="AA441" s="83"/>
      <c r="AB441" s="83"/>
      <c r="AC441" s="83">
        <v>616</v>
      </c>
      <c r="AD441" s="25" t="s">
        <v>1051</v>
      </c>
      <c r="AE441" s="22"/>
      <c r="AF441" s="22">
        <f>(Z441*(106.875/AO441))/$AQ441</f>
        <v>62.140512660206305</v>
      </c>
      <c r="AG441" s="22"/>
      <c r="AH441" s="22"/>
      <c r="AI441" s="22">
        <f>(AC441*(106.875/AO441))/$AQ441</f>
        <v>617.39606126914646</v>
      </c>
      <c r="AJ441" s="35"/>
      <c r="AK441" s="35">
        <f>AF441/$AS441</f>
        <v>62.140512660206305</v>
      </c>
      <c r="AL441" s="35"/>
      <c r="AM441" s="35"/>
      <c r="AN441" s="35">
        <f>AI441/$AS441</f>
        <v>617.39606126914646</v>
      </c>
      <c r="AO441" s="24">
        <v>106.63333333333334</v>
      </c>
      <c r="AP441" s="27"/>
      <c r="AQ441" s="28">
        <v>1</v>
      </c>
      <c r="AR441" s="28">
        <v>1</v>
      </c>
      <c r="AS441" s="28">
        <v>1</v>
      </c>
      <c r="AT441" s="25">
        <v>17</v>
      </c>
      <c r="AU441" s="25" t="s">
        <v>3878</v>
      </c>
      <c r="AV441" s="25" t="s">
        <v>1054</v>
      </c>
      <c r="AW441" s="25">
        <v>2014</v>
      </c>
      <c r="AX441" s="25" t="s">
        <v>2</v>
      </c>
      <c r="AY441" s="25" t="s">
        <v>1053</v>
      </c>
      <c r="AZ441" s="25" t="s">
        <v>3</v>
      </c>
      <c r="BA441" s="25" t="s">
        <v>1812</v>
      </c>
      <c r="BB441" s="25" t="s">
        <v>1052</v>
      </c>
      <c r="BC441" s="25" t="s">
        <v>3</v>
      </c>
      <c r="BD441" s="25" t="s">
        <v>1055</v>
      </c>
      <c r="BE441" s="25" t="s">
        <v>1049</v>
      </c>
      <c r="BF441" s="25">
        <v>2</v>
      </c>
      <c r="BG441" s="62">
        <v>1</v>
      </c>
      <c r="BH441" s="25" t="s">
        <v>2000</v>
      </c>
      <c r="BI441" s="75">
        <v>2</v>
      </c>
      <c r="BJ441" s="75" t="s">
        <v>4013</v>
      </c>
      <c r="BK441" s="75" t="s">
        <v>4014</v>
      </c>
    </row>
    <row r="442" spans="1:70" ht="15" customHeight="1" x14ac:dyDescent="0.25">
      <c r="A442" s="25">
        <v>347</v>
      </c>
      <c r="B442" s="26"/>
      <c r="C442" s="190" t="s">
        <v>387</v>
      </c>
      <c r="D442" s="200">
        <v>0</v>
      </c>
      <c r="E442" s="57" t="s">
        <v>1043</v>
      </c>
      <c r="F442" s="57" t="s">
        <v>5</v>
      </c>
      <c r="G442" s="25" t="s">
        <v>393</v>
      </c>
      <c r="H442" s="104">
        <v>1</v>
      </c>
      <c r="I442" s="25">
        <v>1</v>
      </c>
      <c r="J442" s="25" t="s">
        <v>1044</v>
      </c>
      <c r="K442" s="25">
        <v>4</v>
      </c>
      <c r="L442" s="25">
        <v>1</v>
      </c>
      <c r="M442" s="25">
        <v>24</v>
      </c>
      <c r="N442" s="25">
        <v>24</v>
      </c>
      <c r="O442" s="25" t="s">
        <v>1744</v>
      </c>
      <c r="P442" s="25" t="s">
        <v>19</v>
      </c>
      <c r="Q442" s="25" t="s">
        <v>1045</v>
      </c>
      <c r="R442" s="25" t="s">
        <v>3</v>
      </c>
      <c r="S442" s="25" t="s">
        <v>3862</v>
      </c>
      <c r="T442" s="25" t="s">
        <v>155</v>
      </c>
      <c r="U442" s="25" t="s">
        <v>10</v>
      </c>
      <c r="V442" s="25">
        <v>8</v>
      </c>
      <c r="W442" s="25"/>
      <c r="X442" s="25">
        <v>1</v>
      </c>
      <c r="Y442" s="25"/>
      <c r="Z442" s="83">
        <v>682</v>
      </c>
      <c r="AA442" s="83"/>
      <c r="AB442" s="83"/>
      <c r="AC442" s="83">
        <v>2525</v>
      </c>
      <c r="AD442" s="25" t="s">
        <v>1046</v>
      </c>
      <c r="AE442" s="22"/>
      <c r="AF442" s="22">
        <f>(Z442*(106.875/AO442))/$AQ442</f>
        <v>737.491568296796</v>
      </c>
      <c r="AG442" s="22"/>
      <c r="AH442" s="22"/>
      <c r="AI442" s="22">
        <f>(AC442*(106.875/AO442))/$AQ442</f>
        <v>2730.4489881956156</v>
      </c>
      <c r="AJ442" s="35"/>
      <c r="AK442" s="35">
        <f>AF442/$AS442</f>
        <v>737.491568296796</v>
      </c>
      <c r="AL442" s="35"/>
      <c r="AM442" s="35"/>
      <c r="AN442" s="35">
        <f>AI442/$AS442</f>
        <v>2730.4489881956156</v>
      </c>
      <c r="AO442" s="24">
        <v>98.833333333333329</v>
      </c>
      <c r="AP442" s="27"/>
      <c r="AQ442" s="28">
        <v>1</v>
      </c>
      <c r="AR442" s="28">
        <v>1</v>
      </c>
      <c r="AS442" s="28">
        <v>1</v>
      </c>
      <c r="AT442" s="25">
        <v>17</v>
      </c>
      <c r="AU442" s="25" t="s">
        <v>3047</v>
      </c>
      <c r="AV442" s="25" t="s">
        <v>1047</v>
      </c>
      <c r="AW442" s="25">
        <v>2009</v>
      </c>
      <c r="AX442" s="25" t="s">
        <v>2</v>
      </c>
      <c r="AY442" s="25" t="s">
        <v>1047</v>
      </c>
      <c r="AZ442" s="25"/>
      <c r="BA442" s="25"/>
      <c r="BB442" s="25"/>
      <c r="BC442" s="25" t="s">
        <v>1048</v>
      </c>
      <c r="BD442" s="25" t="s">
        <v>328</v>
      </c>
      <c r="BE442" s="25" t="s">
        <v>1049</v>
      </c>
      <c r="BF442" s="25">
        <v>2</v>
      </c>
      <c r="BG442" s="62">
        <v>2</v>
      </c>
      <c r="BH442" s="25" t="s">
        <v>2000</v>
      </c>
      <c r="BI442" s="74">
        <v>0</v>
      </c>
      <c r="BJ442" s="75" t="s">
        <v>4015</v>
      </c>
      <c r="BK442" s="75" t="s">
        <v>4016</v>
      </c>
    </row>
    <row r="443" spans="1:70" ht="15" customHeight="1" x14ac:dyDescent="0.25">
      <c r="A443" s="25">
        <v>349</v>
      </c>
      <c r="B443" s="26"/>
      <c r="C443" s="190" t="s">
        <v>387</v>
      </c>
      <c r="D443" s="201">
        <v>1</v>
      </c>
      <c r="E443" s="57" t="s">
        <v>1043</v>
      </c>
      <c r="F443" s="57" t="s">
        <v>5</v>
      </c>
      <c r="G443" s="25" t="s">
        <v>393</v>
      </c>
      <c r="H443" s="104">
        <v>1</v>
      </c>
      <c r="I443" s="25">
        <v>1</v>
      </c>
      <c r="J443" s="25" t="s">
        <v>1044</v>
      </c>
      <c r="K443" s="25">
        <v>4</v>
      </c>
      <c r="L443" s="25">
        <v>1</v>
      </c>
      <c r="M443" s="25">
        <v>8</v>
      </c>
      <c r="N443" s="25" t="s">
        <v>2981</v>
      </c>
      <c r="O443" s="25" t="s">
        <v>912</v>
      </c>
      <c r="P443" s="25" t="s">
        <v>19</v>
      </c>
      <c r="Q443" s="25" t="s">
        <v>1045</v>
      </c>
      <c r="R443" s="25" t="s">
        <v>19</v>
      </c>
      <c r="S443" s="25">
        <v>1</v>
      </c>
      <c r="T443" s="25" t="s">
        <v>155</v>
      </c>
      <c r="U443" s="25" t="s">
        <v>2</v>
      </c>
      <c r="V443" s="25">
        <v>1</v>
      </c>
      <c r="W443" s="25" t="s">
        <v>1050</v>
      </c>
      <c r="X443" s="25">
        <v>2</v>
      </c>
      <c r="Y443" s="25"/>
      <c r="Z443" s="83">
        <v>26000000</v>
      </c>
      <c r="AA443" s="83"/>
      <c r="AB443" s="83"/>
      <c r="AC443" s="83">
        <v>262000000</v>
      </c>
      <c r="AD443" s="25" t="s">
        <v>1057</v>
      </c>
      <c r="AE443" s="22"/>
      <c r="AF443" s="22">
        <f>(Z443*(106.875/AO443))/$AQ443</f>
        <v>26058924.663957484</v>
      </c>
      <c r="AG443" s="22"/>
      <c r="AH443" s="22"/>
      <c r="AI443" s="22">
        <f>(AC443*(106.875/AO443))/$AQ443</f>
        <v>262593779.3060331</v>
      </c>
      <c r="AJ443" s="35"/>
      <c r="AK443" s="35">
        <f>AF443/1.99</f>
        <v>13094937.017064063</v>
      </c>
      <c r="AL443" s="35"/>
      <c r="AM443" s="35"/>
      <c r="AN443" s="35">
        <f>AI443/1.99</f>
        <v>131956673.01810709</v>
      </c>
      <c r="AO443" s="24">
        <v>106.63333333333334</v>
      </c>
      <c r="AP443" s="27"/>
      <c r="AQ443" s="28">
        <v>1</v>
      </c>
      <c r="AR443" s="28">
        <v>6</v>
      </c>
      <c r="AS443" s="28" t="s">
        <v>751</v>
      </c>
      <c r="AT443" s="25">
        <v>17</v>
      </c>
      <c r="AU443" s="25" t="s">
        <v>3049</v>
      </c>
      <c r="AV443" s="25" t="s">
        <v>1054</v>
      </c>
      <c r="AW443" s="25">
        <v>2014</v>
      </c>
      <c r="AX443" s="25" t="s">
        <v>2</v>
      </c>
      <c r="AY443" s="25" t="s">
        <v>1053</v>
      </c>
      <c r="AZ443" s="25" t="s">
        <v>3</v>
      </c>
      <c r="BA443" s="25" t="s">
        <v>1813</v>
      </c>
      <c r="BB443" s="25" t="s">
        <v>1052</v>
      </c>
      <c r="BC443" s="25" t="s">
        <v>3</v>
      </c>
      <c r="BD443" s="25" t="s">
        <v>1055</v>
      </c>
      <c r="BE443" s="25" t="s">
        <v>1049</v>
      </c>
      <c r="BF443" s="25">
        <v>2</v>
      </c>
      <c r="BG443" s="62">
        <v>1</v>
      </c>
      <c r="BH443" s="25" t="s">
        <v>2000</v>
      </c>
      <c r="BI443" s="75">
        <v>2</v>
      </c>
      <c r="BJ443" s="75" t="s">
        <v>4013</v>
      </c>
      <c r="BK443" s="75" t="s">
        <v>4014</v>
      </c>
    </row>
    <row r="444" spans="1:70" ht="15" customHeight="1" x14ac:dyDescent="0.25">
      <c r="A444" s="25">
        <v>350</v>
      </c>
      <c r="B444" s="21">
        <v>160</v>
      </c>
      <c r="C444" s="190" t="s">
        <v>367</v>
      </c>
      <c r="D444" s="201">
        <v>0</v>
      </c>
      <c r="E444" s="57" t="s">
        <v>373</v>
      </c>
      <c r="F444" s="57" t="s">
        <v>289</v>
      </c>
      <c r="G444" s="25"/>
      <c r="H444" s="104">
        <v>0</v>
      </c>
      <c r="I444" s="25" t="s">
        <v>618</v>
      </c>
      <c r="J444" s="25"/>
      <c r="K444" s="25">
        <v>3</v>
      </c>
      <c r="L444" s="25">
        <v>3</v>
      </c>
      <c r="M444" s="25"/>
      <c r="N444" s="25"/>
      <c r="O444" s="25"/>
      <c r="P444" s="25"/>
      <c r="Q444" s="25"/>
      <c r="R444" s="25"/>
      <c r="S444" s="25"/>
      <c r="T444" s="25"/>
      <c r="U444" s="25"/>
      <c r="V444" s="25"/>
      <c r="W444" s="25"/>
      <c r="X444" s="25"/>
      <c r="Y444" s="25"/>
      <c r="Z444" s="83"/>
      <c r="AA444" s="83"/>
      <c r="AB444" s="83"/>
      <c r="AC444" s="83"/>
      <c r="AD444" s="25"/>
      <c r="AE444" s="22"/>
      <c r="AF444" s="22"/>
      <c r="AG444" s="22"/>
      <c r="AH444" s="22"/>
      <c r="AI444" s="22"/>
      <c r="AJ444" s="23"/>
      <c r="AK444" s="23"/>
      <c r="AL444" s="23"/>
      <c r="AM444" s="23"/>
      <c r="AN444" s="23"/>
      <c r="AO444" s="48"/>
      <c r="AP444" s="27"/>
      <c r="AQ444" s="28">
        <v>1</v>
      </c>
      <c r="AR444" s="28"/>
      <c r="AS444" s="28" t="s">
        <v>751</v>
      </c>
      <c r="AT444" s="25"/>
      <c r="AU444" s="25"/>
      <c r="AV444" s="25"/>
      <c r="AW444" s="25"/>
      <c r="AX444" s="25"/>
      <c r="AY444" s="25"/>
      <c r="AZ444" s="25"/>
      <c r="BA444" s="25"/>
      <c r="BB444" s="25"/>
      <c r="BC444" s="25"/>
      <c r="BD444" s="25"/>
      <c r="BE444" s="25"/>
      <c r="BF444" s="25"/>
      <c r="BG444" s="25" t="s">
        <v>2000</v>
      </c>
      <c r="BH444" s="25" t="s">
        <v>2000</v>
      </c>
      <c r="BI444" s="75" t="s">
        <v>2000</v>
      </c>
      <c r="BJ444" s="75" t="s">
        <v>2000</v>
      </c>
      <c r="BK444" s="75" t="s">
        <v>2000</v>
      </c>
      <c r="BM444" s="238"/>
      <c r="BN444" s="238"/>
      <c r="BO444" s="238"/>
      <c r="BP444" s="238"/>
      <c r="BQ444" s="238"/>
      <c r="BR444" s="238"/>
    </row>
    <row r="445" spans="1:70" ht="15" customHeight="1" x14ac:dyDescent="0.25">
      <c r="A445" s="25">
        <v>351</v>
      </c>
      <c r="B445" s="21">
        <v>161</v>
      </c>
      <c r="C445" s="190" t="s">
        <v>367</v>
      </c>
      <c r="D445" s="201">
        <v>0</v>
      </c>
      <c r="E445" s="57" t="s">
        <v>372</v>
      </c>
      <c r="F445" s="57" t="s">
        <v>289</v>
      </c>
      <c r="G445" s="25"/>
      <c r="H445" s="104">
        <v>0</v>
      </c>
      <c r="I445" s="25" t="s">
        <v>640</v>
      </c>
      <c r="J445" s="25"/>
      <c r="K445" s="25"/>
      <c r="L445" s="25"/>
      <c r="M445" s="25"/>
      <c r="N445" s="25"/>
      <c r="O445" s="25"/>
      <c r="P445" s="25"/>
      <c r="Q445" s="25"/>
      <c r="R445" s="25"/>
      <c r="S445" s="25"/>
      <c r="T445" s="25"/>
      <c r="U445" s="25"/>
      <c r="V445" s="25"/>
      <c r="W445" s="25"/>
      <c r="X445" s="25"/>
      <c r="Y445" s="25"/>
      <c r="Z445" s="83"/>
      <c r="AA445" s="83"/>
      <c r="AB445" s="83"/>
      <c r="AC445" s="83"/>
      <c r="AD445" s="25"/>
      <c r="AE445" s="22"/>
      <c r="AF445" s="22"/>
      <c r="AG445" s="22"/>
      <c r="AH445" s="22"/>
      <c r="AI445" s="22"/>
      <c r="AJ445" s="23"/>
      <c r="AK445" s="23"/>
      <c r="AL445" s="23"/>
      <c r="AM445" s="23"/>
      <c r="AN445" s="23"/>
      <c r="AO445" s="48"/>
      <c r="AP445" s="27"/>
      <c r="AQ445" s="28">
        <v>1</v>
      </c>
      <c r="AR445" s="28"/>
      <c r="AS445" s="28" t="s">
        <v>751</v>
      </c>
      <c r="AT445" s="25"/>
      <c r="AU445" s="25"/>
      <c r="AV445" s="25"/>
      <c r="AW445" s="25"/>
      <c r="AX445" s="25"/>
      <c r="AY445" s="25"/>
      <c r="AZ445" s="25"/>
      <c r="BA445" s="25"/>
      <c r="BB445" s="25"/>
      <c r="BC445" s="25"/>
      <c r="BD445" s="25"/>
      <c r="BE445" s="25"/>
      <c r="BF445" s="25"/>
      <c r="BG445" s="25" t="s">
        <v>2000</v>
      </c>
      <c r="BH445" s="25" t="s">
        <v>2000</v>
      </c>
      <c r="BI445" s="75" t="s">
        <v>2000</v>
      </c>
      <c r="BJ445" s="75" t="s">
        <v>2000</v>
      </c>
      <c r="BK445" s="75" t="s">
        <v>2000</v>
      </c>
      <c r="BM445" s="238"/>
      <c r="BN445" s="238"/>
      <c r="BO445" s="238"/>
      <c r="BP445" s="238"/>
      <c r="BQ445" s="238"/>
      <c r="BR445" s="238"/>
    </row>
    <row r="446" spans="1:70" ht="15" customHeight="1" x14ac:dyDescent="0.25">
      <c r="A446" s="25">
        <v>352</v>
      </c>
      <c r="B446" s="21">
        <v>162</v>
      </c>
      <c r="C446" s="190" t="s">
        <v>351</v>
      </c>
      <c r="D446" s="200">
        <v>0</v>
      </c>
      <c r="E446" s="57" t="s">
        <v>357</v>
      </c>
      <c r="F446" s="87" t="s">
        <v>289</v>
      </c>
      <c r="G446" s="25"/>
      <c r="H446" s="104">
        <v>1</v>
      </c>
      <c r="I446" s="25">
        <v>1</v>
      </c>
      <c r="J446" s="25"/>
      <c r="K446" s="25">
        <v>3</v>
      </c>
      <c r="L446" s="25">
        <v>3</v>
      </c>
      <c r="M446" s="25">
        <v>19</v>
      </c>
      <c r="N446" s="25" t="s">
        <v>2960</v>
      </c>
      <c r="O446" s="25" t="s">
        <v>601</v>
      </c>
      <c r="P446" s="25" t="s">
        <v>19</v>
      </c>
      <c r="Q446" s="25" t="s">
        <v>602</v>
      </c>
      <c r="R446" s="25" t="s">
        <v>777</v>
      </c>
      <c r="S446" s="25">
        <v>5</v>
      </c>
      <c r="T446" s="25" t="s">
        <v>18</v>
      </c>
      <c r="U446" s="25" t="s">
        <v>10</v>
      </c>
      <c r="V446" s="25">
        <v>8</v>
      </c>
      <c r="W446" s="25"/>
      <c r="X446" s="25">
        <v>2</v>
      </c>
      <c r="Y446" s="44"/>
      <c r="Z446" s="83"/>
      <c r="AA446" s="83">
        <v>13.68</v>
      </c>
      <c r="AB446" s="83"/>
      <c r="AC446" s="83"/>
      <c r="AD446" s="44" t="s">
        <v>603</v>
      </c>
      <c r="AE446" s="22"/>
      <c r="AF446" s="22"/>
      <c r="AG446" s="22">
        <f>(AA446*(106.875/AO446))/$AQ446</f>
        <v>15.231009636253146</v>
      </c>
      <c r="AH446" s="22"/>
      <c r="AI446" s="22"/>
      <c r="AJ446" s="35"/>
      <c r="AK446" s="35"/>
      <c r="AL446" s="35"/>
      <c r="AM446" s="35"/>
      <c r="AN446" s="35"/>
      <c r="AO446" s="24">
        <v>95.991666666666674</v>
      </c>
      <c r="AP446" s="27"/>
      <c r="AQ446" s="27">
        <v>1</v>
      </c>
      <c r="AR446" s="27">
        <v>4</v>
      </c>
      <c r="AS446" s="27">
        <v>520000</v>
      </c>
      <c r="AT446" s="25">
        <v>1</v>
      </c>
      <c r="AU446" s="44" t="s">
        <v>604</v>
      </c>
      <c r="AV446" s="25" t="s">
        <v>606</v>
      </c>
      <c r="AW446" s="25">
        <v>2007</v>
      </c>
      <c r="AX446" s="44" t="s">
        <v>2</v>
      </c>
      <c r="AY446" s="25" t="s">
        <v>605</v>
      </c>
      <c r="AZ446" s="25"/>
      <c r="BA446" s="25"/>
      <c r="BB446" s="25"/>
      <c r="BC446" s="25">
        <v>1918</v>
      </c>
      <c r="BD446" s="44" t="s">
        <v>607</v>
      </c>
      <c r="BE446" s="44" t="s">
        <v>608</v>
      </c>
      <c r="BF446" s="44">
        <v>3</v>
      </c>
      <c r="BG446" s="62">
        <v>3</v>
      </c>
      <c r="BH446" s="25" t="s">
        <v>2000</v>
      </c>
      <c r="BI446" s="74">
        <v>0</v>
      </c>
      <c r="BJ446" s="75" t="s">
        <v>2000</v>
      </c>
      <c r="BK446" s="75" t="s">
        <v>3886</v>
      </c>
    </row>
    <row r="447" spans="1:70" ht="15" customHeight="1" x14ac:dyDescent="0.25">
      <c r="A447" s="25">
        <v>355</v>
      </c>
      <c r="B447" s="21">
        <v>163</v>
      </c>
      <c r="C447" s="190"/>
      <c r="D447" s="201">
        <v>0</v>
      </c>
      <c r="E447" s="64" t="s">
        <v>4109</v>
      </c>
      <c r="F447" s="64" t="s">
        <v>151</v>
      </c>
      <c r="G447" s="94" t="s">
        <v>157</v>
      </c>
      <c r="H447" s="104">
        <v>0</v>
      </c>
      <c r="I447" s="25" t="s">
        <v>905</v>
      </c>
      <c r="J447" s="25" t="s">
        <v>906</v>
      </c>
      <c r="K447" s="25"/>
      <c r="L447" s="25"/>
      <c r="M447" s="25">
        <v>8</v>
      </c>
      <c r="N447" s="25" t="s">
        <v>2981</v>
      </c>
      <c r="O447" s="25" t="s">
        <v>904</v>
      </c>
      <c r="P447" s="25"/>
      <c r="Q447" s="25"/>
      <c r="R447" s="25"/>
      <c r="S447" s="25"/>
      <c r="T447" s="25"/>
      <c r="U447" s="25"/>
      <c r="V447" s="25"/>
      <c r="W447" s="25"/>
      <c r="X447" s="25"/>
      <c r="Y447" s="25"/>
      <c r="Z447" s="83"/>
      <c r="AA447" s="83"/>
      <c r="AB447" s="83"/>
      <c r="AC447" s="83"/>
      <c r="AD447" s="25"/>
      <c r="AE447" s="22"/>
      <c r="AF447" s="22"/>
      <c r="AG447" s="22"/>
      <c r="AH447" s="22"/>
      <c r="AI447" s="22"/>
      <c r="AJ447" s="23"/>
      <c r="AK447" s="23"/>
      <c r="AL447" s="23"/>
      <c r="AM447" s="23"/>
      <c r="AN447" s="23"/>
      <c r="AO447" s="48"/>
      <c r="AP447" s="27"/>
      <c r="AQ447" s="28">
        <v>1</v>
      </c>
      <c r="AR447" s="28"/>
      <c r="AS447" s="28" t="s">
        <v>751</v>
      </c>
      <c r="AT447" s="25"/>
      <c r="AU447" s="25"/>
      <c r="AV447" s="25"/>
      <c r="AW447" s="25"/>
      <c r="AX447" s="25"/>
      <c r="AY447" s="25"/>
      <c r="AZ447" s="25"/>
      <c r="BA447" s="25"/>
      <c r="BB447" s="25"/>
      <c r="BC447" s="25"/>
      <c r="BD447" s="25"/>
      <c r="BE447" s="25"/>
      <c r="BF447" s="25"/>
      <c r="BG447" s="25" t="s">
        <v>2000</v>
      </c>
      <c r="BH447" s="25" t="s">
        <v>2000</v>
      </c>
      <c r="BI447" s="75" t="s">
        <v>2000</v>
      </c>
      <c r="BJ447" s="75" t="s">
        <v>2000</v>
      </c>
      <c r="BK447" s="75" t="s">
        <v>2000</v>
      </c>
      <c r="BM447" s="52"/>
      <c r="BN447" s="52"/>
      <c r="BO447" s="52"/>
      <c r="BP447" s="52"/>
      <c r="BQ447" s="52"/>
      <c r="BR447" s="52"/>
    </row>
    <row r="448" spans="1:70" ht="15" customHeight="1" x14ac:dyDescent="0.25">
      <c r="A448" s="25">
        <v>356</v>
      </c>
      <c r="B448" s="21">
        <v>164</v>
      </c>
      <c r="C448" s="190" t="s">
        <v>339</v>
      </c>
      <c r="D448" s="200">
        <v>0</v>
      </c>
      <c r="E448" s="64" t="s">
        <v>4109</v>
      </c>
      <c r="F448" s="57" t="s">
        <v>289</v>
      </c>
      <c r="G448" s="25"/>
      <c r="H448" s="104">
        <v>1</v>
      </c>
      <c r="I448" s="25">
        <v>1</v>
      </c>
      <c r="J448" s="25" t="s">
        <v>932</v>
      </c>
      <c r="K448" s="25">
        <v>1</v>
      </c>
      <c r="L448" s="25">
        <v>2</v>
      </c>
      <c r="M448" s="25">
        <v>11</v>
      </c>
      <c r="N448" s="25" t="s">
        <v>4230</v>
      </c>
      <c r="O448" s="25" t="s">
        <v>549</v>
      </c>
      <c r="P448" s="25" t="s">
        <v>19</v>
      </c>
      <c r="Q448" s="25" t="s">
        <v>544</v>
      </c>
      <c r="R448" s="25"/>
      <c r="S448" s="25">
        <v>3</v>
      </c>
      <c r="T448" s="25" t="s">
        <v>933</v>
      </c>
      <c r="U448" s="25" t="s">
        <v>10</v>
      </c>
      <c r="V448" s="25">
        <v>8</v>
      </c>
      <c r="W448" s="25"/>
      <c r="X448" s="25">
        <v>2</v>
      </c>
      <c r="Y448" s="25"/>
      <c r="Z448" s="83"/>
      <c r="AA448" s="83">
        <v>540000000</v>
      </c>
      <c r="AB448" s="83"/>
      <c r="AC448" s="83"/>
      <c r="AD448" s="25" t="s">
        <v>794</v>
      </c>
      <c r="AE448" s="22"/>
      <c r="AF448" s="22"/>
      <c r="AG448" s="22">
        <f>(AA448*(106.875/AO448))/$AQ448</f>
        <v>546088944.9613626</v>
      </c>
      <c r="AH448" s="22"/>
      <c r="AI448" s="22"/>
      <c r="AJ448" s="23"/>
      <c r="AK448" s="23"/>
      <c r="AL448" s="23"/>
      <c r="AM448" s="23"/>
      <c r="AN448" s="23"/>
      <c r="AO448" s="24">
        <v>105.68333333333334</v>
      </c>
      <c r="AP448" s="27"/>
      <c r="AQ448" s="28">
        <v>1</v>
      </c>
      <c r="AR448" s="28">
        <v>6</v>
      </c>
      <c r="AS448" s="28" t="s">
        <v>751</v>
      </c>
      <c r="AT448" s="25">
        <v>3</v>
      </c>
      <c r="AU448" s="25"/>
      <c r="AV448" s="25" t="s">
        <v>936</v>
      </c>
      <c r="AW448" s="25"/>
      <c r="AX448" s="25" t="s">
        <v>2</v>
      </c>
      <c r="AY448" s="25" t="s">
        <v>935</v>
      </c>
      <c r="AZ448" s="25"/>
      <c r="BA448" s="25" t="s">
        <v>934</v>
      </c>
      <c r="BB448" s="25"/>
      <c r="BC448" s="25"/>
      <c r="BD448" s="25" t="s">
        <v>880</v>
      </c>
      <c r="BE448" s="25" t="s">
        <v>937</v>
      </c>
      <c r="BF448" s="25">
        <v>2</v>
      </c>
      <c r="BG448" s="62">
        <v>3</v>
      </c>
      <c r="BH448" s="25" t="s">
        <v>2000</v>
      </c>
      <c r="BI448" s="74">
        <v>0</v>
      </c>
      <c r="BJ448" s="75" t="s">
        <v>4019</v>
      </c>
      <c r="BK448" s="75" t="s">
        <v>3948</v>
      </c>
      <c r="BM448" s="238"/>
      <c r="BN448" s="238"/>
      <c r="BO448" s="238"/>
      <c r="BP448" s="238"/>
      <c r="BQ448" s="238"/>
      <c r="BR448" s="238"/>
    </row>
    <row r="449" spans="1:70" ht="15" customHeight="1" x14ac:dyDescent="0.25">
      <c r="A449" s="25">
        <v>353</v>
      </c>
      <c r="B449" s="26"/>
      <c r="C449" s="190"/>
      <c r="D449" s="200">
        <v>0</v>
      </c>
      <c r="E449" s="64" t="s">
        <v>4109</v>
      </c>
      <c r="F449" s="64" t="s">
        <v>151</v>
      </c>
      <c r="G449" s="94" t="s">
        <v>157</v>
      </c>
      <c r="H449" s="104">
        <v>1</v>
      </c>
      <c r="I449" s="25">
        <v>1</v>
      </c>
      <c r="J449" s="25" t="s">
        <v>906</v>
      </c>
      <c r="K449" s="25">
        <v>1</v>
      </c>
      <c r="L449" s="25">
        <v>2</v>
      </c>
      <c r="M449" s="25">
        <v>11</v>
      </c>
      <c r="N449" s="25" t="s">
        <v>2980</v>
      </c>
      <c r="O449" s="25" t="s">
        <v>748</v>
      </c>
      <c r="P449" s="25" t="s">
        <v>19</v>
      </c>
      <c r="Q449" s="25" t="s">
        <v>894</v>
      </c>
      <c r="R449" s="25" t="s">
        <v>4119</v>
      </c>
      <c r="S449" s="25">
        <v>3</v>
      </c>
      <c r="T449" s="25" t="s">
        <v>895</v>
      </c>
      <c r="U449" s="25" t="s">
        <v>10</v>
      </c>
      <c r="V449" s="25">
        <v>8</v>
      </c>
      <c r="W449" s="25" t="s">
        <v>896</v>
      </c>
      <c r="X449" s="25">
        <v>2</v>
      </c>
      <c r="Y449" s="25"/>
      <c r="Z449" s="83"/>
      <c r="AA449" s="83">
        <v>451000000</v>
      </c>
      <c r="AB449" s="83"/>
      <c r="AC449" s="83"/>
      <c r="AD449" s="25" t="s">
        <v>897</v>
      </c>
      <c r="AE449" s="22"/>
      <c r="AF449" s="22"/>
      <c r="AG449" s="22">
        <f>(AA449*(106.875/AO449))/$AQ449</f>
        <v>463059402.7699945</v>
      </c>
      <c r="AH449" s="22"/>
      <c r="AI449" s="22"/>
      <c r="AJ449" s="35"/>
      <c r="AK449" s="35"/>
      <c r="AL449" s="35">
        <f>AG449/$AS449</f>
        <v>29807.492936594434</v>
      </c>
      <c r="AM449" s="35"/>
      <c r="AN449" s="35"/>
      <c r="AO449" s="24">
        <v>104.09166666666665</v>
      </c>
      <c r="AP449" s="27"/>
      <c r="AQ449" s="28">
        <v>1</v>
      </c>
      <c r="AR449" s="28">
        <v>1</v>
      </c>
      <c r="AS449" s="28">
        <v>15535</v>
      </c>
      <c r="AT449" s="25">
        <v>3</v>
      </c>
      <c r="AU449" s="25"/>
      <c r="AV449" s="25" t="s">
        <v>899</v>
      </c>
      <c r="AW449" s="25">
        <v>2012</v>
      </c>
      <c r="AX449" s="25" t="s">
        <v>773</v>
      </c>
      <c r="AY449" s="25" t="s">
        <v>898</v>
      </c>
      <c r="AZ449" s="25" t="s">
        <v>751</v>
      </c>
      <c r="BA449" s="25" t="s">
        <v>902</v>
      </c>
      <c r="BB449" s="25" t="s">
        <v>751</v>
      </c>
      <c r="BC449" s="25" t="s">
        <v>751</v>
      </c>
      <c r="BD449" s="25" t="s">
        <v>751</v>
      </c>
      <c r="BE449" s="25" t="s">
        <v>900</v>
      </c>
      <c r="BF449" s="25">
        <v>3</v>
      </c>
      <c r="BG449" s="62">
        <v>3</v>
      </c>
      <c r="BH449" s="25" t="s">
        <v>2000</v>
      </c>
      <c r="BI449" s="74">
        <v>0</v>
      </c>
      <c r="BJ449" s="75" t="s">
        <v>4018</v>
      </c>
      <c r="BK449" s="75" t="s">
        <v>3924</v>
      </c>
    </row>
    <row r="450" spans="1:70" ht="15" customHeight="1" x14ac:dyDescent="0.25">
      <c r="A450" s="25">
        <v>354</v>
      </c>
      <c r="B450" s="26"/>
      <c r="C450" s="190"/>
      <c r="D450" s="200">
        <v>0</v>
      </c>
      <c r="E450" s="64" t="s">
        <v>4109</v>
      </c>
      <c r="F450" s="64" t="s">
        <v>151</v>
      </c>
      <c r="G450" s="94" t="s">
        <v>157</v>
      </c>
      <c r="H450" s="104">
        <v>1</v>
      </c>
      <c r="I450" s="25">
        <v>1</v>
      </c>
      <c r="J450" s="25" t="s">
        <v>906</v>
      </c>
      <c r="K450" s="25">
        <v>1</v>
      </c>
      <c r="L450" s="25">
        <v>2</v>
      </c>
      <c r="M450" s="25">
        <v>11</v>
      </c>
      <c r="N450" s="25" t="s">
        <v>2980</v>
      </c>
      <c r="O450" s="25" t="s">
        <v>901</v>
      </c>
      <c r="P450" s="25" t="s">
        <v>19</v>
      </c>
      <c r="Q450" s="25" t="s">
        <v>894</v>
      </c>
      <c r="R450" s="25" t="s">
        <v>4119</v>
      </c>
      <c r="S450" s="25">
        <v>3</v>
      </c>
      <c r="T450" s="25" t="s">
        <v>895</v>
      </c>
      <c r="U450" s="25" t="s">
        <v>10</v>
      </c>
      <c r="V450" s="25">
        <v>8</v>
      </c>
      <c r="W450" s="25" t="s">
        <v>896</v>
      </c>
      <c r="X450" s="25">
        <v>2</v>
      </c>
      <c r="Y450" s="25"/>
      <c r="Z450" s="83"/>
      <c r="AA450" s="83">
        <v>89000000</v>
      </c>
      <c r="AB450" s="83"/>
      <c r="AC450" s="83"/>
      <c r="AD450" s="25" t="s">
        <v>897</v>
      </c>
      <c r="AE450" s="22"/>
      <c r="AF450" s="22"/>
      <c r="AG450" s="22">
        <f>(AA450*(106.875/AO450))/$AQ450</f>
        <v>91379793.451284945</v>
      </c>
      <c r="AH450" s="22"/>
      <c r="AI450" s="22"/>
      <c r="AJ450" s="35"/>
      <c r="AK450" s="35"/>
      <c r="AL450" s="35">
        <f>AG450/$AS450</f>
        <v>5882.1881848268395</v>
      </c>
      <c r="AM450" s="35"/>
      <c r="AN450" s="35"/>
      <c r="AO450" s="24">
        <v>104.09166666666665</v>
      </c>
      <c r="AP450" s="27"/>
      <c r="AQ450" s="28">
        <v>1</v>
      </c>
      <c r="AR450" s="28">
        <v>1</v>
      </c>
      <c r="AS450" s="28">
        <v>15535</v>
      </c>
      <c r="AT450" s="25">
        <v>3</v>
      </c>
      <c r="AU450" s="25"/>
      <c r="AV450" s="25" t="s">
        <v>899</v>
      </c>
      <c r="AW450" s="25">
        <v>2012</v>
      </c>
      <c r="AX450" s="25" t="s">
        <v>773</v>
      </c>
      <c r="AY450" s="25" t="s">
        <v>903</v>
      </c>
      <c r="AZ450" s="25" t="s">
        <v>751</v>
      </c>
      <c r="BA450" s="25" t="s">
        <v>902</v>
      </c>
      <c r="BB450" s="25" t="s">
        <v>751</v>
      </c>
      <c r="BC450" s="25" t="s">
        <v>751</v>
      </c>
      <c r="BD450" s="25" t="s">
        <v>751</v>
      </c>
      <c r="BE450" s="25" t="s">
        <v>900</v>
      </c>
      <c r="BF450" s="25">
        <v>3</v>
      </c>
      <c r="BG450" s="62">
        <v>3</v>
      </c>
      <c r="BH450" s="25" t="s">
        <v>2000</v>
      </c>
      <c r="BI450" s="74">
        <v>0</v>
      </c>
      <c r="BJ450" s="75" t="s">
        <v>4018</v>
      </c>
      <c r="BK450" s="75" t="s">
        <v>3924</v>
      </c>
    </row>
    <row r="451" spans="1:70" ht="15" customHeight="1" x14ac:dyDescent="0.25">
      <c r="A451" s="25">
        <v>750</v>
      </c>
      <c r="B451" s="237"/>
      <c r="C451" s="190"/>
      <c r="D451" s="200">
        <v>0</v>
      </c>
      <c r="E451" s="197" t="s">
        <v>3437</v>
      </c>
      <c r="F451" s="57" t="s">
        <v>5</v>
      </c>
      <c r="G451" s="25" t="s">
        <v>3438</v>
      </c>
      <c r="H451" s="104">
        <v>1</v>
      </c>
      <c r="I451" s="25">
        <v>1</v>
      </c>
      <c r="J451" s="25" t="s">
        <v>3439</v>
      </c>
      <c r="K451" s="25">
        <v>4</v>
      </c>
      <c r="L451" s="25">
        <v>1</v>
      </c>
      <c r="M451" s="25">
        <v>3</v>
      </c>
      <c r="N451" s="25" t="s">
        <v>2942</v>
      </c>
      <c r="O451" s="25" t="s">
        <v>3440</v>
      </c>
      <c r="P451" s="25" t="s">
        <v>3441</v>
      </c>
      <c r="Q451" s="25" t="s">
        <v>3442</v>
      </c>
      <c r="R451" s="25" t="s">
        <v>3443</v>
      </c>
      <c r="S451" s="25">
        <v>4</v>
      </c>
      <c r="T451" s="25" t="s">
        <v>3380</v>
      </c>
      <c r="U451" s="25" t="s">
        <v>10</v>
      </c>
      <c r="V451" s="25">
        <v>8</v>
      </c>
      <c r="W451" s="25" t="s">
        <v>3444</v>
      </c>
      <c r="X451" s="25">
        <v>1</v>
      </c>
      <c r="Y451" s="25"/>
      <c r="Z451" s="25"/>
      <c r="AA451" s="25">
        <v>7000</v>
      </c>
      <c r="AB451" s="25"/>
      <c r="AC451" s="25"/>
      <c r="AD451" s="25" t="s">
        <v>3445</v>
      </c>
      <c r="AE451" s="22"/>
      <c r="AF451" s="22"/>
      <c r="AG451" s="22">
        <f>((AA451*(140.36/$AO451))/$AQ451)*(0.830367/$AP451)</f>
        <v>821.05497271994375</v>
      </c>
      <c r="AH451" s="22"/>
      <c r="AI451" s="22"/>
      <c r="AJ451" s="35"/>
      <c r="AK451" s="35"/>
      <c r="AL451" s="35">
        <f>AG451/AS451</f>
        <v>821.05497271994375</v>
      </c>
      <c r="AM451" s="35"/>
      <c r="AN451" s="35"/>
      <c r="AO451" s="24">
        <v>54.1608695209231</v>
      </c>
      <c r="AP451" s="24">
        <v>18.346516553919599</v>
      </c>
      <c r="AQ451" s="24">
        <v>1</v>
      </c>
      <c r="AR451" s="24">
        <v>1</v>
      </c>
      <c r="AS451" s="24">
        <v>1</v>
      </c>
      <c r="AT451" s="25">
        <v>2</v>
      </c>
      <c r="AU451" s="25" t="s">
        <v>3446</v>
      </c>
      <c r="AV451" s="25"/>
      <c r="AW451" s="25">
        <v>2000</v>
      </c>
      <c r="AX451" s="25"/>
      <c r="AY451" s="25"/>
      <c r="AZ451" s="25"/>
      <c r="BA451" s="25"/>
      <c r="BB451" s="25"/>
      <c r="BC451" s="25"/>
      <c r="BD451" s="25"/>
      <c r="BE451" s="25" t="s">
        <v>3877</v>
      </c>
      <c r="BF451" s="25">
        <v>1</v>
      </c>
      <c r="BG451" s="62">
        <v>3</v>
      </c>
      <c r="BH451" s="25" t="s">
        <v>2000</v>
      </c>
      <c r="BI451" s="74">
        <v>0</v>
      </c>
      <c r="BJ451" s="75" t="s">
        <v>2000</v>
      </c>
      <c r="BK451" s="75" t="s">
        <v>4079</v>
      </c>
    </row>
    <row r="452" spans="1:70" ht="15" customHeight="1" x14ac:dyDescent="0.25">
      <c r="A452" s="25">
        <v>751</v>
      </c>
      <c r="B452" s="237"/>
      <c r="C452" s="190"/>
      <c r="D452" s="200">
        <v>0</v>
      </c>
      <c r="E452" s="197" t="s">
        <v>3437</v>
      </c>
      <c r="F452" s="57" t="s">
        <v>5</v>
      </c>
      <c r="G452" s="25" t="s">
        <v>3438</v>
      </c>
      <c r="H452" s="104">
        <v>1</v>
      </c>
      <c r="I452" s="25">
        <v>1</v>
      </c>
      <c r="J452" s="25" t="s">
        <v>3439</v>
      </c>
      <c r="K452" s="25">
        <v>4</v>
      </c>
      <c r="L452" s="25">
        <v>1</v>
      </c>
      <c r="M452" s="25">
        <v>19</v>
      </c>
      <c r="N452" s="25" t="s">
        <v>2960</v>
      </c>
      <c r="O452" s="25" t="s">
        <v>3447</v>
      </c>
      <c r="P452" s="25" t="s">
        <v>3441</v>
      </c>
      <c r="Q452" s="25" t="s">
        <v>3442</v>
      </c>
      <c r="R452" s="25" t="s">
        <v>3443</v>
      </c>
      <c r="S452" s="25">
        <v>4</v>
      </c>
      <c r="T452" s="25" t="s">
        <v>3380</v>
      </c>
      <c r="U452" s="25" t="s">
        <v>10</v>
      </c>
      <c r="V452" s="25">
        <v>8</v>
      </c>
      <c r="W452" s="25" t="s">
        <v>3448</v>
      </c>
      <c r="X452" s="25">
        <v>1</v>
      </c>
      <c r="Y452" s="25"/>
      <c r="Z452" s="25"/>
      <c r="AA452" s="25">
        <v>46000</v>
      </c>
      <c r="AB452" s="25"/>
      <c r="AC452" s="25"/>
      <c r="AD452" s="25" t="s">
        <v>3449</v>
      </c>
      <c r="AE452" s="22"/>
      <c r="AF452" s="22"/>
      <c r="AG452" s="22">
        <f>((AA452*(140.36/$AO452))/$AQ452)*(0.830367/$AP452)</f>
        <v>5395.5041064453444</v>
      </c>
      <c r="AH452" s="22"/>
      <c r="AI452" s="22"/>
      <c r="AJ452" s="35"/>
      <c r="AK452" s="35"/>
      <c r="AL452" s="35">
        <f>AG452/AS452</f>
        <v>5395.5041064453444</v>
      </c>
      <c r="AM452" s="35"/>
      <c r="AN452" s="35"/>
      <c r="AO452" s="24">
        <v>54.1608695209231</v>
      </c>
      <c r="AP452" s="24">
        <v>18.346516553919599</v>
      </c>
      <c r="AQ452" s="24">
        <v>1</v>
      </c>
      <c r="AR452" s="24">
        <v>1</v>
      </c>
      <c r="AS452" s="24">
        <v>1</v>
      </c>
      <c r="AT452" s="25">
        <v>2</v>
      </c>
      <c r="AU452" s="25" t="s">
        <v>3446</v>
      </c>
      <c r="AV452" s="25"/>
      <c r="AW452" s="25">
        <v>2000</v>
      </c>
      <c r="AX452" s="25"/>
      <c r="AY452" s="25"/>
      <c r="AZ452" s="25"/>
      <c r="BA452" s="25"/>
      <c r="BB452" s="25"/>
      <c r="BC452" s="25"/>
      <c r="BD452" s="25"/>
      <c r="BE452" s="25" t="s">
        <v>3877</v>
      </c>
      <c r="BF452" s="25">
        <v>1</v>
      </c>
      <c r="BG452" s="62">
        <v>3</v>
      </c>
      <c r="BH452" s="25" t="s">
        <v>2000</v>
      </c>
      <c r="BI452" s="74">
        <v>0</v>
      </c>
      <c r="BJ452" s="75" t="s">
        <v>2000</v>
      </c>
      <c r="BK452" s="75" t="s">
        <v>4079</v>
      </c>
    </row>
    <row r="453" spans="1:70" ht="15" customHeight="1" x14ac:dyDescent="0.25">
      <c r="A453" s="25">
        <v>357</v>
      </c>
      <c r="B453" s="21">
        <v>165</v>
      </c>
      <c r="C453" s="190"/>
      <c r="D453" s="201">
        <v>1</v>
      </c>
      <c r="E453" s="64" t="s">
        <v>763</v>
      </c>
      <c r="F453" s="57" t="s">
        <v>151</v>
      </c>
      <c r="G453" s="94" t="s">
        <v>153</v>
      </c>
      <c r="H453" s="104">
        <v>1</v>
      </c>
      <c r="I453" s="44">
        <v>1</v>
      </c>
      <c r="J453" s="71" t="s">
        <v>764</v>
      </c>
      <c r="K453" s="25">
        <v>1</v>
      </c>
      <c r="L453" s="25">
        <v>1</v>
      </c>
      <c r="M453" s="25">
        <v>3</v>
      </c>
      <c r="N453" s="25" t="s">
        <v>3074</v>
      </c>
      <c r="O453" s="71" t="s">
        <v>765</v>
      </c>
      <c r="P453" s="71" t="s">
        <v>20</v>
      </c>
      <c r="Q453" s="44" t="s">
        <v>154</v>
      </c>
      <c r="R453" s="25" t="s">
        <v>4120</v>
      </c>
      <c r="S453" s="25">
        <v>1</v>
      </c>
      <c r="T453" s="44" t="s">
        <v>766</v>
      </c>
      <c r="U453" s="25" t="s">
        <v>2</v>
      </c>
      <c r="V453" s="25">
        <v>7</v>
      </c>
      <c r="W453" s="25" t="s">
        <v>775</v>
      </c>
      <c r="X453" s="25">
        <v>2</v>
      </c>
      <c r="Y453" s="25"/>
      <c r="Z453" s="83">
        <v>336</v>
      </c>
      <c r="AA453" s="83"/>
      <c r="AB453" s="83"/>
      <c r="AC453" s="83">
        <v>390</v>
      </c>
      <c r="AD453" s="25" t="s">
        <v>1992</v>
      </c>
      <c r="AE453" s="22"/>
      <c r="AF453" s="22">
        <f>(Z453*(106.875/AO453))/$AQ453</f>
        <v>359.12992749395778</v>
      </c>
      <c r="AG453" s="22"/>
      <c r="AH453" s="22"/>
      <c r="AI453" s="22">
        <f>(AC453*(106.875/AO453))/$AQ453</f>
        <v>416.84723726977245</v>
      </c>
      <c r="AJ453" s="35"/>
      <c r="AK453" s="35">
        <f>AF453/$AS453</f>
        <v>359.12992749395778</v>
      </c>
      <c r="AL453" s="35"/>
      <c r="AM453" s="35"/>
      <c r="AN453" s="35">
        <f>AI453/$AS453</f>
        <v>416.84723726977245</v>
      </c>
      <c r="AO453" s="24">
        <v>99.991666666666674</v>
      </c>
      <c r="AP453" s="27"/>
      <c r="AQ453" s="28">
        <v>1</v>
      </c>
      <c r="AR453" s="27">
        <v>2</v>
      </c>
      <c r="AS453" s="47">
        <v>1</v>
      </c>
      <c r="AT453" s="25">
        <v>15</v>
      </c>
      <c r="AU453" s="25" t="s">
        <v>771</v>
      </c>
      <c r="AV453" s="25" t="s">
        <v>772</v>
      </c>
      <c r="AW453" s="25">
        <v>2010</v>
      </c>
      <c r="AX453" s="25" t="s">
        <v>773</v>
      </c>
      <c r="AY453" s="25" t="s">
        <v>1993</v>
      </c>
      <c r="AZ453" s="25" t="s">
        <v>751</v>
      </c>
      <c r="BA453" s="83" t="s">
        <v>769</v>
      </c>
      <c r="BB453" s="83" t="s">
        <v>770</v>
      </c>
      <c r="BC453" s="25" t="s">
        <v>751</v>
      </c>
      <c r="BD453" s="25" t="s">
        <v>325</v>
      </c>
      <c r="BE453" s="25" t="s">
        <v>774</v>
      </c>
      <c r="BF453" s="25">
        <v>2</v>
      </c>
      <c r="BG453" s="25" t="s">
        <v>2000</v>
      </c>
      <c r="BH453" s="25" t="s">
        <v>2000</v>
      </c>
      <c r="BI453" s="174">
        <v>1</v>
      </c>
      <c r="BJ453" s="75" t="s">
        <v>4020</v>
      </c>
      <c r="BK453" s="75" t="s">
        <v>4021</v>
      </c>
    </row>
    <row r="454" spans="1:70" ht="15" customHeight="1" x14ac:dyDescent="0.25">
      <c r="A454" s="25">
        <v>358</v>
      </c>
      <c r="B454" s="26"/>
      <c r="C454" s="190"/>
      <c r="D454" s="201">
        <v>1</v>
      </c>
      <c r="E454" s="64" t="s">
        <v>763</v>
      </c>
      <c r="F454" s="57" t="s">
        <v>151</v>
      </c>
      <c r="G454" s="94" t="s">
        <v>153</v>
      </c>
      <c r="H454" s="104">
        <v>1</v>
      </c>
      <c r="I454" s="44">
        <v>1</v>
      </c>
      <c r="J454" s="71" t="s">
        <v>764</v>
      </c>
      <c r="K454" s="25">
        <v>1</v>
      </c>
      <c r="L454" s="25">
        <v>1</v>
      </c>
      <c r="M454" s="25">
        <v>3</v>
      </c>
      <c r="N454" s="25" t="s">
        <v>3074</v>
      </c>
      <c r="O454" s="71" t="s">
        <v>765</v>
      </c>
      <c r="P454" s="71" t="s">
        <v>20</v>
      </c>
      <c r="Q454" s="44" t="s">
        <v>154</v>
      </c>
      <c r="R454" s="25" t="s">
        <v>4120</v>
      </c>
      <c r="S454" s="25">
        <v>1</v>
      </c>
      <c r="T454" s="44" t="s">
        <v>766</v>
      </c>
      <c r="U454" s="25" t="s">
        <v>2</v>
      </c>
      <c r="V454" s="25">
        <v>7</v>
      </c>
      <c r="W454" s="25" t="s">
        <v>776</v>
      </c>
      <c r="X454" s="25">
        <v>2</v>
      </c>
      <c r="Y454" s="25"/>
      <c r="Z454" s="83">
        <v>179</v>
      </c>
      <c r="AA454" s="83"/>
      <c r="AB454" s="83"/>
      <c r="AC454" s="83">
        <v>488</v>
      </c>
      <c r="AD454" s="25" t="s">
        <v>1992</v>
      </c>
      <c r="AE454" s="22"/>
      <c r="AF454" s="22">
        <f>(Z454*(106.875/AO454))/$AQ454</f>
        <v>191.32219351612633</v>
      </c>
      <c r="AG454" s="22"/>
      <c r="AH454" s="22"/>
      <c r="AI454" s="22">
        <f>(AC454*(106.875/AO454))/$AQ454</f>
        <v>521.59346612217678</v>
      </c>
      <c r="AJ454" s="35"/>
      <c r="AK454" s="35">
        <f>AF454/$AS454</f>
        <v>191.32219351612633</v>
      </c>
      <c r="AL454" s="35"/>
      <c r="AM454" s="35"/>
      <c r="AN454" s="35">
        <f>AI454/$AS454</f>
        <v>521.59346612217678</v>
      </c>
      <c r="AO454" s="24">
        <v>99.991666666666674</v>
      </c>
      <c r="AP454" s="27"/>
      <c r="AQ454" s="28">
        <v>1</v>
      </c>
      <c r="AR454" s="27">
        <v>2</v>
      </c>
      <c r="AS454" s="47">
        <v>1</v>
      </c>
      <c r="AT454" s="25">
        <v>15</v>
      </c>
      <c r="AU454" s="25" t="s">
        <v>771</v>
      </c>
      <c r="AV454" s="25" t="s">
        <v>772</v>
      </c>
      <c r="AW454" s="25">
        <v>2010</v>
      </c>
      <c r="AX454" s="25" t="s">
        <v>773</v>
      </c>
      <c r="AY454" s="25" t="s">
        <v>1994</v>
      </c>
      <c r="AZ454" s="25" t="s">
        <v>751</v>
      </c>
      <c r="BA454" s="83" t="s">
        <v>769</v>
      </c>
      <c r="BB454" s="83" t="s">
        <v>770</v>
      </c>
      <c r="BC454" s="25" t="s">
        <v>751</v>
      </c>
      <c r="BD454" s="25" t="s">
        <v>325</v>
      </c>
      <c r="BE454" s="25" t="s">
        <v>774</v>
      </c>
      <c r="BF454" s="25">
        <v>2</v>
      </c>
      <c r="BG454" s="25" t="s">
        <v>2000</v>
      </c>
      <c r="BH454" s="25" t="s">
        <v>2000</v>
      </c>
      <c r="BI454" s="174">
        <v>1</v>
      </c>
      <c r="BJ454" s="75" t="s">
        <v>4020</v>
      </c>
      <c r="BK454" s="75" t="s">
        <v>4021</v>
      </c>
    </row>
    <row r="455" spans="1:70" ht="15" customHeight="1" x14ac:dyDescent="0.25">
      <c r="A455" s="25">
        <v>359</v>
      </c>
      <c r="B455" s="26"/>
      <c r="C455" s="190"/>
      <c r="D455" s="201">
        <v>1</v>
      </c>
      <c r="E455" s="64" t="s">
        <v>763</v>
      </c>
      <c r="F455" s="57" t="s">
        <v>151</v>
      </c>
      <c r="G455" s="94" t="s">
        <v>153</v>
      </c>
      <c r="H455" s="104">
        <v>1</v>
      </c>
      <c r="I455" s="44">
        <v>1</v>
      </c>
      <c r="J455" s="71" t="s">
        <v>764</v>
      </c>
      <c r="K455" s="25">
        <v>1</v>
      </c>
      <c r="L455" s="25">
        <v>1</v>
      </c>
      <c r="M455" s="25">
        <v>3</v>
      </c>
      <c r="N455" s="25" t="s">
        <v>3074</v>
      </c>
      <c r="O455" s="71" t="s">
        <v>765</v>
      </c>
      <c r="P455" s="71" t="s">
        <v>20</v>
      </c>
      <c r="Q455" s="44" t="s">
        <v>154</v>
      </c>
      <c r="R455" s="25" t="s">
        <v>4120</v>
      </c>
      <c r="S455" s="25">
        <v>1</v>
      </c>
      <c r="T455" s="44" t="s">
        <v>766</v>
      </c>
      <c r="U455" s="25" t="s">
        <v>2</v>
      </c>
      <c r="V455" s="25">
        <v>7</v>
      </c>
      <c r="W455" s="25" t="s">
        <v>768</v>
      </c>
      <c r="X455" s="25">
        <v>2</v>
      </c>
      <c r="Y455" s="25"/>
      <c r="Z455" s="83">
        <v>300</v>
      </c>
      <c r="AA455" s="83"/>
      <c r="AB455" s="83"/>
      <c r="AC455" s="83">
        <v>365</v>
      </c>
      <c r="AD455" s="25" t="s">
        <v>1992</v>
      </c>
      <c r="AE455" s="22"/>
      <c r="AF455" s="22">
        <f>(Z455*(106.875/AO455))/$AQ455</f>
        <v>320.65172097674804</v>
      </c>
      <c r="AG455" s="22"/>
      <c r="AH455" s="22"/>
      <c r="AI455" s="22">
        <f>(AC455*(106.875/AO455))/$AQ455</f>
        <v>390.12626052171009</v>
      </c>
      <c r="AJ455" s="35"/>
      <c r="AK455" s="35">
        <f>AF455/$AS455</f>
        <v>320.65172097674804</v>
      </c>
      <c r="AL455" s="35"/>
      <c r="AM455" s="35"/>
      <c r="AN455" s="35">
        <f>AI455/$AS455</f>
        <v>390.12626052171009</v>
      </c>
      <c r="AO455" s="24">
        <v>99.991666666666674</v>
      </c>
      <c r="AP455" s="27"/>
      <c r="AQ455" s="28">
        <v>1</v>
      </c>
      <c r="AR455" s="27">
        <v>2</v>
      </c>
      <c r="AS455" s="47">
        <v>1</v>
      </c>
      <c r="AT455" s="25">
        <v>15</v>
      </c>
      <c r="AU455" s="25" t="s">
        <v>771</v>
      </c>
      <c r="AV455" s="25" t="s">
        <v>772</v>
      </c>
      <c r="AW455" s="25">
        <v>2010</v>
      </c>
      <c r="AX455" s="25" t="s">
        <v>773</v>
      </c>
      <c r="AY455" s="25" t="s">
        <v>1995</v>
      </c>
      <c r="AZ455" s="25" t="s">
        <v>751</v>
      </c>
      <c r="BA455" s="83" t="s">
        <v>769</v>
      </c>
      <c r="BB455" s="83" t="s">
        <v>770</v>
      </c>
      <c r="BC455" s="25" t="s">
        <v>751</v>
      </c>
      <c r="BD455" s="25" t="s">
        <v>325</v>
      </c>
      <c r="BE455" s="25" t="s">
        <v>774</v>
      </c>
      <c r="BF455" s="25">
        <v>2</v>
      </c>
      <c r="BG455" s="25" t="s">
        <v>2000</v>
      </c>
      <c r="BH455" s="25" t="s">
        <v>2000</v>
      </c>
      <c r="BI455" s="174">
        <v>1</v>
      </c>
      <c r="BJ455" s="75" t="s">
        <v>4020</v>
      </c>
      <c r="BK455" s="75" t="s">
        <v>4021</v>
      </c>
    </row>
    <row r="456" spans="1:70" ht="15" customHeight="1" x14ac:dyDescent="0.25">
      <c r="A456" s="25">
        <v>360</v>
      </c>
      <c r="B456" s="21">
        <v>166</v>
      </c>
      <c r="C456" s="190" t="s">
        <v>23</v>
      </c>
      <c r="D456" s="201">
        <v>0</v>
      </c>
      <c r="E456" s="57" t="s">
        <v>677</v>
      </c>
      <c r="F456" s="57" t="s">
        <v>289</v>
      </c>
      <c r="G456" s="25"/>
      <c r="H456" s="104">
        <v>0</v>
      </c>
      <c r="I456" s="25" t="s">
        <v>618</v>
      </c>
      <c r="J456" s="25"/>
      <c r="K456" s="25">
        <v>1</v>
      </c>
      <c r="L456" s="25">
        <v>2</v>
      </c>
      <c r="M456" s="25"/>
      <c r="N456" s="25"/>
      <c r="O456" s="25"/>
      <c r="P456" s="25"/>
      <c r="Q456" s="25"/>
      <c r="R456" s="25"/>
      <c r="S456" s="25"/>
      <c r="T456" s="25"/>
      <c r="U456" s="25"/>
      <c r="V456" s="25"/>
      <c r="W456" s="25"/>
      <c r="X456" s="25"/>
      <c r="Y456" s="25"/>
      <c r="Z456" s="83"/>
      <c r="AA456" s="83"/>
      <c r="AB456" s="83"/>
      <c r="AC456" s="83"/>
      <c r="AD456" s="25"/>
      <c r="AE456" s="22"/>
      <c r="AF456" s="22"/>
      <c r="AG456" s="22"/>
      <c r="AH456" s="22"/>
      <c r="AI456" s="22"/>
      <c r="AJ456" s="23"/>
      <c r="AK456" s="23"/>
      <c r="AL456" s="23"/>
      <c r="AM456" s="23"/>
      <c r="AN456" s="23"/>
      <c r="AO456" s="48"/>
      <c r="AP456" s="27"/>
      <c r="AQ456" s="28">
        <v>1</v>
      </c>
      <c r="AR456" s="28"/>
      <c r="AS456" s="28" t="s">
        <v>751</v>
      </c>
      <c r="AT456" s="25"/>
      <c r="AU456" s="25"/>
      <c r="AV456" s="25"/>
      <c r="AW456" s="25"/>
      <c r="AX456" s="25"/>
      <c r="AY456" s="25"/>
      <c r="AZ456" s="25"/>
      <c r="BA456" s="25"/>
      <c r="BB456" s="25"/>
      <c r="BC456" s="25"/>
      <c r="BD456" s="25"/>
      <c r="BE456" s="25"/>
      <c r="BF456" s="25"/>
      <c r="BG456" s="25" t="s">
        <v>2000</v>
      </c>
      <c r="BH456" s="25" t="s">
        <v>2000</v>
      </c>
      <c r="BI456" s="75" t="s">
        <v>2000</v>
      </c>
      <c r="BJ456" s="75" t="s">
        <v>2000</v>
      </c>
      <c r="BK456" s="75" t="s">
        <v>2000</v>
      </c>
      <c r="BM456" s="238"/>
      <c r="BN456" s="238"/>
      <c r="BO456" s="238"/>
      <c r="BP456" s="238"/>
      <c r="BQ456" s="238"/>
      <c r="BR456" s="238"/>
    </row>
    <row r="457" spans="1:70" ht="15" customHeight="1" x14ac:dyDescent="0.25">
      <c r="A457" s="25">
        <v>362</v>
      </c>
      <c r="B457" s="21">
        <v>167</v>
      </c>
      <c r="C457" s="190" t="s">
        <v>195</v>
      </c>
      <c r="D457" s="200">
        <v>0</v>
      </c>
      <c r="E457" s="87" t="s">
        <v>209</v>
      </c>
      <c r="F457" s="87" t="s">
        <v>151</v>
      </c>
      <c r="G457" s="99" t="s">
        <v>207</v>
      </c>
      <c r="H457" s="104">
        <v>1</v>
      </c>
      <c r="I457" s="25">
        <v>1</v>
      </c>
      <c r="J457" s="44"/>
      <c r="K457" s="25">
        <v>3</v>
      </c>
      <c r="L457" s="25">
        <v>3</v>
      </c>
      <c r="M457" s="25">
        <v>24</v>
      </c>
      <c r="N457" s="25">
        <v>24</v>
      </c>
      <c r="O457" s="42" t="s">
        <v>210</v>
      </c>
      <c r="P457" s="44" t="s">
        <v>20</v>
      </c>
      <c r="Q457" s="34" t="s">
        <v>211</v>
      </c>
      <c r="R457" s="34" t="s">
        <v>751</v>
      </c>
      <c r="S457" s="25">
        <v>5</v>
      </c>
      <c r="T457" s="25" t="s">
        <v>1504</v>
      </c>
      <c r="U457" s="25" t="s">
        <v>2</v>
      </c>
      <c r="V457" s="25">
        <v>7</v>
      </c>
      <c r="W457" s="43" t="s">
        <v>214</v>
      </c>
      <c r="X457" s="25">
        <v>1</v>
      </c>
      <c r="Y457" s="25"/>
      <c r="Z457" s="25"/>
      <c r="AA457" s="62">
        <v>13.28</v>
      </c>
      <c r="AB457" s="83"/>
      <c r="AC457" s="83"/>
      <c r="AD457" s="34" t="s">
        <v>212</v>
      </c>
      <c r="AE457" s="22"/>
      <c r="AF457" s="22"/>
      <c r="AG457" s="22">
        <f t="shared" ref="AG457:AG462" si="24">(AA457*(106.875/AO457))/$AQ457</f>
        <v>15.589565217391302</v>
      </c>
      <c r="AH457" s="22"/>
      <c r="AI457" s="22"/>
      <c r="AJ457" s="35"/>
      <c r="AK457" s="35"/>
      <c r="AL457" s="35">
        <f t="shared" ref="AL457:AL462" si="25">AG457</f>
        <v>15.589565217391302</v>
      </c>
      <c r="AM457" s="35"/>
      <c r="AN457" s="35"/>
      <c r="AO457" s="24">
        <v>91.041666666666671</v>
      </c>
      <c r="AP457" s="27"/>
      <c r="AQ457" s="28">
        <v>1</v>
      </c>
      <c r="AR457" s="28">
        <v>3</v>
      </c>
      <c r="AS457" s="28" t="s">
        <v>751</v>
      </c>
      <c r="AT457" s="34">
        <v>10</v>
      </c>
      <c r="AU457" s="36" t="s">
        <v>1573</v>
      </c>
      <c r="AV457" s="25" t="s">
        <v>767</v>
      </c>
      <c r="AW457" s="25" t="s">
        <v>1572</v>
      </c>
      <c r="AX457" s="25" t="s">
        <v>773</v>
      </c>
      <c r="AY457" s="36" t="s">
        <v>1574</v>
      </c>
      <c r="AZ457" s="25" t="s">
        <v>751</v>
      </c>
      <c r="BA457" s="34" t="s">
        <v>751</v>
      </c>
      <c r="BB457" s="25" t="s">
        <v>751</v>
      </c>
      <c r="BC457" s="25">
        <v>298</v>
      </c>
      <c r="BD457" s="34" t="s">
        <v>213</v>
      </c>
      <c r="BE457" s="38" t="s">
        <v>1963</v>
      </c>
      <c r="BF457" s="38">
        <v>1</v>
      </c>
      <c r="BG457" s="25" t="s">
        <v>2000</v>
      </c>
      <c r="BH457" s="25" t="s">
        <v>2000</v>
      </c>
      <c r="BI457" s="74">
        <v>0</v>
      </c>
      <c r="BJ457" s="75" t="s">
        <v>3997</v>
      </c>
      <c r="BK457" s="75" t="s">
        <v>2000</v>
      </c>
    </row>
    <row r="458" spans="1:70" ht="15" customHeight="1" x14ac:dyDescent="0.25">
      <c r="A458" s="25">
        <v>361</v>
      </c>
      <c r="B458" s="26"/>
      <c r="C458" s="190" t="s">
        <v>195</v>
      </c>
      <c r="D458" s="200">
        <v>0</v>
      </c>
      <c r="E458" s="87" t="s">
        <v>209</v>
      </c>
      <c r="F458" s="87" t="s">
        <v>151</v>
      </c>
      <c r="G458" s="99" t="s">
        <v>207</v>
      </c>
      <c r="H458" s="104">
        <v>1</v>
      </c>
      <c r="I458" s="25">
        <v>1</v>
      </c>
      <c r="J458" s="44"/>
      <c r="K458" s="25">
        <v>3</v>
      </c>
      <c r="L458" s="25">
        <v>3</v>
      </c>
      <c r="M458" s="25">
        <v>24</v>
      </c>
      <c r="N458" s="25">
        <v>24</v>
      </c>
      <c r="O458" s="42" t="s">
        <v>210</v>
      </c>
      <c r="P458" s="44" t="s">
        <v>20</v>
      </c>
      <c r="Q458" s="34" t="s">
        <v>211</v>
      </c>
      <c r="R458" s="34" t="s">
        <v>751</v>
      </c>
      <c r="S458" s="25">
        <v>5</v>
      </c>
      <c r="T458" s="25" t="s">
        <v>1504</v>
      </c>
      <c r="U458" s="25" t="s">
        <v>2</v>
      </c>
      <c r="V458" s="25">
        <v>7</v>
      </c>
      <c r="W458" s="43" t="s">
        <v>214</v>
      </c>
      <c r="X458" s="25">
        <v>1</v>
      </c>
      <c r="Y458" s="25"/>
      <c r="Z458" s="25"/>
      <c r="AA458" s="62">
        <v>6.6</v>
      </c>
      <c r="AB458" s="83"/>
      <c r="AC458" s="83"/>
      <c r="AD458" s="34" t="s">
        <v>212</v>
      </c>
      <c r="AE458" s="22"/>
      <c r="AF458" s="22"/>
      <c r="AG458" s="22">
        <f t="shared" si="24"/>
        <v>7.747826086956521</v>
      </c>
      <c r="AH458" s="22"/>
      <c r="AI458" s="22"/>
      <c r="AJ458" s="35"/>
      <c r="AK458" s="35"/>
      <c r="AL458" s="35">
        <f t="shared" si="25"/>
        <v>7.747826086956521</v>
      </c>
      <c r="AM458" s="35"/>
      <c r="AN458" s="35"/>
      <c r="AO458" s="24">
        <v>91.041666666666671</v>
      </c>
      <c r="AP458" s="27"/>
      <c r="AQ458" s="28">
        <v>1</v>
      </c>
      <c r="AR458" s="28">
        <v>3</v>
      </c>
      <c r="AS458" s="28" t="s">
        <v>751</v>
      </c>
      <c r="AT458" s="34">
        <v>10</v>
      </c>
      <c r="AU458" s="36" t="s">
        <v>1570</v>
      </c>
      <c r="AV458" s="25" t="s">
        <v>767</v>
      </c>
      <c r="AW458" s="25" t="s">
        <v>1572</v>
      </c>
      <c r="AX458" s="25" t="s">
        <v>773</v>
      </c>
      <c r="AY458" s="36" t="s">
        <v>1571</v>
      </c>
      <c r="AZ458" s="25" t="s">
        <v>751</v>
      </c>
      <c r="BA458" s="34" t="s">
        <v>751</v>
      </c>
      <c r="BB458" s="25" t="s">
        <v>751</v>
      </c>
      <c r="BC458" s="25">
        <v>305</v>
      </c>
      <c r="BD458" s="34" t="s">
        <v>213</v>
      </c>
      <c r="BE458" s="38" t="s">
        <v>1963</v>
      </c>
      <c r="BF458" s="38">
        <v>1</v>
      </c>
      <c r="BG458" s="25" t="s">
        <v>2000</v>
      </c>
      <c r="BH458" s="25" t="s">
        <v>2000</v>
      </c>
      <c r="BI458" s="74">
        <v>0</v>
      </c>
      <c r="BJ458" s="75" t="s">
        <v>3997</v>
      </c>
      <c r="BK458" s="75" t="s">
        <v>2000</v>
      </c>
    </row>
    <row r="459" spans="1:70" ht="15" customHeight="1" x14ac:dyDescent="0.25">
      <c r="A459" s="25">
        <v>363</v>
      </c>
      <c r="B459" s="26"/>
      <c r="C459" s="190" t="s">
        <v>195</v>
      </c>
      <c r="D459" s="200">
        <v>0</v>
      </c>
      <c r="E459" s="87" t="s">
        <v>209</v>
      </c>
      <c r="F459" s="87" t="s">
        <v>151</v>
      </c>
      <c r="G459" s="99" t="s">
        <v>207</v>
      </c>
      <c r="H459" s="104">
        <v>1</v>
      </c>
      <c r="I459" s="25">
        <v>1</v>
      </c>
      <c r="J459" s="44"/>
      <c r="K459" s="25">
        <v>3</v>
      </c>
      <c r="L459" s="25">
        <v>3</v>
      </c>
      <c r="M459" s="25">
        <v>24</v>
      </c>
      <c r="N459" s="25">
        <v>24</v>
      </c>
      <c r="O459" s="42" t="s">
        <v>210</v>
      </c>
      <c r="P459" s="44" t="s">
        <v>20</v>
      </c>
      <c r="Q459" s="34" t="s">
        <v>215</v>
      </c>
      <c r="R459" s="34" t="s">
        <v>751</v>
      </c>
      <c r="S459" s="25">
        <v>5</v>
      </c>
      <c r="T459" s="25" t="s">
        <v>1504</v>
      </c>
      <c r="U459" s="25" t="s">
        <v>2</v>
      </c>
      <c r="V459" s="25">
        <v>7</v>
      </c>
      <c r="W459" s="43" t="s">
        <v>214</v>
      </c>
      <c r="X459" s="25">
        <v>1</v>
      </c>
      <c r="Y459" s="25"/>
      <c r="Z459" s="25"/>
      <c r="AA459" s="62">
        <v>6.64</v>
      </c>
      <c r="AB459" s="83"/>
      <c r="AC459" s="83"/>
      <c r="AD459" s="34" t="s">
        <v>212</v>
      </c>
      <c r="AE459" s="22"/>
      <c r="AF459" s="22"/>
      <c r="AG459" s="22">
        <f t="shared" si="24"/>
        <v>7.7947826086956509</v>
      </c>
      <c r="AH459" s="22"/>
      <c r="AI459" s="22"/>
      <c r="AJ459" s="35"/>
      <c r="AK459" s="35"/>
      <c r="AL459" s="35">
        <f t="shared" si="25"/>
        <v>7.7947826086956509</v>
      </c>
      <c r="AM459" s="35"/>
      <c r="AN459" s="35"/>
      <c r="AO459" s="24">
        <v>91.041666666666671</v>
      </c>
      <c r="AP459" s="27"/>
      <c r="AQ459" s="28">
        <v>1</v>
      </c>
      <c r="AR459" s="28">
        <v>3</v>
      </c>
      <c r="AS459" s="28" t="s">
        <v>751</v>
      </c>
      <c r="AT459" s="34">
        <v>10</v>
      </c>
      <c r="AU459" s="36" t="s">
        <v>1575</v>
      </c>
      <c r="AV459" s="25" t="s">
        <v>767</v>
      </c>
      <c r="AW459" s="25" t="s">
        <v>1572</v>
      </c>
      <c r="AX459" s="25" t="s">
        <v>773</v>
      </c>
      <c r="AY459" s="36" t="s">
        <v>1576</v>
      </c>
      <c r="AZ459" s="25" t="s">
        <v>751</v>
      </c>
      <c r="BA459" s="34" t="s">
        <v>751</v>
      </c>
      <c r="BB459" s="25" t="s">
        <v>751</v>
      </c>
      <c r="BC459" s="25">
        <v>327</v>
      </c>
      <c r="BD459" s="34" t="s">
        <v>216</v>
      </c>
      <c r="BE459" s="38" t="s">
        <v>1963</v>
      </c>
      <c r="BF459" s="38">
        <v>1</v>
      </c>
      <c r="BG459" s="25" t="s">
        <v>2000</v>
      </c>
      <c r="BH459" s="25" t="s">
        <v>2000</v>
      </c>
      <c r="BI459" s="74">
        <v>0</v>
      </c>
      <c r="BJ459" s="75" t="s">
        <v>3997</v>
      </c>
      <c r="BK459" s="75" t="s">
        <v>2000</v>
      </c>
    </row>
    <row r="460" spans="1:70" ht="15" customHeight="1" x14ac:dyDescent="0.25">
      <c r="A460" s="25">
        <v>364</v>
      </c>
      <c r="B460" s="26"/>
      <c r="C460" s="190" t="s">
        <v>195</v>
      </c>
      <c r="D460" s="200">
        <v>0</v>
      </c>
      <c r="E460" s="87" t="s">
        <v>209</v>
      </c>
      <c r="F460" s="87" t="s">
        <v>151</v>
      </c>
      <c r="G460" s="99" t="s">
        <v>207</v>
      </c>
      <c r="H460" s="104">
        <v>1</v>
      </c>
      <c r="I460" s="25">
        <v>1</v>
      </c>
      <c r="J460" s="44"/>
      <c r="K460" s="25">
        <v>3</v>
      </c>
      <c r="L460" s="25">
        <v>3</v>
      </c>
      <c r="M460" s="25">
        <v>24</v>
      </c>
      <c r="N460" s="25">
        <v>24</v>
      </c>
      <c r="O460" s="42" t="s">
        <v>210</v>
      </c>
      <c r="P460" s="44" t="s">
        <v>20</v>
      </c>
      <c r="Q460" s="34" t="s">
        <v>215</v>
      </c>
      <c r="R460" s="34" t="s">
        <v>751</v>
      </c>
      <c r="S460" s="25">
        <v>5</v>
      </c>
      <c r="T460" s="25" t="s">
        <v>1504</v>
      </c>
      <c r="U460" s="25" t="s">
        <v>2</v>
      </c>
      <c r="V460" s="25">
        <v>7</v>
      </c>
      <c r="W460" s="43" t="s">
        <v>214</v>
      </c>
      <c r="X460" s="25">
        <v>1</v>
      </c>
      <c r="Y460" s="25"/>
      <c r="Z460" s="25"/>
      <c r="AA460" s="62">
        <v>6.23</v>
      </c>
      <c r="AB460" s="83"/>
      <c r="AC460" s="83"/>
      <c r="AD460" s="34" t="s">
        <v>212</v>
      </c>
      <c r="AE460" s="22"/>
      <c r="AF460" s="22"/>
      <c r="AG460" s="22">
        <f t="shared" si="24"/>
        <v>7.313478260869565</v>
      </c>
      <c r="AH460" s="22"/>
      <c r="AI460" s="22"/>
      <c r="AJ460" s="35"/>
      <c r="AK460" s="35"/>
      <c r="AL460" s="35">
        <f t="shared" si="25"/>
        <v>7.313478260869565</v>
      </c>
      <c r="AM460" s="35"/>
      <c r="AN460" s="35"/>
      <c r="AO460" s="24">
        <v>91.041666666666671</v>
      </c>
      <c r="AP460" s="27"/>
      <c r="AQ460" s="28">
        <v>1</v>
      </c>
      <c r="AR460" s="28">
        <v>3</v>
      </c>
      <c r="AS460" s="28" t="s">
        <v>751</v>
      </c>
      <c r="AT460" s="34">
        <v>10</v>
      </c>
      <c r="AU460" s="36" t="s">
        <v>1577</v>
      </c>
      <c r="AV460" s="25" t="s">
        <v>767</v>
      </c>
      <c r="AW460" s="25" t="s">
        <v>1572</v>
      </c>
      <c r="AX460" s="25" t="s">
        <v>773</v>
      </c>
      <c r="AY460" s="36" t="s">
        <v>1578</v>
      </c>
      <c r="AZ460" s="25" t="s">
        <v>751</v>
      </c>
      <c r="BA460" s="34" t="s">
        <v>751</v>
      </c>
      <c r="BB460" s="25" t="s">
        <v>751</v>
      </c>
      <c r="BC460" s="25">
        <v>316</v>
      </c>
      <c r="BD460" s="34" t="s">
        <v>216</v>
      </c>
      <c r="BE460" s="38" t="s">
        <v>1963</v>
      </c>
      <c r="BF460" s="38">
        <v>1</v>
      </c>
      <c r="BG460" s="25" t="s">
        <v>2000</v>
      </c>
      <c r="BH460" s="25" t="s">
        <v>2000</v>
      </c>
      <c r="BI460" s="74">
        <v>0</v>
      </c>
      <c r="BJ460" s="75" t="s">
        <v>3997</v>
      </c>
      <c r="BK460" s="75" t="s">
        <v>2000</v>
      </c>
    </row>
    <row r="461" spans="1:70" ht="15" customHeight="1" x14ac:dyDescent="0.25">
      <c r="A461" s="25">
        <v>365</v>
      </c>
      <c r="B461" s="21">
        <v>168</v>
      </c>
      <c r="C461" s="190" t="s">
        <v>387</v>
      </c>
      <c r="D461" s="200">
        <v>1</v>
      </c>
      <c r="E461" s="64" t="s">
        <v>423</v>
      </c>
      <c r="F461" s="57" t="s">
        <v>289</v>
      </c>
      <c r="G461" s="25"/>
      <c r="H461" s="104">
        <v>1</v>
      </c>
      <c r="I461" s="25">
        <v>1</v>
      </c>
      <c r="J461" s="25"/>
      <c r="K461" s="25">
        <v>3</v>
      </c>
      <c r="L461" s="25">
        <v>3</v>
      </c>
      <c r="M461" s="25">
        <v>24</v>
      </c>
      <c r="N461" s="25" t="s">
        <v>2955</v>
      </c>
      <c r="O461" s="25" t="s">
        <v>1235</v>
      </c>
      <c r="P461" s="25" t="s">
        <v>19</v>
      </c>
      <c r="Q461" s="25" t="s">
        <v>1230</v>
      </c>
      <c r="R461" s="25"/>
      <c r="S461" s="25">
        <v>3</v>
      </c>
      <c r="T461" s="25" t="s">
        <v>1231</v>
      </c>
      <c r="U461" s="25" t="s">
        <v>2</v>
      </c>
      <c r="V461" s="25">
        <v>4</v>
      </c>
      <c r="W461" s="25" t="s">
        <v>1232</v>
      </c>
      <c r="X461" s="25">
        <v>1</v>
      </c>
      <c r="Y461" s="25"/>
      <c r="Z461" s="25"/>
      <c r="AA461" s="25">
        <v>14.78</v>
      </c>
      <c r="AB461" s="25"/>
      <c r="AC461" s="25"/>
      <c r="AD461" s="25" t="s">
        <v>647</v>
      </c>
      <c r="AE461" s="22"/>
      <c r="AF461" s="22"/>
      <c r="AG461" s="22">
        <f t="shared" si="24"/>
        <v>18.073369565217394</v>
      </c>
      <c r="AH461" s="22"/>
      <c r="AI461" s="22"/>
      <c r="AJ461" s="35"/>
      <c r="AK461" s="35"/>
      <c r="AL461" s="35">
        <f t="shared" si="25"/>
        <v>18.073369565217394</v>
      </c>
      <c r="AM461" s="35"/>
      <c r="AN461" s="35"/>
      <c r="AO461" s="24">
        <v>87.399999999999991</v>
      </c>
      <c r="AP461" s="27"/>
      <c r="AQ461" s="27">
        <v>1</v>
      </c>
      <c r="AR461" s="28">
        <v>3</v>
      </c>
      <c r="AS461" s="28" t="s">
        <v>751</v>
      </c>
      <c r="AT461" s="25">
        <v>10</v>
      </c>
      <c r="AU461" s="25" t="s">
        <v>1236</v>
      </c>
      <c r="AV461" s="25"/>
      <c r="AW461" s="25">
        <v>2001</v>
      </c>
      <c r="AX461" s="25"/>
      <c r="AY461" s="25" t="s">
        <v>1233</v>
      </c>
      <c r="AZ461" s="25"/>
      <c r="BA461" s="25"/>
      <c r="BB461" s="25"/>
      <c r="BC461" s="25">
        <v>1304</v>
      </c>
      <c r="BD461" s="25"/>
      <c r="BE461" s="25" t="s">
        <v>1234</v>
      </c>
      <c r="BF461" s="25">
        <v>3</v>
      </c>
      <c r="BG461" s="62">
        <v>3</v>
      </c>
      <c r="BH461" s="25" t="s">
        <v>2000</v>
      </c>
      <c r="BI461" s="175">
        <v>1</v>
      </c>
      <c r="BJ461" s="75" t="s">
        <v>4022</v>
      </c>
      <c r="BK461" s="75" t="s">
        <v>4023</v>
      </c>
      <c r="BM461" s="238"/>
      <c r="BN461" s="238"/>
      <c r="BO461" s="238"/>
      <c r="BP461" s="238"/>
      <c r="BQ461" s="238"/>
      <c r="BR461" s="238"/>
    </row>
    <row r="462" spans="1:70" ht="15" customHeight="1" x14ac:dyDescent="0.25">
      <c r="A462" s="25">
        <v>366</v>
      </c>
      <c r="B462" s="26"/>
      <c r="C462" s="190" t="s">
        <v>387</v>
      </c>
      <c r="D462" s="200">
        <v>1</v>
      </c>
      <c r="E462" s="57" t="s">
        <v>423</v>
      </c>
      <c r="F462" s="57" t="s">
        <v>289</v>
      </c>
      <c r="G462" s="25"/>
      <c r="H462" s="104">
        <v>1</v>
      </c>
      <c r="I462" s="25">
        <v>1</v>
      </c>
      <c r="J462" s="25"/>
      <c r="K462" s="25">
        <v>3</v>
      </c>
      <c r="L462" s="25">
        <v>3</v>
      </c>
      <c r="M462" s="25">
        <v>24</v>
      </c>
      <c r="N462" s="25" t="s">
        <v>2955</v>
      </c>
      <c r="O462" s="25" t="s">
        <v>1235</v>
      </c>
      <c r="P462" s="25" t="s">
        <v>19</v>
      </c>
      <c r="Q462" s="25" t="s">
        <v>1230</v>
      </c>
      <c r="R462" s="25"/>
      <c r="S462" s="25">
        <v>3</v>
      </c>
      <c r="T462" s="25" t="s">
        <v>1231</v>
      </c>
      <c r="U462" s="25" t="s">
        <v>2</v>
      </c>
      <c r="V462" s="25">
        <v>4</v>
      </c>
      <c r="W462" s="25" t="s">
        <v>1232</v>
      </c>
      <c r="X462" s="25">
        <v>1</v>
      </c>
      <c r="Y462" s="25"/>
      <c r="Z462" s="25"/>
      <c r="AA462" s="25">
        <v>5</v>
      </c>
      <c r="AB462" s="25"/>
      <c r="AC462" s="25"/>
      <c r="AD462" s="25" t="s">
        <v>647</v>
      </c>
      <c r="AE462" s="22"/>
      <c r="AF462" s="22"/>
      <c r="AG462" s="22">
        <f t="shared" si="24"/>
        <v>6.1141304347826093</v>
      </c>
      <c r="AH462" s="22"/>
      <c r="AI462" s="22"/>
      <c r="AJ462" s="35"/>
      <c r="AK462" s="35"/>
      <c r="AL462" s="35">
        <f t="shared" si="25"/>
        <v>6.1141304347826093</v>
      </c>
      <c r="AM462" s="35"/>
      <c r="AN462" s="35"/>
      <c r="AO462" s="24">
        <v>87.399999999999991</v>
      </c>
      <c r="AP462" s="27"/>
      <c r="AQ462" s="27">
        <v>1</v>
      </c>
      <c r="AR462" s="28">
        <v>3</v>
      </c>
      <c r="AS462" s="28" t="s">
        <v>751</v>
      </c>
      <c r="AT462" s="25">
        <v>10</v>
      </c>
      <c r="AU462" s="25" t="s">
        <v>1237</v>
      </c>
      <c r="AV462" s="25"/>
      <c r="AW462" s="25">
        <v>2001</v>
      </c>
      <c r="AX462" s="25"/>
      <c r="AY462" s="25" t="s">
        <v>1233</v>
      </c>
      <c r="AZ462" s="25"/>
      <c r="BA462" s="25"/>
      <c r="BB462" s="25"/>
      <c r="BC462" s="25">
        <v>1304</v>
      </c>
      <c r="BD462" s="25"/>
      <c r="BE462" s="25" t="s">
        <v>1234</v>
      </c>
      <c r="BF462" s="25">
        <v>3</v>
      </c>
      <c r="BG462" s="62">
        <v>3</v>
      </c>
      <c r="BH462" s="25" t="s">
        <v>2000</v>
      </c>
      <c r="BI462" s="175">
        <v>1</v>
      </c>
      <c r="BJ462" s="75" t="s">
        <v>4022</v>
      </c>
      <c r="BK462" s="75" t="s">
        <v>4023</v>
      </c>
      <c r="BM462" s="238"/>
      <c r="BN462" s="238"/>
      <c r="BO462" s="238"/>
      <c r="BP462" s="238"/>
      <c r="BQ462" s="238"/>
      <c r="BR462" s="238"/>
    </row>
    <row r="463" spans="1:70" ht="15" customHeight="1" x14ac:dyDescent="0.25">
      <c r="A463" s="25">
        <v>367</v>
      </c>
      <c r="B463" s="21">
        <v>169</v>
      </c>
      <c r="C463" s="190" t="s">
        <v>339</v>
      </c>
      <c r="D463" s="201">
        <v>0</v>
      </c>
      <c r="E463" s="57" t="s">
        <v>349</v>
      </c>
      <c r="F463" s="57" t="s">
        <v>289</v>
      </c>
      <c r="G463" s="25"/>
      <c r="H463" s="104">
        <v>0</v>
      </c>
      <c r="I463" s="25" t="s">
        <v>618</v>
      </c>
      <c r="J463" s="25"/>
      <c r="K463" s="25">
        <v>2</v>
      </c>
      <c r="L463" s="25">
        <v>1</v>
      </c>
      <c r="M463" s="25"/>
      <c r="N463" s="25"/>
      <c r="O463" s="25"/>
      <c r="P463" s="25"/>
      <c r="Q463" s="25"/>
      <c r="R463" s="25"/>
      <c r="S463" s="25"/>
      <c r="T463" s="25"/>
      <c r="U463" s="25"/>
      <c r="V463" s="25"/>
      <c r="W463" s="25"/>
      <c r="X463" s="25"/>
      <c r="Y463" s="71"/>
      <c r="Z463" s="71"/>
      <c r="AA463" s="71"/>
      <c r="AB463" s="71"/>
      <c r="AC463" s="71"/>
      <c r="AD463" s="25"/>
      <c r="AE463" s="22"/>
      <c r="AF463" s="22"/>
      <c r="AG463" s="22"/>
      <c r="AH463" s="22"/>
      <c r="AI463" s="22"/>
      <c r="AJ463" s="23"/>
      <c r="AK463" s="23"/>
      <c r="AL463" s="23"/>
      <c r="AM463" s="23"/>
      <c r="AN463" s="23"/>
      <c r="AO463" s="48"/>
      <c r="AP463" s="27"/>
      <c r="AQ463" s="28">
        <v>1</v>
      </c>
      <c r="AR463" s="28"/>
      <c r="AS463" s="28" t="s">
        <v>751</v>
      </c>
      <c r="AT463" s="25"/>
      <c r="AU463" s="25"/>
      <c r="AV463" s="25"/>
      <c r="AW463" s="25"/>
      <c r="AX463" s="25"/>
      <c r="AY463" s="25"/>
      <c r="AZ463" s="25"/>
      <c r="BA463" s="25"/>
      <c r="BB463" s="25"/>
      <c r="BC463" s="25"/>
      <c r="BD463" s="25"/>
      <c r="BE463" s="25"/>
      <c r="BF463" s="25"/>
      <c r="BG463" s="25" t="s">
        <v>2000</v>
      </c>
      <c r="BH463" s="25" t="s">
        <v>2000</v>
      </c>
      <c r="BI463" s="75" t="s">
        <v>2000</v>
      </c>
      <c r="BJ463" s="75" t="s">
        <v>2000</v>
      </c>
      <c r="BK463" s="75" t="s">
        <v>2000</v>
      </c>
      <c r="BM463" s="221"/>
      <c r="BN463" s="221"/>
      <c r="BO463" s="221"/>
      <c r="BP463" s="221"/>
      <c r="BQ463" s="221"/>
      <c r="BR463" s="221"/>
    </row>
    <row r="464" spans="1:70" ht="15" customHeight="1" x14ac:dyDescent="0.25">
      <c r="A464" s="25">
        <v>376</v>
      </c>
      <c r="B464" s="21">
        <v>170</v>
      </c>
      <c r="C464" s="190" t="s">
        <v>23</v>
      </c>
      <c r="D464" s="200">
        <v>0</v>
      </c>
      <c r="E464" s="57" t="s">
        <v>678</v>
      </c>
      <c r="F464" s="57" t="s">
        <v>289</v>
      </c>
      <c r="G464" s="25"/>
      <c r="H464" s="104">
        <v>1</v>
      </c>
      <c r="I464" s="25">
        <v>1</v>
      </c>
      <c r="J464" s="25" t="s">
        <v>327</v>
      </c>
      <c r="K464" s="25">
        <v>1</v>
      </c>
      <c r="L464" s="25">
        <v>2</v>
      </c>
      <c r="M464" s="25">
        <v>26</v>
      </c>
      <c r="N464" s="25">
        <v>26</v>
      </c>
      <c r="O464" s="25" t="s">
        <v>679</v>
      </c>
      <c r="P464" s="25" t="s">
        <v>19</v>
      </c>
      <c r="Q464" s="25" t="s">
        <v>544</v>
      </c>
      <c r="R464" s="25"/>
      <c r="S464" s="25">
        <v>3</v>
      </c>
      <c r="T464" s="25" t="s">
        <v>688</v>
      </c>
      <c r="U464" s="25" t="s">
        <v>10</v>
      </c>
      <c r="V464" s="44">
        <v>8</v>
      </c>
      <c r="W464" s="25" t="s">
        <v>3869</v>
      </c>
      <c r="X464" s="25">
        <v>1</v>
      </c>
      <c r="Y464" s="25"/>
      <c r="Z464" s="83"/>
      <c r="AA464" s="83">
        <v>23.91</v>
      </c>
      <c r="AB464" s="83"/>
      <c r="AC464" s="83"/>
      <c r="AD464" s="25" t="s">
        <v>681</v>
      </c>
      <c r="AE464" s="22"/>
      <c r="AF464" s="22"/>
      <c r="AG464" s="22">
        <f>(AA464*(106.875/AO464))/$AQ464</f>
        <v>25.855459527824621</v>
      </c>
      <c r="AH464" s="22"/>
      <c r="AI464" s="22"/>
      <c r="AJ464" s="35"/>
      <c r="AK464" s="35"/>
      <c r="AL464" s="35">
        <f>(AG464*12)/1.99</f>
        <v>155.91231876075148</v>
      </c>
      <c r="AM464" s="35"/>
      <c r="AN464" s="35"/>
      <c r="AO464" s="24">
        <v>98.833333333333329</v>
      </c>
      <c r="AP464" s="27"/>
      <c r="AQ464" s="27">
        <v>1</v>
      </c>
      <c r="AR464" s="28">
        <v>3</v>
      </c>
      <c r="AS464" s="28" t="s">
        <v>751</v>
      </c>
      <c r="AT464" s="25">
        <v>10</v>
      </c>
      <c r="AU464" s="25" t="s">
        <v>683</v>
      </c>
      <c r="AV464" s="25" t="s">
        <v>685</v>
      </c>
      <c r="AW464" s="25">
        <v>2009</v>
      </c>
      <c r="AX464" s="25" t="s">
        <v>2</v>
      </c>
      <c r="AY464" s="25" t="s">
        <v>684</v>
      </c>
      <c r="AZ464" s="25"/>
      <c r="BA464" s="25"/>
      <c r="BB464" s="25" t="s">
        <v>682</v>
      </c>
      <c r="BC464" s="25">
        <v>2326</v>
      </c>
      <c r="BD464" s="25" t="s">
        <v>328</v>
      </c>
      <c r="BE464" s="25" t="s">
        <v>686</v>
      </c>
      <c r="BF464" s="25">
        <v>3</v>
      </c>
      <c r="BG464" s="62">
        <v>3</v>
      </c>
      <c r="BH464" s="25" t="s">
        <v>2000</v>
      </c>
      <c r="BI464" s="74">
        <v>0</v>
      </c>
      <c r="BJ464" s="75" t="s">
        <v>4027</v>
      </c>
      <c r="BK464" s="75" t="s">
        <v>4023</v>
      </c>
      <c r="BM464" s="221"/>
      <c r="BN464" s="221"/>
      <c r="BO464" s="221"/>
      <c r="BP464" s="221"/>
      <c r="BQ464" s="221"/>
      <c r="BR464" s="221"/>
    </row>
    <row r="465" spans="1:70" ht="15" customHeight="1" x14ac:dyDescent="0.25">
      <c r="A465" s="25">
        <v>368</v>
      </c>
      <c r="B465" s="21"/>
      <c r="C465" s="190" t="s">
        <v>23</v>
      </c>
      <c r="D465" s="201">
        <v>0</v>
      </c>
      <c r="E465" s="57" t="s">
        <v>678</v>
      </c>
      <c r="F465" s="57" t="s">
        <v>289</v>
      </c>
      <c r="G465" s="25"/>
      <c r="H465" s="104">
        <v>1</v>
      </c>
      <c r="I465" s="25">
        <v>1</v>
      </c>
      <c r="J465" s="25" t="s">
        <v>327</v>
      </c>
      <c r="K465" s="25">
        <v>1</v>
      </c>
      <c r="L465" s="25">
        <v>2</v>
      </c>
      <c r="M465" s="25">
        <v>26</v>
      </c>
      <c r="N465" s="25">
        <v>26</v>
      </c>
      <c r="O465" s="25" t="s">
        <v>679</v>
      </c>
      <c r="P465" s="25" t="s">
        <v>19</v>
      </c>
      <c r="Q465" s="25" t="s">
        <v>544</v>
      </c>
      <c r="R465" s="25"/>
      <c r="S465" s="25">
        <v>5</v>
      </c>
      <c r="T465" s="25" t="s">
        <v>56</v>
      </c>
      <c r="U465" s="25" t="s">
        <v>10</v>
      </c>
      <c r="V465" s="25">
        <v>8</v>
      </c>
      <c r="W465" s="25"/>
      <c r="X465" s="25">
        <v>1</v>
      </c>
      <c r="Y465" s="81">
        <v>750.91</v>
      </c>
      <c r="Z465" s="71"/>
      <c r="AA465" s="71"/>
      <c r="AB465" s="71"/>
      <c r="AC465" s="71"/>
      <c r="AD465" s="25" t="s">
        <v>545</v>
      </c>
      <c r="AE465" s="22">
        <f t="shared" ref="AE465:AE470" si="26">(Y465*(106.875/AO465))/$AQ465</f>
        <v>812.00849494097815</v>
      </c>
      <c r="AF465" s="22"/>
      <c r="AG465" s="22"/>
      <c r="AH465" s="22"/>
      <c r="AI465" s="22"/>
      <c r="AJ465" s="35">
        <f t="shared" ref="AJ465:AJ470" si="27">(AE465*12)/1.99</f>
        <v>4896.5336378350439</v>
      </c>
      <c r="AK465" s="35"/>
      <c r="AL465" s="35"/>
      <c r="AM465" s="35"/>
      <c r="AN465" s="35"/>
      <c r="AO465" s="24">
        <v>98.833333333333329</v>
      </c>
      <c r="AP465" s="27"/>
      <c r="AQ465" s="27">
        <v>1</v>
      </c>
      <c r="AR465" s="28">
        <v>3</v>
      </c>
      <c r="AS465" s="28" t="s">
        <v>751</v>
      </c>
      <c r="AT465" s="25">
        <v>10</v>
      </c>
      <c r="AU465" s="25" t="s">
        <v>683</v>
      </c>
      <c r="AV465" s="25" t="s">
        <v>685</v>
      </c>
      <c r="AW465" s="25">
        <v>2009</v>
      </c>
      <c r="AX465" s="25" t="s">
        <v>2</v>
      </c>
      <c r="AY465" s="25" t="s">
        <v>3568</v>
      </c>
      <c r="AZ465" s="25"/>
      <c r="BA465" s="25"/>
      <c r="BB465" s="25" t="s">
        <v>682</v>
      </c>
      <c r="BC465" s="25">
        <v>2326</v>
      </c>
      <c r="BD465" s="25" t="s">
        <v>328</v>
      </c>
      <c r="BE465" s="25" t="s">
        <v>686</v>
      </c>
      <c r="BF465" s="25">
        <v>3</v>
      </c>
      <c r="BG465" s="62">
        <v>3</v>
      </c>
      <c r="BH465" s="25" t="s">
        <v>2000</v>
      </c>
      <c r="BI465" s="75">
        <v>0</v>
      </c>
      <c r="BJ465" s="75" t="s">
        <v>4024</v>
      </c>
      <c r="BK465" s="75" t="s">
        <v>3894</v>
      </c>
      <c r="BM465" s="221"/>
      <c r="BN465" s="221"/>
      <c r="BO465" s="221"/>
      <c r="BP465" s="221"/>
      <c r="BQ465" s="221"/>
      <c r="BR465" s="221"/>
    </row>
    <row r="466" spans="1:70" ht="15" customHeight="1" x14ac:dyDescent="0.25">
      <c r="A466" s="25">
        <v>369</v>
      </c>
      <c r="B466" s="21"/>
      <c r="C466" s="190" t="s">
        <v>23</v>
      </c>
      <c r="D466" s="200">
        <v>0</v>
      </c>
      <c r="E466" s="57" t="s">
        <v>678</v>
      </c>
      <c r="F466" s="57" t="s">
        <v>289</v>
      </c>
      <c r="G466" s="25"/>
      <c r="H466" s="104">
        <v>1</v>
      </c>
      <c r="I466" s="25">
        <v>1</v>
      </c>
      <c r="J466" s="25" t="s">
        <v>327</v>
      </c>
      <c r="K466" s="25">
        <v>1</v>
      </c>
      <c r="L466" s="25">
        <v>2</v>
      </c>
      <c r="M466" s="25">
        <v>26</v>
      </c>
      <c r="N466" s="25">
        <v>26</v>
      </c>
      <c r="O466" s="25" t="s">
        <v>679</v>
      </c>
      <c r="P466" s="25" t="s">
        <v>19</v>
      </c>
      <c r="Q466" s="25" t="s">
        <v>544</v>
      </c>
      <c r="R466" s="25"/>
      <c r="S466" s="25">
        <v>2</v>
      </c>
      <c r="T466" s="25" t="s">
        <v>534</v>
      </c>
      <c r="U466" s="25" t="s">
        <v>10</v>
      </c>
      <c r="V466" s="25">
        <v>8</v>
      </c>
      <c r="W466" s="25"/>
      <c r="X466" s="25">
        <v>1</v>
      </c>
      <c r="Y466" s="81">
        <v>414.17</v>
      </c>
      <c r="Z466" s="71"/>
      <c r="AA466" s="71"/>
      <c r="AB466" s="71"/>
      <c r="AC466" s="71"/>
      <c r="AD466" s="25" t="s">
        <v>545</v>
      </c>
      <c r="AE466" s="22">
        <f t="shared" si="26"/>
        <v>447.86932967959535</v>
      </c>
      <c r="AF466" s="22"/>
      <c r="AG466" s="22"/>
      <c r="AH466" s="22"/>
      <c r="AI466" s="22"/>
      <c r="AJ466" s="35">
        <f t="shared" si="27"/>
        <v>2700.7195759573588</v>
      </c>
      <c r="AK466" s="35"/>
      <c r="AL466" s="35"/>
      <c r="AM466" s="35"/>
      <c r="AN466" s="35"/>
      <c r="AO466" s="24">
        <v>98.833333333333329</v>
      </c>
      <c r="AP466" s="27"/>
      <c r="AQ466" s="27">
        <v>1</v>
      </c>
      <c r="AR466" s="28">
        <v>3</v>
      </c>
      <c r="AS466" s="28" t="s">
        <v>751</v>
      </c>
      <c r="AT466" s="25">
        <v>10</v>
      </c>
      <c r="AU466" s="25" t="s">
        <v>683</v>
      </c>
      <c r="AV466" s="25" t="s">
        <v>685</v>
      </c>
      <c r="AW466" s="25">
        <v>2009</v>
      </c>
      <c r="AX466" s="25" t="s">
        <v>2</v>
      </c>
      <c r="AY466" s="25" t="s">
        <v>3568</v>
      </c>
      <c r="AZ466" s="25"/>
      <c r="BA466" s="25"/>
      <c r="BB466" s="25" t="s">
        <v>682</v>
      </c>
      <c r="BC466" s="25">
        <v>2326</v>
      </c>
      <c r="BD466" s="25" t="s">
        <v>328</v>
      </c>
      <c r="BE466" s="25" t="s">
        <v>686</v>
      </c>
      <c r="BF466" s="25">
        <v>3</v>
      </c>
      <c r="BG466" s="25" t="s">
        <v>2000</v>
      </c>
      <c r="BH466" s="25" t="s">
        <v>2000</v>
      </c>
      <c r="BI466" s="74">
        <v>0</v>
      </c>
      <c r="BJ466" s="75" t="s">
        <v>4025</v>
      </c>
      <c r="BK466" s="75" t="s">
        <v>4026</v>
      </c>
      <c r="BM466" s="221"/>
      <c r="BN466" s="221"/>
      <c r="BO466" s="221"/>
      <c r="BP466" s="221"/>
      <c r="BQ466" s="221"/>
      <c r="BR466" s="221"/>
    </row>
    <row r="467" spans="1:70" ht="15" customHeight="1" x14ac:dyDescent="0.25">
      <c r="A467" s="25">
        <v>370</v>
      </c>
      <c r="B467" s="21"/>
      <c r="C467" s="190" t="s">
        <v>23</v>
      </c>
      <c r="D467" s="201">
        <v>1</v>
      </c>
      <c r="E467" s="57" t="s">
        <v>678</v>
      </c>
      <c r="F467" s="57" t="s">
        <v>289</v>
      </c>
      <c r="G467" s="25"/>
      <c r="H467" s="104">
        <v>1</v>
      </c>
      <c r="I467" s="25">
        <v>1</v>
      </c>
      <c r="J467" s="25" t="s">
        <v>327</v>
      </c>
      <c r="K467" s="25">
        <v>1</v>
      </c>
      <c r="L467" s="25">
        <v>2</v>
      </c>
      <c r="M467" s="25">
        <v>26</v>
      </c>
      <c r="N467" s="25">
        <v>26</v>
      </c>
      <c r="O467" s="25" t="s">
        <v>679</v>
      </c>
      <c r="P467" s="25" t="s">
        <v>19</v>
      </c>
      <c r="Q467" s="25" t="s">
        <v>544</v>
      </c>
      <c r="R467" s="25"/>
      <c r="S467" s="25">
        <v>1</v>
      </c>
      <c r="T467" s="81" t="s">
        <v>766</v>
      </c>
      <c r="U467" s="25" t="s">
        <v>10</v>
      </c>
      <c r="V467" s="25">
        <v>8</v>
      </c>
      <c r="W467" s="25"/>
      <c r="X467" s="25">
        <v>1</v>
      </c>
      <c r="Y467" s="81">
        <v>1041.67</v>
      </c>
      <c r="Z467" s="71"/>
      <c r="AA467" s="71"/>
      <c r="AB467" s="71"/>
      <c r="AC467" s="71"/>
      <c r="AD467" s="25" t="s">
        <v>545</v>
      </c>
      <c r="AE467" s="22">
        <f t="shared" si="26"/>
        <v>1126.4264544688028</v>
      </c>
      <c r="AF467" s="22"/>
      <c r="AG467" s="22"/>
      <c r="AH467" s="22"/>
      <c r="AI467" s="22"/>
      <c r="AJ467" s="35">
        <f t="shared" si="27"/>
        <v>6792.5213334802174</v>
      </c>
      <c r="AK467" s="35"/>
      <c r="AL467" s="35"/>
      <c r="AM467" s="35"/>
      <c r="AN467" s="35"/>
      <c r="AO467" s="24">
        <v>98.833333333333329</v>
      </c>
      <c r="AP467" s="27"/>
      <c r="AQ467" s="27">
        <v>1</v>
      </c>
      <c r="AR467" s="28">
        <v>3</v>
      </c>
      <c r="AS467" s="28" t="s">
        <v>751</v>
      </c>
      <c r="AT467" s="25">
        <v>10</v>
      </c>
      <c r="AU467" s="25" t="s">
        <v>683</v>
      </c>
      <c r="AV467" s="25" t="s">
        <v>685</v>
      </c>
      <c r="AW467" s="25">
        <v>2009</v>
      </c>
      <c r="AX467" s="25" t="s">
        <v>2</v>
      </c>
      <c r="AY467" s="25" t="s">
        <v>3568</v>
      </c>
      <c r="AZ467" s="25"/>
      <c r="BA467" s="25"/>
      <c r="BB467" s="25" t="s">
        <v>682</v>
      </c>
      <c r="BC467" s="25">
        <v>2326</v>
      </c>
      <c r="BD467" s="25" t="s">
        <v>328</v>
      </c>
      <c r="BE467" s="25" t="s">
        <v>686</v>
      </c>
      <c r="BF467" s="25">
        <v>3</v>
      </c>
      <c r="BG467" s="25" t="s">
        <v>2000</v>
      </c>
      <c r="BH467" s="25" t="s">
        <v>2000</v>
      </c>
      <c r="BI467" s="174">
        <v>1</v>
      </c>
      <c r="BJ467" s="75" t="s">
        <v>2000</v>
      </c>
      <c r="BK467" s="75" t="s">
        <v>4026</v>
      </c>
      <c r="BM467" s="221"/>
      <c r="BN467" s="221"/>
      <c r="BO467" s="221"/>
      <c r="BP467" s="221"/>
      <c r="BQ467" s="221"/>
      <c r="BR467" s="221"/>
    </row>
    <row r="468" spans="1:70" ht="15" customHeight="1" x14ac:dyDescent="0.25">
      <c r="A468" s="25">
        <v>371</v>
      </c>
      <c r="B468" s="21"/>
      <c r="C468" s="190" t="s">
        <v>23</v>
      </c>
      <c r="D468" s="200">
        <v>1</v>
      </c>
      <c r="E468" s="57" t="s">
        <v>678</v>
      </c>
      <c r="F468" s="57" t="s">
        <v>289</v>
      </c>
      <c r="G468" s="25"/>
      <c r="H468" s="104">
        <v>1</v>
      </c>
      <c r="I468" s="25">
        <v>1</v>
      </c>
      <c r="J468" s="25" t="s">
        <v>327</v>
      </c>
      <c r="K468" s="25">
        <v>1</v>
      </c>
      <c r="L468" s="25">
        <v>2</v>
      </c>
      <c r="M468" s="25">
        <v>26</v>
      </c>
      <c r="N468" s="25">
        <v>26</v>
      </c>
      <c r="O468" s="25" t="s">
        <v>679</v>
      </c>
      <c r="P468" s="25" t="s">
        <v>19</v>
      </c>
      <c r="Q468" s="25" t="s">
        <v>544</v>
      </c>
      <c r="R468" s="25"/>
      <c r="S468" s="25">
        <v>3</v>
      </c>
      <c r="T468" s="81" t="s">
        <v>3566</v>
      </c>
      <c r="U468" s="25" t="s">
        <v>10</v>
      </c>
      <c r="V468" s="25">
        <v>8</v>
      </c>
      <c r="W468" s="25" t="s">
        <v>3869</v>
      </c>
      <c r="X468" s="25">
        <v>1</v>
      </c>
      <c r="Y468" s="81">
        <v>4292.8599999999997</v>
      </c>
      <c r="Z468" s="71"/>
      <c r="AA468" s="71"/>
      <c r="AB468" s="71"/>
      <c r="AC468" s="71"/>
      <c r="AD468" s="25" t="s">
        <v>545</v>
      </c>
      <c r="AE468" s="22">
        <f t="shared" si="26"/>
        <v>4642.1525716694769</v>
      </c>
      <c r="AF468" s="22"/>
      <c r="AG468" s="22"/>
      <c r="AH468" s="22"/>
      <c r="AI468" s="22"/>
      <c r="AJ468" s="35">
        <f t="shared" si="27"/>
        <v>27992.879829162674</v>
      </c>
      <c r="AK468" s="35"/>
      <c r="AL468" s="35"/>
      <c r="AM468" s="35"/>
      <c r="AN468" s="35"/>
      <c r="AO468" s="24">
        <v>98.833333333333329</v>
      </c>
      <c r="AP468" s="27"/>
      <c r="AQ468" s="27">
        <v>1</v>
      </c>
      <c r="AR468" s="28">
        <v>3</v>
      </c>
      <c r="AS468" s="28" t="s">
        <v>751</v>
      </c>
      <c r="AT468" s="25">
        <v>10</v>
      </c>
      <c r="AU468" s="25" t="s">
        <v>683</v>
      </c>
      <c r="AV468" s="25" t="s">
        <v>685</v>
      </c>
      <c r="AW468" s="25">
        <v>2009</v>
      </c>
      <c r="AX468" s="25" t="s">
        <v>2</v>
      </c>
      <c r="AY468" s="25" t="s">
        <v>3568</v>
      </c>
      <c r="AZ468" s="25"/>
      <c r="BA468" s="25"/>
      <c r="BB468" s="25" t="s">
        <v>682</v>
      </c>
      <c r="BC468" s="25">
        <v>2326</v>
      </c>
      <c r="BD468" s="25" t="s">
        <v>328</v>
      </c>
      <c r="BE468" s="25" t="s">
        <v>686</v>
      </c>
      <c r="BF468" s="25">
        <v>3</v>
      </c>
      <c r="BG468" s="62">
        <v>3</v>
      </c>
      <c r="BH468" s="25" t="s">
        <v>2000</v>
      </c>
      <c r="BI468" s="175">
        <v>1</v>
      </c>
      <c r="BJ468" s="75" t="s">
        <v>4027</v>
      </c>
      <c r="BK468" s="75" t="s">
        <v>4023</v>
      </c>
      <c r="BM468" s="221"/>
      <c r="BN468" s="221"/>
      <c r="BO468" s="221"/>
      <c r="BP468" s="221"/>
      <c r="BQ468" s="221"/>
      <c r="BR468" s="221"/>
    </row>
    <row r="469" spans="1:70" ht="15" customHeight="1" x14ac:dyDescent="0.25">
      <c r="A469" s="25">
        <v>372</v>
      </c>
      <c r="B469" s="21"/>
      <c r="C469" s="190" t="s">
        <v>23</v>
      </c>
      <c r="D469" s="200">
        <v>1</v>
      </c>
      <c r="E469" s="57" t="s">
        <v>678</v>
      </c>
      <c r="F469" s="57" t="s">
        <v>289</v>
      </c>
      <c r="G469" s="25"/>
      <c r="H469" s="104">
        <v>1</v>
      </c>
      <c r="I469" s="25">
        <v>1</v>
      </c>
      <c r="J469" s="25" t="s">
        <v>327</v>
      </c>
      <c r="K469" s="25">
        <v>1</v>
      </c>
      <c r="L469" s="25">
        <v>2</v>
      </c>
      <c r="M469" s="25">
        <v>26</v>
      </c>
      <c r="N469" s="25">
        <v>26</v>
      </c>
      <c r="O469" s="25" t="s">
        <v>679</v>
      </c>
      <c r="P469" s="25" t="s">
        <v>19</v>
      </c>
      <c r="Q469" s="25" t="s">
        <v>544</v>
      </c>
      <c r="R469" s="25"/>
      <c r="S469" s="25">
        <v>3</v>
      </c>
      <c r="T469" s="81" t="s">
        <v>533</v>
      </c>
      <c r="U469" s="25" t="s">
        <v>10</v>
      </c>
      <c r="V469" s="25">
        <v>8</v>
      </c>
      <c r="W469" s="25" t="s">
        <v>3869</v>
      </c>
      <c r="X469" s="25">
        <v>1</v>
      </c>
      <c r="Y469" s="81">
        <v>8780</v>
      </c>
      <c r="Z469" s="71"/>
      <c r="AA469" s="71"/>
      <c r="AB469" s="71"/>
      <c r="AC469" s="71"/>
      <c r="AD469" s="25" t="s">
        <v>545</v>
      </c>
      <c r="AE469" s="22">
        <f t="shared" si="26"/>
        <v>9494.3929173693086</v>
      </c>
      <c r="AF469" s="22"/>
      <c r="AG469" s="22"/>
      <c r="AH469" s="22"/>
      <c r="AI469" s="22"/>
      <c r="AJ469" s="35">
        <f t="shared" si="27"/>
        <v>57252.620607252109</v>
      </c>
      <c r="AK469" s="35"/>
      <c r="AL469" s="35"/>
      <c r="AM469" s="35"/>
      <c r="AN469" s="35"/>
      <c r="AO469" s="24">
        <v>98.833333333333329</v>
      </c>
      <c r="AP469" s="27"/>
      <c r="AQ469" s="27">
        <v>1</v>
      </c>
      <c r="AR469" s="28">
        <v>3</v>
      </c>
      <c r="AS469" s="28" t="s">
        <v>751</v>
      </c>
      <c r="AT469" s="25">
        <v>10</v>
      </c>
      <c r="AU469" s="25" t="s">
        <v>683</v>
      </c>
      <c r="AV469" s="25" t="s">
        <v>685</v>
      </c>
      <c r="AW469" s="25">
        <v>2009</v>
      </c>
      <c r="AX469" s="25" t="s">
        <v>2</v>
      </c>
      <c r="AY469" s="25" t="s">
        <v>3568</v>
      </c>
      <c r="AZ469" s="25"/>
      <c r="BA469" s="25"/>
      <c r="BB469" s="25" t="s">
        <v>682</v>
      </c>
      <c r="BC469" s="25">
        <v>2326</v>
      </c>
      <c r="BD469" s="25" t="s">
        <v>328</v>
      </c>
      <c r="BE469" s="25" t="s">
        <v>686</v>
      </c>
      <c r="BF469" s="25">
        <v>3</v>
      </c>
      <c r="BG469" s="62">
        <v>3</v>
      </c>
      <c r="BH469" s="25" t="s">
        <v>2000</v>
      </c>
      <c r="BI469" s="175">
        <v>1</v>
      </c>
      <c r="BJ469" s="75" t="s">
        <v>4027</v>
      </c>
      <c r="BK469" s="75" t="s">
        <v>4023</v>
      </c>
      <c r="BM469" s="221"/>
      <c r="BN469" s="221"/>
      <c r="BO469" s="221"/>
      <c r="BP469" s="221"/>
      <c r="BQ469" s="221"/>
      <c r="BR469" s="221"/>
    </row>
    <row r="470" spans="1:70" ht="15" customHeight="1" x14ac:dyDescent="0.25">
      <c r="A470" s="25">
        <v>373</v>
      </c>
      <c r="B470" s="21"/>
      <c r="C470" s="190" t="s">
        <v>23</v>
      </c>
      <c r="D470" s="201">
        <v>1</v>
      </c>
      <c r="E470" s="57" t="s">
        <v>678</v>
      </c>
      <c r="F470" s="57" t="s">
        <v>289</v>
      </c>
      <c r="G470" s="25"/>
      <c r="H470" s="104">
        <v>1</v>
      </c>
      <c r="I470" s="25">
        <v>1</v>
      </c>
      <c r="J470" s="25" t="s">
        <v>327</v>
      </c>
      <c r="K470" s="25">
        <v>1</v>
      </c>
      <c r="L470" s="25">
        <v>2</v>
      </c>
      <c r="M470" s="25">
        <v>26</v>
      </c>
      <c r="N470" s="25">
        <v>26</v>
      </c>
      <c r="O470" s="25" t="s">
        <v>679</v>
      </c>
      <c r="P470" s="25" t="s">
        <v>19</v>
      </c>
      <c r="Q470" s="25" t="s">
        <v>544</v>
      </c>
      <c r="R470" s="25"/>
      <c r="S470" s="25" t="s">
        <v>3862</v>
      </c>
      <c r="T470" s="81" t="s">
        <v>3567</v>
      </c>
      <c r="U470" s="25" t="s">
        <v>10</v>
      </c>
      <c r="V470" s="25">
        <v>8</v>
      </c>
      <c r="W470" s="25"/>
      <c r="X470" s="25">
        <v>1</v>
      </c>
      <c r="Y470" s="81">
        <v>25375</v>
      </c>
      <c r="Z470" s="71"/>
      <c r="AA470" s="71"/>
      <c r="AB470" s="71"/>
      <c r="AC470" s="71"/>
      <c r="AD470" s="25" t="s">
        <v>545</v>
      </c>
      <c r="AE470" s="22">
        <f t="shared" si="26"/>
        <v>27439.660623946038</v>
      </c>
      <c r="AF470" s="22"/>
      <c r="AG470" s="22"/>
      <c r="AH470" s="22"/>
      <c r="AI470" s="22"/>
      <c r="AJ470" s="35">
        <f t="shared" si="27"/>
        <v>165465.29019464948</v>
      </c>
      <c r="AK470" s="35"/>
      <c r="AL470" s="35"/>
      <c r="AM470" s="35"/>
      <c r="AN470" s="35"/>
      <c r="AO470" s="24">
        <v>98.833333333333329</v>
      </c>
      <c r="AP470" s="27"/>
      <c r="AQ470" s="27">
        <v>1</v>
      </c>
      <c r="AR470" s="28">
        <v>3</v>
      </c>
      <c r="AS470" s="28" t="s">
        <v>751</v>
      </c>
      <c r="AT470" s="25">
        <v>10</v>
      </c>
      <c r="AU470" s="25" t="s">
        <v>683</v>
      </c>
      <c r="AV470" s="25" t="s">
        <v>685</v>
      </c>
      <c r="AW470" s="25">
        <v>2009</v>
      </c>
      <c r="AX470" s="25" t="s">
        <v>2</v>
      </c>
      <c r="AY470" s="25" t="s">
        <v>3568</v>
      </c>
      <c r="AZ470" s="25"/>
      <c r="BA470" s="25"/>
      <c r="BB470" s="25" t="s">
        <v>682</v>
      </c>
      <c r="BC470" s="25">
        <v>2326</v>
      </c>
      <c r="BD470" s="25" t="s">
        <v>328</v>
      </c>
      <c r="BE470" s="25" t="s">
        <v>686</v>
      </c>
      <c r="BF470" s="25">
        <v>3</v>
      </c>
      <c r="BG470" s="25" t="s">
        <v>2000</v>
      </c>
      <c r="BH470" s="25" t="s">
        <v>2000</v>
      </c>
      <c r="BI470" s="174">
        <v>1</v>
      </c>
      <c r="BJ470" s="75" t="s">
        <v>2000</v>
      </c>
      <c r="BK470" s="75" t="s">
        <v>4026</v>
      </c>
      <c r="BM470" s="221"/>
      <c r="BN470" s="221"/>
      <c r="BO470" s="221"/>
      <c r="BP470" s="221"/>
      <c r="BQ470" s="221"/>
      <c r="BR470" s="221"/>
    </row>
    <row r="471" spans="1:70" ht="15" customHeight="1" x14ac:dyDescent="0.25">
      <c r="A471" s="25">
        <v>374</v>
      </c>
      <c r="B471" s="26"/>
      <c r="C471" s="190" t="s">
        <v>23</v>
      </c>
      <c r="D471" s="201">
        <v>0</v>
      </c>
      <c r="E471" s="57" t="s">
        <v>678</v>
      </c>
      <c r="F471" s="57" t="s">
        <v>289</v>
      </c>
      <c r="G471" s="25"/>
      <c r="H471" s="104">
        <v>1</v>
      </c>
      <c r="I471" s="25">
        <v>1</v>
      </c>
      <c r="J471" s="25" t="s">
        <v>327</v>
      </c>
      <c r="K471" s="25">
        <v>1</v>
      </c>
      <c r="L471" s="25">
        <v>2</v>
      </c>
      <c r="M471" s="25">
        <v>26</v>
      </c>
      <c r="N471" s="25">
        <v>26</v>
      </c>
      <c r="O471" s="25" t="s">
        <v>679</v>
      </c>
      <c r="P471" s="25" t="s">
        <v>19</v>
      </c>
      <c r="Q471" s="25" t="s">
        <v>544</v>
      </c>
      <c r="R471" s="25"/>
      <c r="S471" s="25">
        <v>5</v>
      </c>
      <c r="T471" s="25" t="s">
        <v>680</v>
      </c>
      <c r="U471" s="25" t="s">
        <v>10</v>
      </c>
      <c r="V471" s="44">
        <v>8</v>
      </c>
      <c r="W471" s="25"/>
      <c r="X471" s="25">
        <v>1</v>
      </c>
      <c r="Y471" s="25"/>
      <c r="Z471" s="83"/>
      <c r="AA471" s="83">
        <v>23.09</v>
      </c>
      <c r="AB471" s="83"/>
      <c r="AC471" s="83"/>
      <c r="AD471" s="25" t="s">
        <v>681</v>
      </c>
      <c r="AE471" s="22"/>
      <c r="AF471" s="22"/>
      <c r="AG471" s="22">
        <f>(AA471*(106.875/AO471))/$AQ471</f>
        <v>24.968739460370998</v>
      </c>
      <c r="AH471" s="22"/>
      <c r="AI471" s="22"/>
      <c r="AJ471" s="35"/>
      <c r="AK471" s="35"/>
      <c r="AL471" s="35">
        <f>(AG471*12)/1.99</f>
        <v>150.56526307761405</v>
      </c>
      <c r="AM471" s="35"/>
      <c r="AN471" s="35"/>
      <c r="AO471" s="24">
        <v>98.833333333333329</v>
      </c>
      <c r="AP471" s="27"/>
      <c r="AQ471" s="27">
        <v>1</v>
      </c>
      <c r="AR471" s="28">
        <v>3</v>
      </c>
      <c r="AS471" s="28" t="s">
        <v>751</v>
      </c>
      <c r="AT471" s="25">
        <v>10</v>
      </c>
      <c r="AU471" s="25" t="s">
        <v>683</v>
      </c>
      <c r="AV471" s="25" t="s">
        <v>685</v>
      </c>
      <c r="AW471" s="25">
        <v>2009</v>
      </c>
      <c r="AX471" s="25" t="s">
        <v>2</v>
      </c>
      <c r="AY471" s="25" t="s">
        <v>684</v>
      </c>
      <c r="AZ471" s="25"/>
      <c r="BA471" s="25"/>
      <c r="BB471" s="25" t="s">
        <v>682</v>
      </c>
      <c r="BC471" s="25">
        <v>2326</v>
      </c>
      <c r="BD471" s="25" t="s">
        <v>328</v>
      </c>
      <c r="BE471" s="25" t="s">
        <v>686</v>
      </c>
      <c r="BF471" s="25">
        <v>3</v>
      </c>
      <c r="BG471" s="62">
        <v>3</v>
      </c>
      <c r="BH471" s="25" t="s">
        <v>2000</v>
      </c>
      <c r="BI471" s="75">
        <v>0</v>
      </c>
      <c r="BJ471" s="75" t="s">
        <v>4024</v>
      </c>
      <c r="BK471" s="75" t="s">
        <v>3894</v>
      </c>
      <c r="BM471" s="221"/>
      <c r="BN471" s="221"/>
      <c r="BO471" s="221"/>
      <c r="BP471" s="221"/>
      <c r="BQ471" s="221"/>
      <c r="BR471" s="221"/>
    </row>
    <row r="472" spans="1:70" ht="15" customHeight="1" x14ac:dyDescent="0.25">
      <c r="A472" s="25">
        <v>375</v>
      </c>
      <c r="B472" s="26"/>
      <c r="C472" s="190" t="s">
        <v>23</v>
      </c>
      <c r="D472" s="201">
        <v>0</v>
      </c>
      <c r="E472" s="57" t="s">
        <v>678</v>
      </c>
      <c r="F472" s="57" t="s">
        <v>289</v>
      </c>
      <c r="G472" s="25"/>
      <c r="H472" s="104">
        <v>1</v>
      </c>
      <c r="I472" s="25">
        <v>1</v>
      </c>
      <c r="J472" s="25" t="s">
        <v>327</v>
      </c>
      <c r="K472" s="25">
        <v>1</v>
      </c>
      <c r="L472" s="25">
        <v>2</v>
      </c>
      <c r="M472" s="25">
        <v>26</v>
      </c>
      <c r="N472" s="25">
        <v>26</v>
      </c>
      <c r="O472" s="25" t="s">
        <v>679</v>
      </c>
      <c r="P472" s="25" t="s">
        <v>19</v>
      </c>
      <c r="Q472" s="25" t="s">
        <v>544</v>
      </c>
      <c r="R472" s="25"/>
      <c r="S472" s="25">
        <v>1</v>
      </c>
      <c r="T472" s="25" t="s">
        <v>687</v>
      </c>
      <c r="U472" s="25" t="s">
        <v>10</v>
      </c>
      <c r="V472" s="44">
        <v>8</v>
      </c>
      <c r="W472" s="25"/>
      <c r="X472" s="25">
        <v>1</v>
      </c>
      <c r="Y472" s="25"/>
      <c r="Z472" s="83"/>
      <c r="AA472" s="83">
        <v>16.010000000000002</v>
      </c>
      <c r="AB472" s="83"/>
      <c r="AC472" s="83"/>
      <c r="AD472" s="25" t="s">
        <v>681</v>
      </c>
      <c r="AE472" s="22"/>
      <c r="AF472" s="22"/>
      <c r="AG472" s="22">
        <f>(AA472*(106.875/AO472))/$AQ472</f>
        <v>17.312668634064085</v>
      </c>
      <c r="AH472" s="22"/>
      <c r="AI472" s="22"/>
      <c r="AJ472" s="35"/>
      <c r="AK472" s="35"/>
      <c r="AL472" s="35">
        <f>(AG472*12)/1.99</f>
        <v>104.39800181345177</v>
      </c>
      <c r="AM472" s="35"/>
      <c r="AN472" s="35"/>
      <c r="AO472" s="24">
        <v>98.833333333333329</v>
      </c>
      <c r="AP472" s="27"/>
      <c r="AQ472" s="27">
        <v>1</v>
      </c>
      <c r="AR472" s="28">
        <v>3</v>
      </c>
      <c r="AS472" s="28" t="s">
        <v>751</v>
      </c>
      <c r="AT472" s="25">
        <v>10</v>
      </c>
      <c r="AU472" s="25" t="s">
        <v>683</v>
      </c>
      <c r="AV472" s="25" t="s">
        <v>685</v>
      </c>
      <c r="AW472" s="25">
        <v>2009</v>
      </c>
      <c r="AX472" s="25" t="s">
        <v>2</v>
      </c>
      <c r="AY472" s="25" t="s">
        <v>684</v>
      </c>
      <c r="AZ472" s="25"/>
      <c r="BA472" s="25"/>
      <c r="BB472" s="25" t="s">
        <v>682</v>
      </c>
      <c r="BC472" s="25">
        <v>2326</v>
      </c>
      <c r="BD472" s="25" t="s">
        <v>328</v>
      </c>
      <c r="BE472" s="25" t="s">
        <v>686</v>
      </c>
      <c r="BF472" s="25">
        <v>3</v>
      </c>
      <c r="BG472" s="25" t="s">
        <v>2000</v>
      </c>
      <c r="BH472" s="25" t="s">
        <v>2000</v>
      </c>
      <c r="BI472" s="75">
        <v>0</v>
      </c>
      <c r="BJ472" s="75" t="s">
        <v>4028</v>
      </c>
      <c r="BK472" s="75" t="s">
        <v>4026</v>
      </c>
      <c r="BM472" s="221"/>
      <c r="BN472" s="221"/>
      <c r="BO472" s="221"/>
      <c r="BP472" s="221"/>
      <c r="BQ472" s="221"/>
      <c r="BR472" s="221"/>
    </row>
    <row r="473" spans="1:70" ht="15" customHeight="1" x14ac:dyDescent="0.25">
      <c r="A473" s="25">
        <v>377</v>
      </c>
      <c r="B473" s="26"/>
      <c r="C473" s="190" t="s">
        <v>23</v>
      </c>
      <c r="D473" s="200">
        <v>1</v>
      </c>
      <c r="E473" s="57" t="s">
        <v>678</v>
      </c>
      <c r="F473" s="57" t="s">
        <v>289</v>
      </c>
      <c r="G473" s="25"/>
      <c r="H473" s="104">
        <v>1</v>
      </c>
      <c r="I473" s="25">
        <v>1</v>
      </c>
      <c r="J473" s="25" t="s">
        <v>327</v>
      </c>
      <c r="K473" s="25">
        <v>1</v>
      </c>
      <c r="L473" s="25">
        <v>2</v>
      </c>
      <c r="M473" s="25">
        <v>26</v>
      </c>
      <c r="N473" s="25">
        <v>26</v>
      </c>
      <c r="O473" s="25" t="s">
        <v>679</v>
      </c>
      <c r="P473" s="25" t="s">
        <v>19</v>
      </c>
      <c r="Q473" s="25" t="s">
        <v>544</v>
      </c>
      <c r="R473" s="25"/>
      <c r="S473" s="25">
        <v>2</v>
      </c>
      <c r="T473" s="25" t="s">
        <v>534</v>
      </c>
      <c r="U473" s="25" t="s">
        <v>10</v>
      </c>
      <c r="V473" s="44">
        <v>8</v>
      </c>
      <c r="W473" s="25"/>
      <c r="X473" s="25">
        <v>1</v>
      </c>
      <c r="Y473" s="25"/>
      <c r="Z473" s="83"/>
      <c r="AA473" s="83">
        <v>14.34</v>
      </c>
      <c r="AB473" s="83"/>
      <c r="AC473" s="83"/>
      <c r="AD473" s="25" t="s">
        <v>681</v>
      </c>
      <c r="AE473" s="22"/>
      <c r="AF473" s="22"/>
      <c r="AG473" s="22">
        <f>(AA473*(106.875/AO473))/$AQ473</f>
        <v>15.506787521079259</v>
      </c>
      <c r="AH473" s="22"/>
      <c r="AI473" s="22"/>
      <c r="AJ473" s="35"/>
      <c r="AK473" s="35"/>
      <c r="AL473" s="35">
        <f>(AG473*12)/1.99</f>
        <v>93.508266458769398</v>
      </c>
      <c r="AM473" s="35"/>
      <c r="AN473" s="35"/>
      <c r="AO473" s="24">
        <v>98.833333333333329</v>
      </c>
      <c r="AP473" s="27"/>
      <c r="AQ473" s="27">
        <v>1</v>
      </c>
      <c r="AR473" s="28">
        <v>3</v>
      </c>
      <c r="AS473" s="28" t="s">
        <v>751</v>
      </c>
      <c r="AT473" s="25">
        <v>10</v>
      </c>
      <c r="AU473" s="25" t="s">
        <v>683</v>
      </c>
      <c r="AV473" s="25" t="s">
        <v>685</v>
      </c>
      <c r="AW473" s="25">
        <v>2009</v>
      </c>
      <c r="AX473" s="25" t="s">
        <v>2</v>
      </c>
      <c r="AY473" s="25" t="s">
        <v>684</v>
      </c>
      <c r="AZ473" s="25"/>
      <c r="BA473" s="25"/>
      <c r="BB473" s="25" t="s">
        <v>682</v>
      </c>
      <c r="BC473" s="25">
        <v>2326</v>
      </c>
      <c r="BD473" s="25" t="s">
        <v>328</v>
      </c>
      <c r="BE473" s="25" t="s">
        <v>686</v>
      </c>
      <c r="BF473" s="25">
        <v>3</v>
      </c>
      <c r="BG473" s="25" t="s">
        <v>2000</v>
      </c>
      <c r="BH473" s="25" t="s">
        <v>2000</v>
      </c>
      <c r="BI473" s="175">
        <v>1</v>
      </c>
      <c r="BJ473" s="75" t="s">
        <v>4025</v>
      </c>
      <c r="BK473" s="75" t="s">
        <v>4026</v>
      </c>
      <c r="BM473" s="221"/>
      <c r="BN473" s="221"/>
      <c r="BO473" s="221"/>
      <c r="BP473" s="221"/>
      <c r="BQ473" s="221"/>
      <c r="BR473" s="221"/>
    </row>
    <row r="474" spans="1:70" ht="15" customHeight="1" x14ac:dyDescent="0.25">
      <c r="A474" s="25">
        <v>378</v>
      </c>
      <c r="B474" s="26"/>
      <c r="C474" s="190" t="s">
        <v>23</v>
      </c>
      <c r="D474" s="200">
        <v>1</v>
      </c>
      <c r="E474" s="57" t="s">
        <v>678</v>
      </c>
      <c r="F474" s="57" t="s">
        <v>289</v>
      </c>
      <c r="G474" s="25"/>
      <c r="H474" s="104">
        <v>1</v>
      </c>
      <c r="I474" s="25">
        <v>1</v>
      </c>
      <c r="J474" s="25" t="s">
        <v>327</v>
      </c>
      <c r="K474" s="25">
        <v>1</v>
      </c>
      <c r="L474" s="25">
        <v>2</v>
      </c>
      <c r="M474" s="25">
        <v>26</v>
      </c>
      <c r="N474" s="25">
        <v>26</v>
      </c>
      <c r="O474" s="25" t="s">
        <v>679</v>
      </c>
      <c r="P474" s="25" t="s">
        <v>19</v>
      </c>
      <c r="Q474" s="25" t="s">
        <v>544</v>
      </c>
      <c r="R474" s="25"/>
      <c r="S474" s="25">
        <v>3</v>
      </c>
      <c r="T474" s="25" t="s">
        <v>689</v>
      </c>
      <c r="U474" s="25" t="s">
        <v>10</v>
      </c>
      <c r="V474" s="44">
        <v>8</v>
      </c>
      <c r="W474" s="25" t="s">
        <v>3869</v>
      </c>
      <c r="X474" s="25">
        <v>1</v>
      </c>
      <c r="Y474" s="25"/>
      <c r="Z474" s="83"/>
      <c r="AA474" s="83">
        <v>12.52</v>
      </c>
      <c r="AB474" s="83"/>
      <c r="AC474" s="83"/>
      <c r="AD474" s="25" t="s">
        <v>681</v>
      </c>
      <c r="AE474" s="22"/>
      <c r="AF474" s="22"/>
      <c r="AG474" s="22">
        <f>(AA474*(106.875/AO474))/$AQ474</f>
        <v>13.538701517706578</v>
      </c>
      <c r="AH474" s="22"/>
      <c r="AI474" s="22"/>
      <c r="AJ474" s="35"/>
      <c r="AK474" s="35"/>
      <c r="AL474" s="35">
        <f>(AG474*12)/1.99</f>
        <v>81.640411162049716</v>
      </c>
      <c r="AM474" s="35"/>
      <c r="AN474" s="35"/>
      <c r="AO474" s="24">
        <v>98.833333333333329</v>
      </c>
      <c r="AP474" s="27"/>
      <c r="AQ474" s="27">
        <v>1</v>
      </c>
      <c r="AR474" s="28">
        <v>3</v>
      </c>
      <c r="AS474" s="28" t="s">
        <v>751</v>
      </c>
      <c r="AT474" s="25">
        <v>10</v>
      </c>
      <c r="AU474" s="25" t="s">
        <v>683</v>
      </c>
      <c r="AV474" s="25" t="s">
        <v>685</v>
      </c>
      <c r="AW474" s="25">
        <v>2009</v>
      </c>
      <c r="AX474" s="25" t="s">
        <v>2</v>
      </c>
      <c r="AY474" s="25" t="s">
        <v>684</v>
      </c>
      <c r="AZ474" s="25"/>
      <c r="BA474" s="25"/>
      <c r="BB474" s="25" t="s">
        <v>682</v>
      </c>
      <c r="BC474" s="25">
        <v>2326</v>
      </c>
      <c r="BD474" s="25" t="s">
        <v>328</v>
      </c>
      <c r="BE474" s="25" t="s">
        <v>686</v>
      </c>
      <c r="BF474" s="25">
        <v>3</v>
      </c>
      <c r="BG474" s="62">
        <v>3</v>
      </c>
      <c r="BH474" s="25" t="s">
        <v>2000</v>
      </c>
      <c r="BI474" s="175">
        <v>1</v>
      </c>
      <c r="BJ474" s="75" t="s">
        <v>4027</v>
      </c>
      <c r="BK474" s="75" t="s">
        <v>4023</v>
      </c>
      <c r="BM474" s="221"/>
      <c r="BN474" s="221"/>
      <c r="BO474" s="221"/>
      <c r="BP474" s="221"/>
      <c r="BQ474" s="221"/>
      <c r="BR474" s="221"/>
    </row>
    <row r="475" spans="1:70" ht="15" customHeight="1" x14ac:dyDescent="0.25">
      <c r="A475" s="25">
        <v>379</v>
      </c>
      <c r="B475" s="26"/>
      <c r="C475" s="190" t="s">
        <v>23</v>
      </c>
      <c r="D475" s="201">
        <v>1</v>
      </c>
      <c r="E475" s="57" t="s">
        <v>678</v>
      </c>
      <c r="F475" s="57" t="s">
        <v>289</v>
      </c>
      <c r="G475" s="25"/>
      <c r="H475" s="104">
        <v>1</v>
      </c>
      <c r="I475" s="25">
        <v>1</v>
      </c>
      <c r="J475" s="25" t="s">
        <v>327</v>
      </c>
      <c r="K475" s="25">
        <v>1</v>
      </c>
      <c r="L475" s="25">
        <v>2</v>
      </c>
      <c r="M475" s="25">
        <v>26</v>
      </c>
      <c r="N475" s="25">
        <v>26</v>
      </c>
      <c r="O475" s="25" t="s">
        <v>679</v>
      </c>
      <c r="P475" s="25" t="s">
        <v>19</v>
      </c>
      <c r="Q475" s="25" t="s">
        <v>544</v>
      </c>
      <c r="R475" s="25"/>
      <c r="S475" s="25" t="s">
        <v>3862</v>
      </c>
      <c r="T475" s="25" t="s">
        <v>690</v>
      </c>
      <c r="U475" s="25" t="s">
        <v>10</v>
      </c>
      <c r="V475" s="44">
        <v>8</v>
      </c>
      <c r="W475" s="25"/>
      <c r="X475" s="25">
        <v>1</v>
      </c>
      <c r="Y475" s="25"/>
      <c r="Z475" s="83"/>
      <c r="AA475" s="83">
        <v>7.05</v>
      </c>
      <c r="AB475" s="83"/>
      <c r="AC475" s="83"/>
      <c r="AD475" s="25" t="s">
        <v>681</v>
      </c>
      <c r="AE475" s="22"/>
      <c r="AF475" s="22"/>
      <c r="AG475" s="22">
        <f>(AA475*(106.875/AO475))/$AQ475</f>
        <v>7.623629848229343</v>
      </c>
      <c r="AH475" s="22"/>
      <c r="AI475" s="22"/>
      <c r="AJ475" s="35"/>
      <c r="AK475" s="35"/>
      <c r="AL475" s="35">
        <f>(AG475*12)/1.99</f>
        <v>45.971637275754837</v>
      </c>
      <c r="AM475" s="35"/>
      <c r="AN475" s="35"/>
      <c r="AO475" s="24">
        <v>98.833333333333329</v>
      </c>
      <c r="AP475" s="27"/>
      <c r="AQ475" s="27">
        <v>1</v>
      </c>
      <c r="AR475" s="28">
        <v>3</v>
      </c>
      <c r="AS475" s="28" t="s">
        <v>751</v>
      </c>
      <c r="AT475" s="25">
        <v>10</v>
      </c>
      <c r="AU475" s="25" t="s">
        <v>683</v>
      </c>
      <c r="AV475" s="25" t="s">
        <v>685</v>
      </c>
      <c r="AW475" s="25">
        <v>2009</v>
      </c>
      <c r="AX475" s="25" t="s">
        <v>2</v>
      </c>
      <c r="AY475" s="25" t="s">
        <v>684</v>
      </c>
      <c r="AZ475" s="25"/>
      <c r="BA475" s="25"/>
      <c r="BB475" s="25" t="s">
        <v>682</v>
      </c>
      <c r="BC475" s="25">
        <v>2326</v>
      </c>
      <c r="BD475" s="25" t="s">
        <v>328</v>
      </c>
      <c r="BE475" s="25" t="s">
        <v>686</v>
      </c>
      <c r="BF475" s="25">
        <v>3</v>
      </c>
      <c r="BG475" s="25" t="s">
        <v>2000</v>
      </c>
      <c r="BH475" s="25" t="s">
        <v>2000</v>
      </c>
      <c r="BI475" s="174">
        <v>1</v>
      </c>
      <c r="BJ475" s="75" t="s">
        <v>4145</v>
      </c>
      <c r="BK475" s="75" t="s">
        <v>4026</v>
      </c>
      <c r="BM475" s="221"/>
      <c r="BN475" s="221"/>
      <c r="BO475" s="221"/>
      <c r="BP475" s="221"/>
      <c r="BQ475" s="221"/>
      <c r="BR475" s="221"/>
    </row>
    <row r="476" spans="1:70" ht="15" customHeight="1" x14ac:dyDescent="0.25">
      <c r="A476" s="25">
        <v>380</v>
      </c>
      <c r="B476" s="21">
        <v>171</v>
      </c>
      <c r="C476" s="190" t="s">
        <v>339</v>
      </c>
      <c r="D476" s="201">
        <v>0</v>
      </c>
      <c r="E476" s="57" t="s">
        <v>343</v>
      </c>
      <c r="F476" s="57" t="s">
        <v>289</v>
      </c>
      <c r="G476" s="25"/>
      <c r="H476" s="104">
        <v>0</v>
      </c>
      <c r="I476" s="25" t="s">
        <v>595</v>
      </c>
      <c r="J476" s="25"/>
      <c r="K476" s="25">
        <v>1</v>
      </c>
      <c r="L476" s="25">
        <v>2</v>
      </c>
      <c r="M476" s="25"/>
      <c r="N476" s="25"/>
      <c r="O476" s="25"/>
      <c r="P476" s="25"/>
      <c r="Q476" s="25"/>
      <c r="R476" s="25"/>
      <c r="S476" s="25"/>
      <c r="T476" s="25"/>
      <c r="U476" s="25"/>
      <c r="V476" s="25"/>
      <c r="W476" s="25"/>
      <c r="X476" s="25"/>
      <c r="Y476" s="25"/>
      <c r="Z476" s="83"/>
      <c r="AA476" s="83"/>
      <c r="AB476" s="83"/>
      <c r="AC476" s="83"/>
      <c r="AD476" s="25"/>
      <c r="AE476" s="22"/>
      <c r="AF476" s="22"/>
      <c r="AG476" s="22"/>
      <c r="AH476" s="22"/>
      <c r="AI476" s="22"/>
      <c r="AJ476" s="23"/>
      <c r="AK476" s="23"/>
      <c r="AL476" s="23"/>
      <c r="AM476" s="23"/>
      <c r="AN476" s="23"/>
      <c r="AO476" s="48"/>
      <c r="AP476" s="27"/>
      <c r="AQ476" s="28">
        <v>1</v>
      </c>
      <c r="AR476" s="28"/>
      <c r="AS476" s="28" t="s">
        <v>751</v>
      </c>
      <c r="AT476" s="25"/>
      <c r="AU476" s="25"/>
      <c r="AV476" s="25"/>
      <c r="AW476" s="25"/>
      <c r="AX476" s="25"/>
      <c r="AY476" s="25"/>
      <c r="AZ476" s="25"/>
      <c r="BA476" s="25"/>
      <c r="BB476" s="25"/>
      <c r="BC476" s="25"/>
      <c r="BD476" s="25"/>
      <c r="BE476" s="25"/>
      <c r="BF476" s="25"/>
      <c r="BG476" s="25" t="s">
        <v>2000</v>
      </c>
      <c r="BH476" s="25" t="s">
        <v>2000</v>
      </c>
      <c r="BI476" s="75" t="s">
        <v>2000</v>
      </c>
      <c r="BJ476" s="75" t="s">
        <v>2000</v>
      </c>
      <c r="BK476" s="75" t="s">
        <v>2000</v>
      </c>
      <c r="BM476" s="221"/>
      <c r="BN476" s="221"/>
      <c r="BO476" s="221"/>
      <c r="BP476" s="221"/>
      <c r="BQ476" s="221"/>
      <c r="BR476" s="221"/>
    </row>
    <row r="477" spans="1:70" ht="15" customHeight="1" x14ac:dyDescent="0.25">
      <c r="A477" s="25">
        <v>381</v>
      </c>
      <c r="B477" s="21">
        <v>172</v>
      </c>
      <c r="C477" s="190" t="s">
        <v>23</v>
      </c>
      <c r="D477" s="200">
        <v>0</v>
      </c>
      <c r="E477" s="57" t="s">
        <v>691</v>
      </c>
      <c r="F477" s="57" t="s">
        <v>289</v>
      </c>
      <c r="G477" s="25"/>
      <c r="H477" s="104">
        <v>1</v>
      </c>
      <c r="I477" s="25">
        <v>1</v>
      </c>
      <c r="J477" s="25" t="s">
        <v>329</v>
      </c>
      <c r="K477" s="25">
        <v>1</v>
      </c>
      <c r="L477" s="25">
        <v>2</v>
      </c>
      <c r="M477" s="25">
        <v>16</v>
      </c>
      <c r="N477" s="25" t="s">
        <v>2955</v>
      </c>
      <c r="O477" s="25" t="s">
        <v>692</v>
      </c>
      <c r="P477" s="25" t="s">
        <v>19</v>
      </c>
      <c r="Q477" s="25" t="s">
        <v>330</v>
      </c>
      <c r="R477" s="25" t="s">
        <v>783</v>
      </c>
      <c r="S477" s="25">
        <v>5</v>
      </c>
      <c r="T477" s="25" t="s">
        <v>680</v>
      </c>
      <c r="U477" s="25" t="s">
        <v>2</v>
      </c>
      <c r="V477" s="25">
        <v>8</v>
      </c>
      <c r="W477" s="25" t="s">
        <v>693</v>
      </c>
      <c r="X477" s="25">
        <v>1</v>
      </c>
      <c r="Y477" s="25"/>
      <c r="Z477" s="83"/>
      <c r="AA477" s="83">
        <v>13.37</v>
      </c>
      <c r="AB477" s="83"/>
      <c r="AC477" s="83"/>
      <c r="AD477" s="25" t="s">
        <v>647</v>
      </c>
      <c r="AE477" s="22"/>
      <c r="AF477" s="22"/>
      <c r="AG477" s="22">
        <f>(AA477*(106.875/AO477))/$AQ477</f>
        <v>15.695217391304345</v>
      </c>
      <c r="AH477" s="22"/>
      <c r="AI477" s="22"/>
      <c r="AJ477" s="35"/>
      <c r="AK477" s="35"/>
      <c r="AL477" s="35">
        <f>AG477</f>
        <v>15.695217391304345</v>
      </c>
      <c r="AM477" s="35"/>
      <c r="AN477" s="35"/>
      <c r="AO477" s="24">
        <v>91.041666666666671</v>
      </c>
      <c r="AP477" s="27"/>
      <c r="AQ477" s="27">
        <v>1</v>
      </c>
      <c r="AR477" s="28">
        <v>3</v>
      </c>
      <c r="AS477" s="28" t="s">
        <v>1937</v>
      </c>
      <c r="AT477" s="25">
        <v>12</v>
      </c>
      <c r="AU477" s="25" t="s">
        <v>694</v>
      </c>
      <c r="AV477" s="25" t="s">
        <v>539</v>
      </c>
      <c r="AW477" s="25">
        <v>2004</v>
      </c>
      <c r="AX477" s="25" t="s">
        <v>2</v>
      </c>
      <c r="AY477" s="25"/>
      <c r="AZ477" s="25"/>
      <c r="BA477" s="25"/>
      <c r="BB477" s="25"/>
      <c r="BC477" s="25">
        <v>614</v>
      </c>
      <c r="BD477" s="25" t="s">
        <v>695</v>
      </c>
      <c r="BE477" s="25" t="s">
        <v>696</v>
      </c>
      <c r="BF477" s="25">
        <v>3</v>
      </c>
      <c r="BG477" s="62">
        <v>3</v>
      </c>
      <c r="BH477" s="25" t="s">
        <v>2000</v>
      </c>
      <c r="BI477" s="74">
        <v>0</v>
      </c>
      <c r="BJ477" s="75" t="s">
        <v>4004</v>
      </c>
      <c r="BK477" s="75" t="s">
        <v>4005</v>
      </c>
    </row>
    <row r="478" spans="1:70" ht="15" customHeight="1" x14ac:dyDescent="0.25">
      <c r="A478" s="25">
        <v>382</v>
      </c>
      <c r="B478" s="26"/>
      <c r="C478" s="190" t="s">
        <v>23</v>
      </c>
      <c r="D478" s="200">
        <v>0</v>
      </c>
      <c r="E478" s="57" t="s">
        <v>691</v>
      </c>
      <c r="F478" s="57" t="s">
        <v>289</v>
      </c>
      <c r="G478" s="25"/>
      <c r="H478" s="104">
        <v>1</v>
      </c>
      <c r="I478" s="25">
        <v>1</v>
      </c>
      <c r="J478" s="25" t="s">
        <v>329</v>
      </c>
      <c r="K478" s="25">
        <v>1</v>
      </c>
      <c r="L478" s="25">
        <v>2</v>
      </c>
      <c r="M478" s="25">
        <v>24</v>
      </c>
      <c r="N478" s="25" t="s">
        <v>2955</v>
      </c>
      <c r="O478" s="25" t="s">
        <v>697</v>
      </c>
      <c r="P478" s="25" t="s">
        <v>19</v>
      </c>
      <c r="Q478" s="25" t="s">
        <v>330</v>
      </c>
      <c r="R478" s="25" t="s">
        <v>783</v>
      </c>
      <c r="S478" s="25">
        <v>5</v>
      </c>
      <c r="T478" s="25" t="s">
        <v>680</v>
      </c>
      <c r="U478" s="25" t="s">
        <v>2</v>
      </c>
      <c r="V478" s="25">
        <v>8</v>
      </c>
      <c r="W478" s="25" t="s">
        <v>693</v>
      </c>
      <c r="X478" s="25">
        <v>1</v>
      </c>
      <c r="Y478" s="25"/>
      <c r="Z478" s="83"/>
      <c r="AA478" s="83">
        <v>10.61</v>
      </c>
      <c r="AB478" s="83"/>
      <c r="AC478" s="83"/>
      <c r="AD478" s="25" t="s">
        <v>647</v>
      </c>
      <c r="AE478" s="22"/>
      <c r="AF478" s="22"/>
      <c r="AG478" s="22">
        <f>(AA478*(106.875/AO478))/$AQ478</f>
        <v>12.455217391304346</v>
      </c>
      <c r="AH478" s="22"/>
      <c r="AI478" s="22"/>
      <c r="AJ478" s="35"/>
      <c r="AK478" s="35"/>
      <c r="AL478" s="35">
        <f>AG478</f>
        <v>12.455217391304346</v>
      </c>
      <c r="AM478" s="35"/>
      <c r="AN478" s="35"/>
      <c r="AO478" s="24">
        <v>91.041666666666671</v>
      </c>
      <c r="AP478" s="27"/>
      <c r="AQ478" s="27">
        <v>1</v>
      </c>
      <c r="AR478" s="28">
        <v>3</v>
      </c>
      <c r="AS478" s="28" t="s">
        <v>1937</v>
      </c>
      <c r="AT478" s="25">
        <v>12</v>
      </c>
      <c r="AU478" s="25" t="s">
        <v>694</v>
      </c>
      <c r="AV478" s="25" t="s">
        <v>539</v>
      </c>
      <c r="AW478" s="25">
        <v>2004</v>
      </c>
      <c r="AX478" s="25" t="s">
        <v>2</v>
      </c>
      <c r="AY478" s="25"/>
      <c r="AZ478" s="25"/>
      <c r="BA478" s="25"/>
      <c r="BB478" s="25"/>
      <c r="BC478" s="25">
        <v>614</v>
      </c>
      <c r="BD478" s="25" t="s">
        <v>695</v>
      </c>
      <c r="BE478" s="25" t="s">
        <v>696</v>
      </c>
      <c r="BF478" s="25">
        <v>3</v>
      </c>
      <c r="BG478" s="62">
        <v>3</v>
      </c>
      <c r="BH478" s="25" t="s">
        <v>2000</v>
      </c>
      <c r="BI478" s="74">
        <v>0</v>
      </c>
      <c r="BJ478" s="75" t="s">
        <v>4004</v>
      </c>
      <c r="BK478" s="75" t="s">
        <v>4005</v>
      </c>
    </row>
    <row r="479" spans="1:70" ht="15" customHeight="1" x14ac:dyDescent="0.25">
      <c r="A479" s="25">
        <v>383</v>
      </c>
      <c r="B479" s="26"/>
      <c r="C479" s="190" t="s">
        <v>23</v>
      </c>
      <c r="D479" s="200">
        <v>0</v>
      </c>
      <c r="E479" s="57" t="s">
        <v>691</v>
      </c>
      <c r="F479" s="57" t="s">
        <v>289</v>
      </c>
      <c r="G479" s="25"/>
      <c r="H479" s="104">
        <v>1</v>
      </c>
      <c r="I479" s="25">
        <v>1</v>
      </c>
      <c r="J479" s="25" t="s">
        <v>329</v>
      </c>
      <c r="K479" s="25">
        <v>1</v>
      </c>
      <c r="L479" s="25">
        <v>2</v>
      </c>
      <c r="M479" s="25">
        <v>26</v>
      </c>
      <c r="N479" s="25" t="s">
        <v>2955</v>
      </c>
      <c r="O479" s="25" t="s">
        <v>698</v>
      </c>
      <c r="P479" s="25" t="s">
        <v>19</v>
      </c>
      <c r="Q479" s="25" t="s">
        <v>330</v>
      </c>
      <c r="R479" s="25" t="s">
        <v>783</v>
      </c>
      <c r="S479" s="25">
        <v>5</v>
      </c>
      <c r="T479" s="25" t="s">
        <v>680</v>
      </c>
      <c r="U479" s="25" t="s">
        <v>2</v>
      </c>
      <c r="V479" s="25">
        <v>8</v>
      </c>
      <c r="W479" s="25" t="s">
        <v>693</v>
      </c>
      <c r="X479" s="25">
        <v>1</v>
      </c>
      <c r="Y479" s="25"/>
      <c r="Z479" s="83"/>
      <c r="AA479" s="83">
        <v>6.07</v>
      </c>
      <c r="AB479" s="83"/>
      <c r="AC479" s="83"/>
      <c r="AD479" s="25" t="s">
        <v>647</v>
      </c>
      <c r="AE479" s="22"/>
      <c r="AF479" s="22"/>
      <c r="AG479" s="22">
        <f>(AA479*(106.875/AO479))/$AQ479</f>
        <v>7.1256521739130427</v>
      </c>
      <c r="AH479" s="22"/>
      <c r="AI479" s="22"/>
      <c r="AJ479" s="35"/>
      <c r="AK479" s="35"/>
      <c r="AL479" s="35">
        <f>AG479</f>
        <v>7.1256521739130427</v>
      </c>
      <c r="AM479" s="35"/>
      <c r="AN479" s="35"/>
      <c r="AO479" s="24">
        <v>91.041666666666671</v>
      </c>
      <c r="AP479" s="27"/>
      <c r="AQ479" s="27">
        <v>1</v>
      </c>
      <c r="AR479" s="28">
        <v>3</v>
      </c>
      <c r="AS479" s="28" t="s">
        <v>1937</v>
      </c>
      <c r="AT479" s="25">
        <v>12</v>
      </c>
      <c r="AU479" s="25" t="s">
        <v>694</v>
      </c>
      <c r="AV479" s="25" t="s">
        <v>539</v>
      </c>
      <c r="AW479" s="25">
        <v>2004</v>
      </c>
      <c r="AX479" s="25" t="s">
        <v>2</v>
      </c>
      <c r="AY479" s="25"/>
      <c r="AZ479" s="25"/>
      <c r="BA479" s="25"/>
      <c r="BB479" s="25"/>
      <c r="BC479" s="25">
        <v>614</v>
      </c>
      <c r="BD479" s="25" t="s">
        <v>695</v>
      </c>
      <c r="BE479" s="25" t="s">
        <v>696</v>
      </c>
      <c r="BF479" s="25">
        <v>3</v>
      </c>
      <c r="BG479" s="62">
        <v>3</v>
      </c>
      <c r="BH479" s="25" t="s">
        <v>2000</v>
      </c>
      <c r="BI479" s="74">
        <v>0</v>
      </c>
      <c r="BJ479" s="75" t="s">
        <v>4004</v>
      </c>
      <c r="BK479" s="75" t="s">
        <v>4005</v>
      </c>
    </row>
    <row r="480" spans="1:70" ht="15" customHeight="1" x14ac:dyDescent="0.25">
      <c r="A480" s="25">
        <v>384</v>
      </c>
      <c r="B480" s="26"/>
      <c r="C480" s="190" t="s">
        <v>23</v>
      </c>
      <c r="D480" s="201">
        <v>0</v>
      </c>
      <c r="E480" s="57" t="s">
        <v>691</v>
      </c>
      <c r="F480" s="57" t="s">
        <v>289</v>
      </c>
      <c r="G480" s="25"/>
      <c r="H480" s="104">
        <v>1</v>
      </c>
      <c r="I480" s="25">
        <v>1</v>
      </c>
      <c r="J480" s="25" t="s">
        <v>329</v>
      </c>
      <c r="K480" s="25">
        <v>1</v>
      </c>
      <c r="L480" s="25">
        <v>2</v>
      </c>
      <c r="M480" s="25">
        <v>24</v>
      </c>
      <c r="N480" s="25" t="s">
        <v>2977</v>
      </c>
      <c r="O480" s="25" t="s">
        <v>699</v>
      </c>
      <c r="P480" s="25" t="s">
        <v>19</v>
      </c>
      <c r="Q480" s="25" t="s">
        <v>330</v>
      </c>
      <c r="R480" s="25" t="s">
        <v>783</v>
      </c>
      <c r="S480" s="25">
        <v>5</v>
      </c>
      <c r="T480" s="25" t="s">
        <v>680</v>
      </c>
      <c r="U480" s="25" t="s">
        <v>2</v>
      </c>
      <c r="V480" s="25">
        <v>8</v>
      </c>
      <c r="W480" s="25" t="s">
        <v>693</v>
      </c>
      <c r="X480" s="25">
        <v>1</v>
      </c>
      <c r="Y480" s="25"/>
      <c r="Z480" s="83"/>
      <c r="AA480" s="83">
        <v>6.86</v>
      </c>
      <c r="AB480" s="83"/>
      <c r="AC480" s="83"/>
      <c r="AD480" s="25" t="s">
        <v>647</v>
      </c>
      <c r="AE480" s="22"/>
      <c r="AF480" s="22"/>
      <c r="AG480" s="22">
        <f>(AA480*(106.875/AO480))/$AQ480</f>
        <v>8.0530434782608697</v>
      </c>
      <c r="AH480" s="22"/>
      <c r="AI480" s="22"/>
      <c r="AJ480" s="35"/>
      <c r="AK480" s="35"/>
      <c r="AL480" s="35">
        <f>AG480</f>
        <v>8.0530434782608697</v>
      </c>
      <c r="AM480" s="35"/>
      <c r="AN480" s="35"/>
      <c r="AO480" s="24">
        <v>91.041666666666671</v>
      </c>
      <c r="AP480" s="27"/>
      <c r="AQ480" s="27">
        <v>1</v>
      </c>
      <c r="AR480" s="28">
        <v>3</v>
      </c>
      <c r="AS480" s="28" t="s">
        <v>1937</v>
      </c>
      <c r="AT480" s="25">
        <v>12</v>
      </c>
      <c r="AU480" s="25" t="s">
        <v>694</v>
      </c>
      <c r="AV480" s="25" t="s">
        <v>539</v>
      </c>
      <c r="AW480" s="25">
        <v>2004</v>
      </c>
      <c r="AX480" s="25" t="s">
        <v>2</v>
      </c>
      <c r="AY480" s="25"/>
      <c r="AZ480" s="25"/>
      <c r="BA480" s="25"/>
      <c r="BB480" s="25"/>
      <c r="BC480" s="25">
        <v>614</v>
      </c>
      <c r="BD480" s="25" t="s">
        <v>695</v>
      </c>
      <c r="BE480" s="25" t="s">
        <v>696</v>
      </c>
      <c r="BF480" s="25">
        <v>3</v>
      </c>
      <c r="BG480" s="25" t="s">
        <v>2000</v>
      </c>
      <c r="BH480" s="25" t="s">
        <v>2000</v>
      </c>
      <c r="BI480" s="75" t="s">
        <v>2000</v>
      </c>
      <c r="BJ480" s="75" t="s">
        <v>2000</v>
      </c>
      <c r="BK480" s="75" t="s">
        <v>2000</v>
      </c>
    </row>
    <row r="481" spans="1:70" ht="15" customHeight="1" x14ac:dyDescent="0.25">
      <c r="A481" s="25">
        <v>386</v>
      </c>
      <c r="B481" s="21">
        <v>173</v>
      </c>
      <c r="C481" s="190"/>
      <c r="D481" s="201">
        <v>0</v>
      </c>
      <c r="E481" s="57" t="s">
        <v>1186</v>
      </c>
      <c r="F481" s="57" t="s">
        <v>5</v>
      </c>
      <c r="G481" s="25"/>
      <c r="H481" s="104">
        <v>1</v>
      </c>
      <c r="I481" s="25">
        <v>1</v>
      </c>
      <c r="J481" s="25" t="s">
        <v>1187</v>
      </c>
      <c r="K481" s="25">
        <v>1</v>
      </c>
      <c r="L481" s="25"/>
      <c r="M481" s="25">
        <v>24</v>
      </c>
      <c r="N481" s="25">
        <v>24</v>
      </c>
      <c r="O481" s="25" t="s">
        <v>135</v>
      </c>
      <c r="P481" s="25" t="s">
        <v>136</v>
      </c>
      <c r="Q481" s="25" t="s">
        <v>137</v>
      </c>
      <c r="R481" s="25"/>
      <c r="S481" s="25">
        <v>5</v>
      </c>
      <c r="T481" s="25" t="s">
        <v>56</v>
      </c>
      <c r="U481" s="25" t="s">
        <v>2</v>
      </c>
      <c r="V481" s="25">
        <v>6</v>
      </c>
      <c r="W481" s="25" t="s">
        <v>138</v>
      </c>
      <c r="X481" s="25">
        <v>1</v>
      </c>
      <c r="Y481" s="25"/>
      <c r="Z481" s="62">
        <v>2.71</v>
      </c>
      <c r="AA481" s="25"/>
      <c r="AB481" s="25"/>
      <c r="AC481" s="62">
        <v>2.85</v>
      </c>
      <c r="AD481" s="25" t="s">
        <v>1188</v>
      </c>
      <c r="AE481" s="22"/>
      <c r="AF481" s="22">
        <f t="shared" ref="AF481:AF486" si="28">(Z481*(106.875/AO481))/$AQ481</f>
        <v>2.7824633736290134</v>
      </c>
      <c r="AG481" s="22"/>
      <c r="AH481" s="22"/>
      <c r="AI481" s="22">
        <f t="shared" ref="AI481:AI486" si="29">(AC481*(106.875/AO481))/$AQ481</f>
        <v>2.9262068689456413</v>
      </c>
      <c r="AJ481" s="23"/>
      <c r="AK481" s="23"/>
      <c r="AL481" s="23"/>
      <c r="AM481" s="23"/>
      <c r="AN481" s="23"/>
      <c r="AO481" s="24">
        <v>104.09166666666665</v>
      </c>
      <c r="AP481" s="27"/>
      <c r="AQ481" s="28">
        <v>1</v>
      </c>
      <c r="AR481" s="28">
        <v>6</v>
      </c>
      <c r="AS481" s="28" t="s">
        <v>751</v>
      </c>
      <c r="AT481" s="25">
        <v>17</v>
      </c>
      <c r="AU481" s="25" t="s">
        <v>140</v>
      </c>
      <c r="AV481" s="25" t="s">
        <v>1189</v>
      </c>
      <c r="AW481" s="25">
        <v>2012</v>
      </c>
      <c r="AX481" s="25" t="s">
        <v>3</v>
      </c>
      <c r="AY481" s="25" t="s">
        <v>141</v>
      </c>
      <c r="AZ481" s="25" t="s">
        <v>3</v>
      </c>
      <c r="BA481" s="25" t="s">
        <v>1767</v>
      </c>
      <c r="BB481" s="25" t="s">
        <v>139</v>
      </c>
      <c r="BC481" s="25" t="s">
        <v>1766</v>
      </c>
      <c r="BD481" s="25" t="s">
        <v>1190</v>
      </c>
      <c r="BE481" s="25" t="s">
        <v>1191</v>
      </c>
      <c r="BF481" s="25">
        <v>3</v>
      </c>
      <c r="BG481" s="62">
        <v>3</v>
      </c>
      <c r="BH481" s="25" t="s">
        <v>4132</v>
      </c>
      <c r="BI481" s="75">
        <v>0</v>
      </c>
      <c r="BJ481" s="75" t="s">
        <v>4031</v>
      </c>
      <c r="BK481" s="75" t="s">
        <v>4032</v>
      </c>
    </row>
    <row r="482" spans="1:70" ht="15" customHeight="1" x14ac:dyDescent="0.25">
      <c r="A482" s="25">
        <v>385</v>
      </c>
      <c r="B482" s="26"/>
      <c r="C482" s="190"/>
      <c r="D482" s="201">
        <v>0</v>
      </c>
      <c r="E482" s="57" t="s">
        <v>1186</v>
      </c>
      <c r="F482" s="57" t="s">
        <v>5</v>
      </c>
      <c r="G482" s="25"/>
      <c r="H482" s="104">
        <v>1</v>
      </c>
      <c r="I482" s="25">
        <v>1</v>
      </c>
      <c r="J482" s="25" t="s">
        <v>1187</v>
      </c>
      <c r="K482" s="25">
        <v>1</v>
      </c>
      <c r="L482" s="25">
        <v>2</v>
      </c>
      <c r="M482" s="25">
        <v>24</v>
      </c>
      <c r="N482" s="25">
        <v>24</v>
      </c>
      <c r="O482" s="25" t="s">
        <v>135</v>
      </c>
      <c r="P482" s="25" t="s">
        <v>136</v>
      </c>
      <c r="Q482" s="25" t="s">
        <v>137</v>
      </c>
      <c r="R482" s="25"/>
      <c r="S482" s="25" t="s">
        <v>3863</v>
      </c>
      <c r="T482" s="25" t="s">
        <v>142</v>
      </c>
      <c r="U482" s="25" t="s">
        <v>2</v>
      </c>
      <c r="V482" s="25">
        <v>1</v>
      </c>
      <c r="W482" s="25" t="s">
        <v>143</v>
      </c>
      <c r="X482" s="25">
        <v>1</v>
      </c>
      <c r="Y482" s="25"/>
      <c r="Z482" s="88">
        <v>-1.38</v>
      </c>
      <c r="AA482" s="25"/>
      <c r="AB482" s="25"/>
      <c r="AC482" s="25">
        <v>-1.47</v>
      </c>
      <c r="AD482" s="25" t="s">
        <v>1773</v>
      </c>
      <c r="AE482" s="22"/>
      <c r="AF482" s="22">
        <f t="shared" si="28"/>
        <v>-1.4169001681210474</v>
      </c>
      <c r="AG482" s="22"/>
      <c r="AH482" s="22"/>
      <c r="AI482" s="22">
        <f t="shared" si="29"/>
        <v>-1.5093067008245939</v>
      </c>
      <c r="AJ482" s="35"/>
      <c r="AK482" s="35"/>
      <c r="AL482" s="35"/>
      <c r="AM482" s="35"/>
      <c r="AN482" s="35"/>
      <c r="AO482" s="24">
        <v>104.09166666666665</v>
      </c>
      <c r="AP482" s="27"/>
      <c r="AQ482" s="28">
        <v>1</v>
      </c>
      <c r="AR482" s="28">
        <v>6</v>
      </c>
      <c r="AS482" s="28" t="s">
        <v>751</v>
      </c>
      <c r="AT482" s="25">
        <v>17</v>
      </c>
      <c r="AU482" s="25" t="s">
        <v>140</v>
      </c>
      <c r="AV482" s="25" t="s">
        <v>1189</v>
      </c>
      <c r="AW482" s="25">
        <v>2012</v>
      </c>
      <c r="AX482" s="25" t="s">
        <v>3</v>
      </c>
      <c r="AY482" s="25" t="s">
        <v>141</v>
      </c>
      <c r="AZ482" s="25" t="s">
        <v>3</v>
      </c>
      <c r="BA482" s="25" t="s">
        <v>1768</v>
      </c>
      <c r="BB482" s="25" t="s">
        <v>139</v>
      </c>
      <c r="BC482" s="25" t="s">
        <v>1766</v>
      </c>
      <c r="BD482" s="25" t="s">
        <v>1190</v>
      </c>
      <c r="BE482" s="25" t="s">
        <v>1191</v>
      </c>
      <c r="BF482" s="25">
        <v>3</v>
      </c>
      <c r="BG482" s="62">
        <v>3</v>
      </c>
      <c r="BH482" s="25" t="s">
        <v>4132</v>
      </c>
      <c r="BI482" s="75">
        <v>0</v>
      </c>
      <c r="BJ482" s="75" t="s">
        <v>4029</v>
      </c>
      <c r="BK482" s="75" t="s">
        <v>4030</v>
      </c>
    </row>
    <row r="483" spans="1:70" ht="15" customHeight="1" x14ac:dyDescent="0.25">
      <c r="A483" s="25">
        <v>387</v>
      </c>
      <c r="B483" s="26"/>
      <c r="C483" s="190"/>
      <c r="D483" s="200">
        <v>0</v>
      </c>
      <c r="E483" s="57" t="s">
        <v>1186</v>
      </c>
      <c r="F483" s="57" t="s">
        <v>5</v>
      </c>
      <c r="G483" s="25"/>
      <c r="H483" s="104">
        <v>1</v>
      </c>
      <c r="I483" s="25">
        <v>1</v>
      </c>
      <c r="J483" s="25" t="s">
        <v>1187</v>
      </c>
      <c r="K483" s="25">
        <v>1</v>
      </c>
      <c r="L483" s="25">
        <v>2</v>
      </c>
      <c r="M483" s="25">
        <v>24</v>
      </c>
      <c r="N483" s="25">
        <v>24</v>
      </c>
      <c r="O483" s="25" t="s">
        <v>135</v>
      </c>
      <c r="P483" s="25" t="s">
        <v>136</v>
      </c>
      <c r="Q483" s="25" t="s">
        <v>137</v>
      </c>
      <c r="R483" s="25"/>
      <c r="S483" s="25">
        <v>7</v>
      </c>
      <c r="T483" s="25" t="s">
        <v>9</v>
      </c>
      <c r="U483" s="25" t="s">
        <v>2</v>
      </c>
      <c r="V483" s="25">
        <v>7</v>
      </c>
      <c r="W483" s="25" t="s">
        <v>144</v>
      </c>
      <c r="X483" s="25">
        <v>1</v>
      </c>
      <c r="Y483" s="25"/>
      <c r="Z483" s="62">
        <v>1.55</v>
      </c>
      <c r="AA483" s="25"/>
      <c r="AB483" s="25"/>
      <c r="AC483" s="62">
        <v>1.9</v>
      </c>
      <c r="AD483" s="25" t="s">
        <v>1774</v>
      </c>
      <c r="AE483" s="22"/>
      <c r="AF483" s="22">
        <f t="shared" si="28"/>
        <v>1.5914458410055243</v>
      </c>
      <c r="AG483" s="22"/>
      <c r="AH483" s="22"/>
      <c r="AI483" s="22">
        <f t="shared" si="29"/>
        <v>1.9508045792970941</v>
      </c>
      <c r="AJ483" s="23"/>
      <c r="AK483" s="23"/>
      <c r="AL483" s="23"/>
      <c r="AM483" s="23"/>
      <c r="AN483" s="23"/>
      <c r="AO483" s="24">
        <v>104.09166666666665</v>
      </c>
      <c r="AP483" s="27"/>
      <c r="AQ483" s="28">
        <v>1</v>
      </c>
      <c r="AR483" s="28">
        <v>6</v>
      </c>
      <c r="AS483" s="28" t="s">
        <v>751</v>
      </c>
      <c r="AT483" s="25">
        <v>17</v>
      </c>
      <c r="AU483" s="25" t="s">
        <v>140</v>
      </c>
      <c r="AV483" s="25" t="s">
        <v>1189</v>
      </c>
      <c r="AW483" s="25">
        <v>2012</v>
      </c>
      <c r="AX483" s="25" t="s">
        <v>3</v>
      </c>
      <c r="AY483" s="25" t="s">
        <v>141</v>
      </c>
      <c r="AZ483" s="25" t="s">
        <v>3</v>
      </c>
      <c r="BA483" s="25" t="s">
        <v>1769</v>
      </c>
      <c r="BB483" s="25" t="s">
        <v>139</v>
      </c>
      <c r="BC483" s="25" t="s">
        <v>1766</v>
      </c>
      <c r="BD483" s="25" t="s">
        <v>1190</v>
      </c>
      <c r="BE483" s="25" t="s">
        <v>1191</v>
      </c>
      <c r="BF483" s="25">
        <v>3</v>
      </c>
      <c r="BG483" s="25" t="s">
        <v>2000</v>
      </c>
      <c r="BH483" s="25" t="s">
        <v>4132</v>
      </c>
      <c r="BI483" s="74">
        <v>0</v>
      </c>
      <c r="BJ483" s="75" t="s">
        <v>4033</v>
      </c>
      <c r="BK483" s="75" t="s">
        <v>4034</v>
      </c>
      <c r="BL483" s="55"/>
    </row>
    <row r="484" spans="1:70" s="29" customFormat="1" ht="15" customHeight="1" x14ac:dyDescent="0.25">
      <c r="A484" s="25">
        <v>388</v>
      </c>
      <c r="B484" s="26"/>
      <c r="C484" s="190"/>
      <c r="D484" s="200">
        <v>0</v>
      </c>
      <c r="E484" s="57" t="s">
        <v>1186</v>
      </c>
      <c r="F484" s="57" t="s">
        <v>5</v>
      </c>
      <c r="G484" s="25"/>
      <c r="H484" s="104">
        <v>1</v>
      </c>
      <c r="I484" s="25">
        <v>1</v>
      </c>
      <c r="J484" s="25" t="s">
        <v>1187</v>
      </c>
      <c r="K484" s="25">
        <v>1</v>
      </c>
      <c r="L484" s="25">
        <v>2</v>
      </c>
      <c r="M484" s="25">
        <v>24</v>
      </c>
      <c r="N484" s="25">
        <v>24</v>
      </c>
      <c r="O484" s="25" t="s">
        <v>135</v>
      </c>
      <c r="P484" s="25" t="s">
        <v>136</v>
      </c>
      <c r="Q484" s="25" t="s">
        <v>137</v>
      </c>
      <c r="R484" s="25"/>
      <c r="S484" s="25" t="s">
        <v>3865</v>
      </c>
      <c r="T484" s="25" t="s">
        <v>145</v>
      </c>
      <c r="U484" s="25" t="s">
        <v>2</v>
      </c>
      <c r="V484" s="25">
        <v>7</v>
      </c>
      <c r="W484" s="25" t="s">
        <v>146</v>
      </c>
      <c r="X484" s="25">
        <v>1</v>
      </c>
      <c r="Y484" s="25"/>
      <c r="Z484" s="62">
        <v>0.88</v>
      </c>
      <c r="AA484" s="25"/>
      <c r="AB484" s="25"/>
      <c r="AC484" s="62">
        <v>0.91</v>
      </c>
      <c r="AD484" s="25" t="s">
        <v>1774</v>
      </c>
      <c r="AE484" s="22"/>
      <c r="AF484" s="22">
        <f t="shared" si="28"/>
        <v>0.90353054199023308</v>
      </c>
      <c r="AG484" s="22"/>
      <c r="AH484" s="22"/>
      <c r="AI484" s="22">
        <f t="shared" si="29"/>
        <v>0.93433271955808206</v>
      </c>
      <c r="AJ484" s="23"/>
      <c r="AK484" s="23"/>
      <c r="AL484" s="23"/>
      <c r="AM484" s="23"/>
      <c r="AN484" s="23"/>
      <c r="AO484" s="24">
        <v>104.09166666666665</v>
      </c>
      <c r="AP484" s="27"/>
      <c r="AQ484" s="28">
        <v>1</v>
      </c>
      <c r="AR484" s="28">
        <v>6</v>
      </c>
      <c r="AS484" s="28" t="s">
        <v>751</v>
      </c>
      <c r="AT484" s="25">
        <v>17</v>
      </c>
      <c r="AU484" s="25" t="s">
        <v>140</v>
      </c>
      <c r="AV484" s="25" t="s">
        <v>1189</v>
      </c>
      <c r="AW484" s="25">
        <v>2012</v>
      </c>
      <c r="AX484" s="25" t="s">
        <v>3</v>
      </c>
      <c r="AY484" s="25" t="s">
        <v>141</v>
      </c>
      <c r="AZ484" s="25" t="s">
        <v>3</v>
      </c>
      <c r="BA484" s="25" t="s">
        <v>1770</v>
      </c>
      <c r="BB484" s="25" t="s">
        <v>139</v>
      </c>
      <c r="BC484" s="25" t="s">
        <v>1766</v>
      </c>
      <c r="BD484" s="25" t="s">
        <v>1190</v>
      </c>
      <c r="BE484" s="25" t="s">
        <v>1191</v>
      </c>
      <c r="BF484" s="25">
        <v>3</v>
      </c>
      <c r="BG484" s="25" t="s">
        <v>2000</v>
      </c>
      <c r="BH484" s="25" t="s">
        <v>4132</v>
      </c>
      <c r="BI484" s="74">
        <v>0</v>
      </c>
      <c r="BJ484" s="75" t="s">
        <v>4033</v>
      </c>
      <c r="BK484" s="75" t="s">
        <v>4034</v>
      </c>
      <c r="BL484" s="55"/>
      <c r="BM484" s="15"/>
      <c r="BN484" s="15"/>
      <c r="BO484" s="15"/>
      <c r="BP484" s="15"/>
      <c r="BQ484" s="15"/>
      <c r="BR484" s="15"/>
    </row>
    <row r="485" spans="1:70" s="29" customFormat="1" ht="15" customHeight="1" x14ac:dyDescent="0.25">
      <c r="A485" s="25">
        <v>389</v>
      </c>
      <c r="B485" s="26"/>
      <c r="C485" s="190"/>
      <c r="D485" s="200">
        <v>0</v>
      </c>
      <c r="E485" s="57" t="s">
        <v>1186</v>
      </c>
      <c r="F485" s="57" t="s">
        <v>5</v>
      </c>
      <c r="G485" s="25"/>
      <c r="H485" s="104">
        <v>1</v>
      </c>
      <c r="I485" s="25">
        <v>1</v>
      </c>
      <c r="J485" s="25" t="s">
        <v>1187</v>
      </c>
      <c r="K485" s="25">
        <v>1</v>
      </c>
      <c r="L485" s="25">
        <v>2</v>
      </c>
      <c r="M485" s="25">
        <v>24</v>
      </c>
      <c r="N485" s="25">
        <v>24</v>
      </c>
      <c r="O485" s="25" t="s">
        <v>135</v>
      </c>
      <c r="P485" s="25" t="s">
        <v>136</v>
      </c>
      <c r="Q485" s="25" t="s">
        <v>137</v>
      </c>
      <c r="R485" s="25"/>
      <c r="S485" s="25">
        <v>5</v>
      </c>
      <c r="T485" s="25" t="s">
        <v>147</v>
      </c>
      <c r="U485" s="25" t="s">
        <v>2</v>
      </c>
      <c r="V485" s="25">
        <v>7</v>
      </c>
      <c r="W485" s="25" t="s">
        <v>148</v>
      </c>
      <c r="X485" s="25">
        <v>1</v>
      </c>
      <c r="Y485" s="25"/>
      <c r="Z485" s="62">
        <v>0.95</v>
      </c>
      <c r="AA485" s="25"/>
      <c r="AB485" s="25"/>
      <c r="AC485" s="62">
        <v>1.04</v>
      </c>
      <c r="AD485" s="25" t="s">
        <v>1774</v>
      </c>
      <c r="AE485" s="22"/>
      <c r="AF485" s="22">
        <f t="shared" si="28"/>
        <v>0.97540228964854703</v>
      </c>
      <c r="AG485" s="22"/>
      <c r="AH485" s="22"/>
      <c r="AI485" s="22">
        <f t="shared" si="29"/>
        <v>1.0678088223520936</v>
      </c>
      <c r="AJ485" s="23"/>
      <c r="AK485" s="23"/>
      <c r="AL485" s="23"/>
      <c r="AM485" s="23"/>
      <c r="AN485" s="23"/>
      <c r="AO485" s="24">
        <v>104.09166666666665</v>
      </c>
      <c r="AP485" s="27"/>
      <c r="AQ485" s="28">
        <v>1</v>
      </c>
      <c r="AR485" s="28">
        <v>6</v>
      </c>
      <c r="AS485" s="28" t="s">
        <v>751</v>
      </c>
      <c r="AT485" s="25">
        <v>17</v>
      </c>
      <c r="AU485" s="25" t="s">
        <v>140</v>
      </c>
      <c r="AV485" s="25" t="s">
        <v>1189</v>
      </c>
      <c r="AW485" s="25">
        <v>2012</v>
      </c>
      <c r="AX485" s="25" t="s">
        <v>3</v>
      </c>
      <c r="AY485" s="25" t="s">
        <v>141</v>
      </c>
      <c r="AZ485" s="25" t="s">
        <v>3</v>
      </c>
      <c r="BA485" s="25" t="s">
        <v>1771</v>
      </c>
      <c r="BB485" s="25" t="s">
        <v>139</v>
      </c>
      <c r="BC485" s="25" t="s">
        <v>1766</v>
      </c>
      <c r="BD485" s="25" t="s">
        <v>1190</v>
      </c>
      <c r="BE485" s="25" t="s">
        <v>1191</v>
      </c>
      <c r="BF485" s="25">
        <v>3</v>
      </c>
      <c r="BG485" s="25" t="s">
        <v>2000</v>
      </c>
      <c r="BH485" s="25" t="s">
        <v>4132</v>
      </c>
      <c r="BI485" s="74">
        <v>0</v>
      </c>
      <c r="BJ485" s="75" t="s">
        <v>4033</v>
      </c>
      <c r="BK485" s="75" t="s">
        <v>4034</v>
      </c>
      <c r="BL485" s="55"/>
      <c r="BM485" s="15"/>
      <c r="BN485" s="15"/>
      <c r="BO485" s="15"/>
      <c r="BP485" s="15"/>
      <c r="BQ485" s="15"/>
      <c r="BR485" s="15"/>
    </row>
    <row r="486" spans="1:70" s="29" customFormat="1" ht="15" customHeight="1" x14ac:dyDescent="0.25">
      <c r="A486" s="25">
        <v>390</v>
      </c>
      <c r="B486" s="26"/>
      <c r="C486" s="190"/>
      <c r="D486" s="200">
        <v>0</v>
      </c>
      <c r="E486" s="57" t="s">
        <v>1186</v>
      </c>
      <c r="F486" s="57" t="s">
        <v>5</v>
      </c>
      <c r="G486" s="25"/>
      <c r="H486" s="104">
        <v>1</v>
      </c>
      <c r="I486" s="25">
        <v>1</v>
      </c>
      <c r="J486" s="25" t="s">
        <v>1187</v>
      </c>
      <c r="K486" s="25">
        <v>1</v>
      </c>
      <c r="L486" s="25">
        <v>2</v>
      </c>
      <c r="M486" s="25">
        <v>24</v>
      </c>
      <c r="N486" s="25">
        <v>24</v>
      </c>
      <c r="O486" s="25" t="s">
        <v>135</v>
      </c>
      <c r="P486" s="25" t="s">
        <v>136</v>
      </c>
      <c r="Q486" s="25" t="s">
        <v>137</v>
      </c>
      <c r="R486" s="25"/>
      <c r="S486" s="25">
        <v>6</v>
      </c>
      <c r="T486" s="25" t="s">
        <v>149</v>
      </c>
      <c r="U486" s="25" t="s">
        <v>2</v>
      </c>
      <c r="V486" s="25">
        <v>7</v>
      </c>
      <c r="W486" s="25" t="s">
        <v>150</v>
      </c>
      <c r="X486" s="25">
        <v>1</v>
      </c>
      <c r="Y486" s="25"/>
      <c r="Z486" s="62">
        <v>0.98</v>
      </c>
      <c r="AA486" s="25"/>
      <c r="AB486" s="25"/>
      <c r="AC486" s="62">
        <v>1.1499999999999999</v>
      </c>
      <c r="AD486" s="25" t="s">
        <v>1774</v>
      </c>
      <c r="AE486" s="22"/>
      <c r="AF486" s="22">
        <f t="shared" si="28"/>
        <v>1.0062044672163959</v>
      </c>
      <c r="AG486" s="22"/>
      <c r="AH486" s="22"/>
      <c r="AI486" s="22">
        <f t="shared" si="29"/>
        <v>1.1807501401008726</v>
      </c>
      <c r="AJ486" s="23"/>
      <c r="AK486" s="23"/>
      <c r="AL486" s="23"/>
      <c r="AM486" s="23"/>
      <c r="AN486" s="23"/>
      <c r="AO486" s="24">
        <v>104.09166666666665</v>
      </c>
      <c r="AP486" s="27"/>
      <c r="AQ486" s="28">
        <v>1</v>
      </c>
      <c r="AR486" s="28">
        <v>6</v>
      </c>
      <c r="AS486" s="28" t="s">
        <v>751</v>
      </c>
      <c r="AT486" s="25">
        <v>17</v>
      </c>
      <c r="AU486" s="25" t="s">
        <v>140</v>
      </c>
      <c r="AV486" s="25" t="s">
        <v>1189</v>
      </c>
      <c r="AW486" s="25">
        <v>2012</v>
      </c>
      <c r="AX486" s="25" t="s">
        <v>3</v>
      </c>
      <c r="AY486" s="25" t="s">
        <v>141</v>
      </c>
      <c r="AZ486" s="25" t="s">
        <v>3</v>
      </c>
      <c r="BA486" s="25" t="s">
        <v>1772</v>
      </c>
      <c r="BB486" s="25" t="s">
        <v>139</v>
      </c>
      <c r="BC486" s="25" t="s">
        <v>1766</v>
      </c>
      <c r="BD486" s="25" t="s">
        <v>1190</v>
      </c>
      <c r="BE486" s="25" t="s">
        <v>1191</v>
      </c>
      <c r="BF486" s="25">
        <v>3</v>
      </c>
      <c r="BG486" s="25" t="s">
        <v>2000</v>
      </c>
      <c r="BH486" s="25" t="s">
        <v>4132</v>
      </c>
      <c r="BI486" s="74">
        <v>0</v>
      </c>
      <c r="BJ486" s="75" t="s">
        <v>4033</v>
      </c>
      <c r="BK486" s="75" t="s">
        <v>4034</v>
      </c>
      <c r="BL486" s="55"/>
      <c r="BM486" s="15"/>
      <c r="BN486" s="15"/>
      <c r="BO486" s="15"/>
      <c r="BP486" s="15"/>
      <c r="BQ486" s="15"/>
      <c r="BR486" s="15"/>
    </row>
    <row r="487" spans="1:70" s="29" customFormat="1" ht="15" customHeight="1" x14ac:dyDescent="0.25">
      <c r="A487" s="25">
        <v>391</v>
      </c>
      <c r="B487" s="21">
        <v>174</v>
      </c>
      <c r="C487" s="190" t="s">
        <v>195</v>
      </c>
      <c r="D487" s="200">
        <v>0</v>
      </c>
      <c r="E487" s="64" t="s">
        <v>266</v>
      </c>
      <c r="F487" s="64" t="s">
        <v>151</v>
      </c>
      <c r="G487" s="99" t="s">
        <v>1563</v>
      </c>
      <c r="H487" s="104">
        <v>1</v>
      </c>
      <c r="I487" s="25">
        <v>1</v>
      </c>
      <c r="J487" s="71" t="s">
        <v>1564</v>
      </c>
      <c r="K487" s="25">
        <v>1</v>
      </c>
      <c r="L487" s="25">
        <v>2</v>
      </c>
      <c r="M487" s="25">
        <v>24</v>
      </c>
      <c r="N487" s="25">
        <v>24</v>
      </c>
      <c r="O487" s="31" t="s">
        <v>210</v>
      </c>
      <c r="P487" s="71" t="s">
        <v>20</v>
      </c>
      <c r="Q487" s="32" t="s">
        <v>20</v>
      </c>
      <c r="R487" s="32" t="s">
        <v>751</v>
      </c>
      <c r="S487" s="25">
        <v>5</v>
      </c>
      <c r="T487" s="25" t="s">
        <v>680</v>
      </c>
      <c r="U487" s="25" t="s">
        <v>2</v>
      </c>
      <c r="V487" s="25">
        <v>7</v>
      </c>
      <c r="W487" s="33" t="s">
        <v>1565</v>
      </c>
      <c r="X487" s="25">
        <v>1</v>
      </c>
      <c r="Y487" s="83"/>
      <c r="Z487" s="83"/>
      <c r="AA487" s="62">
        <v>22</v>
      </c>
      <c r="AB487" s="83"/>
      <c r="AC487" s="83"/>
      <c r="AD487" s="32" t="s">
        <v>1566</v>
      </c>
      <c r="AE487" s="22"/>
      <c r="AF487" s="22"/>
      <c r="AG487" s="22">
        <f>(AA487*(106.875/AO487))/$AQ487</f>
        <v>26.273396033150203</v>
      </c>
      <c r="AH487" s="22"/>
      <c r="AI487" s="22"/>
      <c r="AJ487" s="23"/>
      <c r="AK487" s="23"/>
      <c r="AL487" s="23"/>
      <c r="AM487" s="23"/>
      <c r="AN487" s="23"/>
      <c r="AO487" s="24">
        <v>89.49166666666666</v>
      </c>
      <c r="AP487" s="27"/>
      <c r="AQ487" s="28">
        <v>1</v>
      </c>
      <c r="AR487" s="28">
        <v>6</v>
      </c>
      <c r="AS487" s="56" t="s">
        <v>751</v>
      </c>
      <c r="AT487" s="34">
        <v>10</v>
      </c>
      <c r="AU487" s="36" t="s">
        <v>1567</v>
      </c>
      <c r="AV487" s="25" t="s">
        <v>767</v>
      </c>
      <c r="AW487" s="25" t="s">
        <v>1569</v>
      </c>
      <c r="AX487" s="25" t="s">
        <v>773</v>
      </c>
      <c r="AY487" s="36" t="s">
        <v>1568</v>
      </c>
      <c r="AZ487" s="25" t="s">
        <v>751</v>
      </c>
      <c r="BA487" s="32"/>
      <c r="BB487" s="25"/>
      <c r="BC487" s="25">
        <v>271</v>
      </c>
      <c r="BD487" s="32" t="s">
        <v>267</v>
      </c>
      <c r="BE487" s="37" t="s">
        <v>1996</v>
      </c>
      <c r="BF487" s="38">
        <v>2</v>
      </c>
      <c r="BG487" s="25" t="s">
        <v>2000</v>
      </c>
      <c r="BH487" s="25" t="s">
        <v>2000</v>
      </c>
      <c r="BI487" s="74">
        <v>0</v>
      </c>
      <c r="BJ487" s="75" t="s">
        <v>4033</v>
      </c>
      <c r="BK487" s="75" t="s">
        <v>4034</v>
      </c>
      <c r="BL487" s="55"/>
      <c r="BM487" s="52"/>
      <c r="BN487" s="52"/>
      <c r="BO487" s="52"/>
      <c r="BP487" s="52"/>
      <c r="BQ487" s="52"/>
      <c r="BR487" s="52"/>
    </row>
    <row r="488" spans="1:70" s="29" customFormat="1" ht="15" customHeight="1" x14ac:dyDescent="0.25">
      <c r="A488" s="25">
        <v>392</v>
      </c>
      <c r="B488" s="21">
        <v>175</v>
      </c>
      <c r="C488" s="190" t="s">
        <v>367</v>
      </c>
      <c r="D488" s="201">
        <v>0</v>
      </c>
      <c r="E488" s="57" t="s">
        <v>370</v>
      </c>
      <c r="F488" s="57" t="s">
        <v>289</v>
      </c>
      <c r="G488" s="25"/>
      <c r="H488" s="104">
        <v>0</v>
      </c>
      <c r="I488" s="25" t="s">
        <v>618</v>
      </c>
      <c r="J488" s="25"/>
      <c r="K488" s="25">
        <v>4</v>
      </c>
      <c r="L488" s="25">
        <v>1</v>
      </c>
      <c r="M488" s="25"/>
      <c r="N488" s="25"/>
      <c r="O488" s="25"/>
      <c r="P488" s="25"/>
      <c r="Q488" s="25"/>
      <c r="R488" s="25"/>
      <c r="S488" s="25"/>
      <c r="T488" s="25"/>
      <c r="U488" s="25"/>
      <c r="V488" s="25"/>
      <c r="W488" s="25"/>
      <c r="X488" s="25"/>
      <c r="Y488" s="25"/>
      <c r="Z488" s="83"/>
      <c r="AA488" s="83"/>
      <c r="AB488" s="83"/>
      <c r="AC488" s="83"/>
      <c r="AD488" s="25"/>
      <c r="AE488" s="22"/>
      <c r="AF488" s="22"/>
      <c r="AG488" s="22"/>
      <c r="AH488" s="22"/>
      <c r="AI488" s="22"/>
      <c r="AJ488" s="23"/>
      <c r="AK488" s="23"/>
      <c r="AL488" s="23"/>
      <c r="AM488" s="23"/>
      <c r="AN488" s="23"/>
      <c r="AO488" s="48"/>
      <c r="AP488" s="27"/>
      <c r="AQ488" s="28">
        <v>1</v>
      </c>
      <c r="AR488" s="28"/>
      <c r="AS488" s="28" t="s">
        <v>751</v>
      </c>
      <c r="AT488" s="25"/>
      <c r="AU488" s="25"/>
      <c r="AV488" s="25"/>
      <c r="AW488" s="25"/>
      <c r="AX488" s="25"/>
      <c r="AY488" s="25"/>
      <c r="AZ488" s="25"/>
      <c r="BA488" s="25"/>
      <c r="BB488" s="25"/>
      <c r="BC488" s="25"/>
      <c r="BD488" s="25"/>
      <c r="BE488" s="25"/>
      <c r="BF488" s="25"/>
      <c r="BG488" s="25" t="s">
        <v>2000</v>
      </c>
      <c r="BH488" s="25" t="s">
        <v>2000</v>
      </c>
      <c r="BI488" s="75" t="s">
        <v>2000</v>
      </c>
      <c r="BJ488" s="75" t="s">
        <v>2000</v>
      </c>
      <c r="BK488" s="75" t="s">
        <v>2000</v>
      </c>
      <c r="BL488" s="238"/>
      <c r="BM488" s="238"/>
      <c r="BN488" s="238"/>
      <c r="BO488" s="238"/>
      <c r="BP488" s="238"/>
      <c r="BQ488" s="238"/>
      <c r="BR488" s="238"/>
    </row>
    <row r="489" spans="1:70" s="29" customFormat="1" ht="15" customHeight="1" x14ac:dyDescent="0.25">
      <c r="A489" s="25">
        <v>393</v>
      </c>
      <c r="B489" s="21">
        <v>176</v>
      </c>
      <c r="C489" s="190" t="s">
        <v>351</v>
      </c>
      <c r="D489" s="201">
        <v>0</v>
      </c>
      <c r="E489" s="57" t="s">
        <v>364</v>
      </c>
      <c r="F489" s="57" t="s">
        <v>289</v>
      </c>
      <c r="G489" s="25"/>
      <c r="H489" s="104">
        <v>0</v>
      </c>
      <c r="I489" s="25" t="s">
        <v>640</v>
      </c>
      <c r="J489" s="25"/>
      <c r="K489" s="25">
        <v>1</v>
      </c>
      <c r="L489" s="25">
        <v>2</v>
      </c>
      <c r="M489" s="25"/>
      <c r="N489" s="25"/>
      <c r="O489" s="25"/>
      <c r="P489" s="25"/>
      <c r="Q489" s="25"/>
      <c r="R489" s="25"/>
      <c r="S489" s="25"/>
      <c r="T489" s="25"/>
      <c r="U489" s="25"/>
      <c r="V489" s="25"/>
      <c r="W489" s="25"/>
      <c r="X489" s="25"/>
      <c r="Y489" s="25"/>
      <c r="Z489" s="83"/>
      <c r="AA489" s="83"/>
      <c r="AB489" s="83"/>
      <c r="AC489" s="83"/>
      <c r="AD489" s="25"/>
      <c r="AE489" s="22"/>
      <c r="AF489" s="22"/>
      <c r="AG489" s="22"/>
      <c r="AH489" s="22"/>
      <c r="AI489" s="22"/>
      <c r="AJ489" s="23"/>
      <c r="AK489" s="23"/>
      <c r="AL489" s="23"/>
      <c r="AM489" s="23"/>
      <c r="AN489" s="23"/>
      <c r="AO489" s="48"/>
      <c r="AP489" s="27"/>
      <c r="AQ489" s="28">
        <v>1</v>
      </c>
      <c r="AR489" s="28"/>
      <c r="AS489" s="28" t="s">
        <v>751</v>
      </c>
      <c r="AT489" s="25"/>
      <c r="AU489" s="25"/>
      <c r="AV489" s="25"/>
      <c r="AW489" s="25"/>
      <c r="AX489" s="25"/>
      <c r="AY489" s="25"/>
      <c r="AZ489" s="25"/>
      <c r="BA489" s="25"/>
      <c r="BB489" s="25"/>
      <c r="BC489" s="25"/>
      <c r="BD489" s="25"/>
      <c r="BE489" s="25"/>
      <c r="BF489" s="25"/>
      <c r="BG489" s="25" t="s">
        <v>2000</v>
      </c>
      <c r="BH489" s="25" t="s">
        <v>2000</v>
      </c>
      <c r="BI489" s="75" t="s">
        <v>2000</v>
      </c>
      <c r="BJ489" s="75" t="s">
        <v>2000</v>
      </c>
      <c r="BK489" s="75" t="s">
        <v>2000</v>
      </c>
      <c r="BL489" s="15"/>
      <c r="BM489" s="238"/>
      <c r="BN489" s="238"/>
      <c r="BO489" s="238"/>
      <c r="BP489" s="238"/>
      <c r="BQ489" s="238"/>
      <c r="BR489" s="238"/>
    </row>
    <row r="490" spans="1:70" s="29" customFormat="1" ht="15" customHeight="1" x14ac:dyDescent="0.25">
      <c r="A490" s="25">
        <v>394</v>
      </c>
      <c r="B490" s="21">
        <v>177</v>
      </c>
      <c r="C490" s="190" t="s">
        <v>23</v>
      </c>
      <c r="D490" s="201">
        <v>0</v>
      </c>
      <c r="E490" s="57" t="s">
        <v>717</v>
      </c>
      <c r="F490" s="57" t="s">
        <v>289</v>
      </c>
      <c r="G490" s="25"/>
      <c r="H490" s="104">
        <v>0</v>
      </c>
      <c r="I490" s="25" t="s">
        <v>618</v>
      </c>
      <c r="J490" s="25"/>
      <c r="K490" s="25">
        <v>1</v>
      </c>
      <c r="L490" s="25">
        <v>2</v>
      </c>
      <c r="M490" s="25"/>
      <c r="N490" s="25"/>
      <c r="O490" s="25"/>
      <c r="P490" s="25"/>
      <c r="Q490" s="25"/>
      <c r="R490" s="25"/>
      <c r="S490" s="25"/>
      <c r="T490" s="25"/>
      <c r="U490" s="25"/>
      <c r="V490" s="25"/>
      <c r="W490" s="25"/>
      <c r="X490" s="25"/>
      <c r="Y490" s="25"/>
      <c r="Z490" s="83"/>
      <c r="AA490" s="83"/>
      <c r="AB490" s="83"/>
      <c r="AC490" s="83"/>
      <c r="AD490" s="25"/>
      <c r="AE490" s="22"/>
      <c r="AF490" s="22"/>
      <c r="AG490" s="22"/>
      <c r="AH490" s="22"/>
      <c r="AI490" s="22"/>
      <c r="AJ490" s="23"/>
      <c r="AK490" s="23"/>
      <c r="AL490" s="23"/>
      <c r="AM490" s="23"/>
      <c r="AN490" s="23"/>
      <c r="AO490" s="48"/>
      <c r="AP490" s="27"/>
      <c r="AQ490" s="28">
        <v>1</v>
      </c>
      <c r="AR490" s="28"/>
      <c r="AS490" s="28" t="s">
        <v>751</v>
      </c>
      <c r="AT490" s="25"/>
      <c r="AU490" s="25"/>
      <c r="AV490" s="25"/>
      <c r="AW490" s="25"/>
      <c r="AX490" s="25"/>
      <c r="AY490" s="25"/>
      <c r="AZ490" s="25"/>
      <c r="BA490" s="25"/>
      <c r="BB490" s="25"/>
      <c r="BC490" s="25"/>
      <c r="BD490" s="25"/>
      <c r="BE490" s="25"/>
      <c r="BF490" s="25"/>
      <c r="BG490" s="25" t="s">
        <v>2000</v>
      </c>
      <c r="BH490" s="25" t="s">
        <v>2000</v>
      </c>
      <c r="BI490" s="75" t="s">
        <v>2000</v>
      </c>
      <c r="BJ490" s="75" t="s">
        <v>2000</v>
      </c>
      <c r="BK490" s="75" t="s">
        <v>2000</v>
      </c>
      <c r="BL490" s="15"/>
      <c r="BM490" s="221"/>
      <c r="BN490" s="221"/>
      <c r="BO490" s="221"/>
      <c r="BP490" s="221"/>
      <c r="BQ490" s="221"/>
      <c r="BR490" s="221"/>
    </row>
    <row r="491" spans="1:70" s="29" customFormat="1" ht="15" customHeight="1" x14ac:dyDescent="0.25">
      <c r="A491" s="25">
        <v>395</v>
      </c>
      <c r="B491" s="21">
        <v>178</v>
      </c>
      <c r="C491" s="190" t="s">
        <v>272</v>
      </c>
      <c r="D491" s="201">
        <v>0</v>
      </c>
      <c r="E491" s="64" t="s">
        <v>282</v>
      </c>
      <c r="F491" s="64" t="s">
        <v>151</v>
      </c>
      <c r="G491" s="99" t="s">
        <v>1594</v>
      </c>
      <c r="H491" s="104">
        <v>0</v>
      </c>
      <c r="I491" s="71" t="s">
        <v>1596</v>
      </c>
      <c r="J491" s="71" t="s">
        <v>1595</v>
      </c>
      <c r="K491" s="25"/>
      <c r="L491" s="25"/>
      <c r="M491" s="25"/>
      <c r="N491" s="25"/>
      <c r="O491" s="25"/>
      <c r="P491" s="71"/>
      <c r="Q491" s="32"/>
      <c r="R491" s="32"/>
      <c r="S491" s="25"/>
      <c r="T491" s="25"/>
      <c r="U491" s="25"/>
      <c r="V491" s="25"/>
      <c r="W491" s="25"/>
      <c r="X491" s="25"/>
      <c r="Y491" s="83"/>
      <c r="Z491" s="83"/>
      <c r="AA491" s="83"/>
      <c r="AB491" s="83"/>
      <c r="AC491" s="83"/>
      <c r="AD491" s="32"/>
      <c r="AE491" s="22"/>
      <c r="AF491" s="22"/>
      <c r="AG491" s="22"/>
      <c r="AH491" s="22"/>
      <c r="AI491" s="22"/>
      <c r="AJ491" s="23"/>
      <c r="AK491" s="23"/>
      <c r="AL491" s="23"/>
      <c r="AM491" s="23"/>
      <c r="AN491" s="23"/>
      <c r="AO491" s="48"/>
      <c r="AP491" s="27"/>
      <c r="AQ491" s="28">
        <v>1</v>
      </c>
      <c r="AR491" s="56"/>
      <c r="AS491" s="56" t="s">
        <v>751</v>
      </c>
      <c r="AT491" s="32"/>
      <c r="AU491" s="25"/>
      <c r="AV491" s="25"/>
      <c r="AW491" s="25"/>
      <c r="AX491" s="25"/>
      <c r="AY491" s="25"/>
      <c r="AZ491" s="25"/>
      <c r="BA491" s="25"/>
      <c r="BB491" s="32"/>
      <c r="BC491" s="32"/>
      <c r="BD491" s="25"/>
      <c r="BE491" s="25" t="s">
        <v>1597</v>
      </c>
      <c r="BF491" s="25"/>
      <c r="BG491" s="25" t="s">
        <v>2000</v>
      </c>
      <c r="BH491" s="25" t="s">
        <v>2000</v>
      </c>
      <c r="BI491" s="75" t="s">
        <v>2000</v>
      </c>
      <c r="BJ491" s="75" t="s">
        <v>2000</v>
      </c>
      <c r="BK491" s="75" t="s">
        <v>2000</v>
      </c>
      <c r="BL491" s="15"/>
      <c r="BM491" s="52"/>
      <c r="BN491" s="52"/>
      <c r="BO491" s="52"/>
      <c r="BP491" s="52"/>
      <c r="BQ491" s="52"/>
      <c r="BR491" s="52"/>
    </row>
    <row r="492" spans="1:70" s="29" customFormat="1" ht="15" customHeight="1" x14ac:dyDescent="0.25">
      <c r="A492" s="25">
        <v>396</v>
      </c>
      <c r="B492" s="21">
        <v>179</v>
      </c>
      <c r="C492" s="191" t="s">
        <v>387</v>
      </c>
      <c r="D492" s="201">
        <v>0</v>
      </c>
      <c r="E492" s="87" t="s">
        <v>424</v>
      </c>
      <c r="F492" s="87" t="s">
        <v>5</v>
      </c>
      <c r="G492" s="44" t="s">
        <v>412</v>
      </c>
      <c r="H492" s="104">
        <v>1</v>
      </c>
      <c r="I492" s="44">
        <v>1</v>
      </c>
      <c r="J492" s="44"/>
      <c r="K492" s="25">
        <v>1</v>
      </c>
      <c r="L492" s="25">
        <v>3</v>
      </c>
      <c r="M492" s="44">
        <v>11</v>
      </c>
      <c r="N492" s="44" t="s">
        <v>2958</v>
      </c>
      <c r="O492" s="44" t="s">
        <v>1667</v>
      </c>
      <c r="P492" s="44" t="s">
        <v>19</v>
      </c>
      <c r="Q492" s="44" t="s">
        <v>276</v>
      </c>
      <c r="R492" s="44" t="s">
        <v>3</v>
      </c>
      <c r="S492" s="44">
        <v>7</v>
      </c>
      <c r="T492" s="44" t="s">
        <v>1657</v>
      </c>
      <c r="U492" s="44" t="s">
        <v>2</v>
      </c>
      <c r="V492" s="44">
        <v>7</v>
      </c>
      <c r="W492" s="25" t="s">
        <v>1778</v>
      </c>
      <c r="X492" s="25">
        <v>1</v>
      </c>
      <c r="Y492" s="25"/>
      <c r="Z492" s="62">
        <v>132.19999999999999</v>
      </c>
      <c r="AA492" s="62">
        <v>141.56</v>
      </c>
      <c r="AB492" s="25"/>
      <c r="AC492" s="62">
        <v>150.25</v>
      </c>
      <c r="AD492" s="25" t="s">
        <v>1669</v>
      </c>
      <c r="AE492" s="22"/>
      <c r="AF492" s="22">
        <f>(Z492*(106.875/AO492))/$AQ492</f>
        <v>85.575270419777539</v>
      </c>
      <c r="AG492" s="22">
        <f>(AA492*(106.875/AO492))/$AQ492</f>
        <v>91.634154921510671</v>
      </c>
      <c r="AH492" s="22"/>
      <c r="AI492" s="22">
        <f>(AC492*(106.875/AO492))/$AQ492</f>
        <v>97.259337220662459</v>
      </c>
      <c r="AJ492" s="35"/>
      <c r="AK492" s="35">
        <f>AF492/1.99</f>
        <v>43.002648452149515</v>
      </c>
      <c r="AL492" s="35">
        <f>AG492/1.99</f>
        <v>46.047314030909888</v>
      </c>
      <c r="AM492" s="35"/>
      <c r="AN492" s="35">
        <f>AI492/1.99</f>
        <v>48.874038804352992</v>
      </c>
      <c r="AO492" s="24">
        <v>84.416666666666671</v>
      </c>
      <c r="AP492" s="27"/>
      <c r="AQ492" s="27">
        <v>1.95583</v>
      </c>
      <c r="AR492" s="28">
        <v>3</v>
      </c>
      <c r="AS492" s="28" t="s">
        <v>751</v>
      </c>
      <c r="AT492" s="25">
        <v>10</v>
      </c>
      <c r="AU492" s="44" t="s">
        <v>1661</v>
      </c>
      <c r="AV492" s="25" t="s">
        <v>1671</v>
      </c>
      <c r="AW492" s="44">
        <v>1999</v>
      </c>
      <c r="AX492" s="25" t="s">
        <v>1615</v>
      </c>
      <c r="AY492" s="25" t="s">
        <v>1668</v>
      </c>
      <c r="AZ492" s="44" t="s">
        <v>3</v>
      </c>
      <c r="BA492" s="25" t="s">
        <v>1670</v>
      </c>
      <c r="BB492" s="44" t="s">
        <v>1660</v>
      </c>
      <c r="BC492" s="44" t="s">
        <v>1672</v>
      </c>
      <c r="BD492" s="44" t="s">
        <v>1665</v>
      </c>
      <c r="BE492" s="44" t="s">
        <v>1666</v>
      </c>
      <c r="BF492" s="44">
        <v>3</v>
      </c>
      <c r="BG492" s="25" t="s">
        <v>2000</v>
      </c>
      <c r="BH492" s="25" t="s">
        <v>2000</v>
      </c>
      <c r="BI492" s="75" t="s">
        <v>4035</v>
      </c>
      <c r="BJ492" s="75" t="s">
        <v>4036</v>
      </c>
      <c r="BK492" s="75" t="s">
        <v>4037</v>
      </c>
      <c r="BL492" s="15"/>
      <c r="BM492" s="15"/>
      <c r="BN492" s="15"/>
      <c r="BO492" s="15"/>
      <c r="BP492" s="15"/>
      <c r="BQ492" s="15"/>
      <c r="BR492" s="15"/>
    </row>
    <row r="493" spans="1:70" s="29" customFormat="1" ht="15" customHeight="1" x14ac:dyDescent="0.25">
      <c r="A493" s="25">
        <v>397</v>
      </c>
      <c r="B493" s="26"/>
      <c r="C493" s="191" t="s">
        <v>387</v>
      </c>
      <c r="D493" s="200">
        <v>0</v>
      </c>
      <c r="E493" s="87" t="s">
        <v>424</v>
      </c>
      <c r="F493" s="87" t="s">
        <v>5</v>
      </c>
      <c r="G493" s="44" t="s">
        <v>412</v>
      </c>
      <c r="H493" s="227">
        <v>1</v>
      </c>
      <c r="I493" s="44">
        <v>1</v>
      </c>
      <c r="J493" s="44"/>
      <c r="K493" s="44">
        <v>1</v>
      </c>
      <c r="L493" s="44">
        <v>3</v>
      </c>
      <c r="M493" s="44">
        <v>24</v>
      </c>
      <c r="N493" s="44">
        <v>24</v>
      </c>
      <c r="O493" s="44" t="s">
        <v>634</v>
      </c>
      <c r="P493" s="44" t="s">
        <v>19</v>
      </c>
      <c r="Q493" s="44" t="s">
        <v>276</v>
      </c>
      <c r="R493" s="44" t="s">
        <v>3</v>
      </c>
      <c r="S493" s="44">
        <v>7</v>
      </c>
      <c r="T493" s="44" t="s">
        <v>1657</v>
      </c>
      <c r="U493" s="44" t="s">
        <v>2</v>
      </c>
      <c r="V493" s="44">
        <v>7</v>
      </c>
      <c r="W493" s="44" t="s">
        <v>1777</v>
      </c>
      <c r="X493" s="25">
        <v>1</v>
      </c>
      <c r="Y493" s="44"/>
      <c r="Z493" s="84">
        <v>121.33</v>
      </c>
      <c r="AA493" s="84">
        <v>133.25</v>
      </c>
      <c r="AB493" s="25"/>
      <c r="AC493" s="84">
        <v>144.32</v>
      </c>
      <c r="AD493" s="44" t="s">
        <v>1658</v>
      </c>
      <c r="AE493" s="22"/>
      <c r="AF493" s="22">
        <f>(Z493*(106.875/AO493))/$AQ493</f>
        <v>78.538937670435786</v>
      </c>
      <c r="AG493" s="22">
        <f>(AA493*(106.875/AO493))/$AQ493</f>
        <v>86.254952976061716</v>
      </c>
      <c r="AH493" s="22"/>
      <c r="AI493" s="22">
        <f>(AC493*(106.875/AO493))/$AQ493</f>
        <v>93.420749069457599</v>
      </c>
      <c r="AJ493" s="35"/>
      <c r="AK493" s="35">
        <f>AF493/1.99</f>
        <v>39.466802849465218</v>
      </c>
      <c r="AL493" s="35">
        <f>AG493/1.99</f>
        <v>43.344197475407896</v>
      </c>
      <c r="AM493" s="35"/>
      <c r="AN493" s="35">
        <f>AI493/1.99</f>
        <v>46.945100034903319</v>
      </c>
      <c r="AO493" s="24">
        <v>84.416666666666671</v>
      </c>
      <c r="AP493" s="27"/>
      <c r="AQ493" s="27">
        <v>1.95583</v>
      </c>
      <c r="AR493" s="28">
        <v>3</v>
      </c>
      <c r="AS493" s="28" t="s">
        <v>751</v>
      </c>
      <c r="AT493" s="44">
        <v>10</v>
      </c>
      <c r="AU493" s="44" t="s">
        <v>1661</v>
      </c>
      <c r="AV493" s="44" t="s">
        <v>1663</v>
      </c>
      <c r="AW493" s="44">
        <v>1999</v>
      </c>
      <c r="AX493" s="25" t="s">
        <v>1615</v>
      </c>
      <c r="AY493" s="44" t="s">
        <v>1662</v>
      </c>
      <c r="AZ493" s="44" t="s">
        <v>3</v>
      </c>
      <c r="BA493" s="44" t="s">
        <v>1659</v>
      </c>
      <c r="BB493" s="44" t="s">
        <v>1660</v>
      </c>
      <c r="BC493" s="44" t="s">
        <v>1664</v>
      </c>
      <c r="BD493" s="44" t="s">
        <v>1665</v>
      </c>
      <c r="BE493" s="44" t="s">
        <v>1666</v>
      </c>
      <c r="BF493" s="44">
        <v>3</v>
      </c>
      <c r="BG493" s="25" t="s">
        <v>2000</v>
      </c>
      <c r="BH493" s="25" t="s">
        <v>2000</v>
      </c>
      <c r="BI493" s="74">
        <v>0</v>
      </c>
      <c r="BJ493" s="75" t="s">
        <v>3997</v>
      </c>
      <c r="BK493" s="75" t="s">
        <v>2000</v>
      </c>
      <c r="BL493" s="15"/>
      <c r="BM493" s="15"/>
      <c r="BN493" s="15"/>
      <c r="BO493" s="15"/>
      <c r="BP493" s="15"/>
      <c r="BQ493" s="15"/>
      <c r="BR493" s="15"/>
    </row>
    <row r="494" spans="1:70" s="29" customFormat="1" ht="15" customHeight="1" x14ac:dyDescent="0.25">
      <c r="A494" s="25">
        <v>752</v>
      </c>
      <c r="B494" s="237"/>
      <c r="C494" s="190"/>
      <c r="D494" s="200">
        <v>0</v>
      </c>
      <c r="E494" s="197" t="s">
        <v>3437</v>
      </c>
      <c r="F494" s="57" t="s">
        <v>5</v>
      </c>
      <c r="G494" s="25" t="s">
        <v>3438</v>
      </c>
      <c r="H494" s="104">
        <v>1</v>
      </c>
      <c r="I494" s="25">
        <v>1</v>
      </c>
      <c r="J494" s="25" t="s">
        <v>3439</v>
      </c>
      <c r="K494" s="25">
        <v>4</v>
      </c>
      <c r="L494" s="25">
        <v>1</v>
      </c>
      <c r="M494" s="25">
        <v>11</v>
      </c>
      <c r="N494" s="25" t="s">
        <v>2980</v>
      </c>
      <c r="O494" s="25" t="s">
        <v>3450</v>
      </c>
      <c r="P494" s="25" t="s">
        <v>3441</v>
      </c>
      <c r="Q494" s="25" t="s">
        <v>3442</v>
      </c>
      <c r="R494" s="25" t="s">
        <v>3443</v>
      </c>
      <c r="S494" s="25">
        <v>4</v>
      </c>
      <c r="T494" s="25" t="s">
        <v>3380</v>
      </c>
      <c r="U494" s="25" t="s">
        <v>10</v>
      </c>
      <c r="V494" s="25">
        <v>8</v>
      </c>
      <c r="W494" s="25" t="s">
        <v>3451</v>
      </c>
      <c r="X494" s="25">
        <v>1</v>
      </c>
      <c r="Y494" s="25"/>
      <c r="Z494" s="25"/>
      <c r="AA494" s="25">
        <v>516000</v>
      </c>
      <c r="AB494" s="25"/>
      <c r="AC494" s="25"/>
      <c r="AD494" s="25" t="s">
        <v>3452</v>
      </c>
      <c r="AE494" s="22"/>
      <c r="AF494" s="22"/>
      <c r="AG494" s="22">
        <f>((AA494*(140.36/$AO494))/$AQ494)*(0.830367/$AP494)</f>
        <v>60523.480846212995</v>
      </c>
      <c r="AH494" s="22"/>
      <c r="AI494" s="22"/>
      <c r="AJ494" s="35"/>
      <c r="AK494" s="35"/>
      <c r="AL494" s="35">
        <f>AG494/AS494</f>
        <v>60523.480846212995</v>
      </c>
      <c r="AM494" s="35"/>
      <c r="AN494" s="35"/>
      <c r="AO494" s="24">
        <v>54.1608695209231</v>
      </c>
      <c r="AP494" s="24">
        <v>18.346516553919599</v>
      </c>
      <c r="AQ494" s="24">
        <v>1</v>
      </c>
      <c r="AR494" s="24">
        <v>1</v>
      </c>
      <c r="AS494" s="24">
        <v>1</v>
      </c>
      <c r="AT494" s="25">
        <v>2</v>
      </c>
      <c r="AU494" s="25" t="s">
        <v>3446</v>
      </c>
      <c r="AV494" s="25"/>
      <c r="AW494" s="25">
        <v>2000</v>
      </c>
      <c r="AX494" s="25"/>
      <c r="AY494" s="25"/>
      <c r="AZ494" s="25"/>
      <c r="BA494" s="25"/>
      <c r="BB494" s="25"/>
      <c r="BC494" s="25"/>
      <c r="BD494" s="25"/>
      <c r="BE494" s="25" t="s">
        <v>3877</v>
      </c>
      <c r="BF494" s="25">
        <v>1</v>
      </c>
      <c r="BG494" s="62">
        <v>3</v>
      </c>
      <c r="BH494" s="25" t="s">
        <v>2000</v>
      </c>
      <c r="BI494" s="74">
        <v>0</v>
      </c>
      <c r="BJ494" s="75" t="s">
        <v>2000</v>
      </c>
      <c r="BK494" s="75" t="s">
        <v>4079</v>
      </c>
      <c r="BL494" s="15"/>
      <c r="BM494" s="15"/>
      <c r="BN494" s="15"/>
      <c r="BO494" s="15"/>
      <c r="BP494" s="15"/>
      <c r="BQ494" s="15"/>
      <c r="BR494" s="15"/>
    </row>
    <row r="495" spans="1:70" s="29" customFormat="1" ht="15" customHeight="1" x14ac:dyDescent="0.25">
      <c r="A495" s="25">
        <v>398</v>
      </c>
      <c r="B495" s="21">
        <v>180</v>
      </c>
      <c r="C495" s="190" t="s">
        <v>387</v>
      </c>
      <c r="D495" s="201">
        <v>0</v>
      </c>
      <c r="E495" s="57" t="s">
        <v>1102</v>
      </c>
      <c r="F495" s="57" t="s">
        <v>5</v>
      </c>
      <c r="G495" s="25" t="s">
        <v>409</v>
      </c>
      <c r="H495" s="104">
        <v>0</v>
      </c>
      <c r="I495" s="25" t="s">
        <v>1103</v>
      </c>
      <c r="J495" s="25"/>
      <c r="K495" s="25"/>
      <c r="L495" s="25"/>
      <c r="M495" s="25"/>
      <c r="N495" s="25"/>
      <c r="O495" s="25"/>
      <c r="P495" s="25"/>
      <c r="Q495" s="25"/>
      <c r="R495" s="25"/>
      <c r="S495" s="25"/>
      <c r="T495" s="25"/>
      <c r="U495" s="25"/>
      <c r="V495" s="25"/>
      <c r="W495" s="25"/>
      <c r="X495" s="25"/>
      <c r="Y495" s="25"/>
      <c r="Z495" s="83"/>
      <c r="AA495" s="83"/>
      <c r="AB495" s="83"/>
      <c r="AC495" s="83"/>
      <c r="AD495" s="25"/>
      <c r="AE495" s="22"/>
      <c r="AF495" s="22"/>
      <c r="AG495" s="22"/>
      <c r="AH495" s="22"/>
      <c r="AI495" s="22"/>
      <c r="AJ495" s="23"/>
      <c r="AK495" s="23"/>
      <c r="AL495" s="23"/>
      <c r="AM495" s="23"/>
      <c r="AN495" s="23"/>
      <c r="AO495" s="48"/>
      <c r="AP495" s="27"/>
      <c r="AQ495" s="28">
        <v>1</v>
      </c>
      <c r="AR495" s="28"/>
      <c r="AS495" s="28" t="s">
        <v>751</v>
      </c>
      <c r="AT495" s="25"/>
      <c r="AU495" s="25"/>
      <c r="AV495" s="25"/>
      <c r="AW495" s="25"/>
      <c r="AX495" s="25"/>
      <c r="AY495" s="25"/>
      <c r="AZ495" s="25"/>
      <c r="BA495" s="25"/>
      <c r="BB495" s="25"/>
      <c r="BC495" s="25"/>
      <c r="BD495" s="25"/>
      <c r="BE495" s="25"/>
      <c r="BF495" s="25"/>
      <c r="BG495" s="25" t="s">
        <v>2000</v>
      </c>
      <c r="BH495" s="25" t="s">
        <v>2000</v>
      </c>
      <c r="BI495" s="75" t="s">
        <v>2000</v>
      </c>
      <c r="BJ495" s="75" t="s">
        <v>2000</v>
      </c>
      <c r="BK495" s="75" t="s">
        <v>2000</v>
      </c>
      <c r="BL495" s="15"/>
      <c r="BM495" s="15"/>
      <c r="BN495" s="15"/>
      <c r="BO495" s="15"/>
      <c r="BP495" s="15"/>
      <c r="BQ495" s="15"/>
      <c r="BR495" s="15"/>
    </row>
    <row r="496" spans="1:70" s="29" customFormat="1" ht="15" customHeight="1" x14ac:dyDescent="0.25">
      <c r="A496" s="25">
        <v>399</v>
      </c>
      <c r="B496" s="21">
        <v>181</v>
      </c>
      <c r="C496" s="190" t="s">
        <v>23</v>
      </c>
      <c r="D496" s="201">
        <v>0</v>
      </c>
      <c r="E496" s="57" t="s">
        <v>700</v>
      </c>
      <c r="F496" s="57" t="s">
        <v>289</v>
      </c>
      <c r="G496" s="25"/>
      <c r="H496" s="104">
        <v>0</v>
      </c>
      <c r="I496" s="25" t="s">
        <v>618</v>
      </c>
      <c r="J496" s="25"/>
      <c r="K496" s="25">
        <v>1</v>
      </c>
      <c r="L496" s="25">
        <v>2</v>
      </c>
      <c r="M496" s="25"/>
      <c r="N496" s="25"/>
      <c r="O496" s="25"/>
      <c r="P496" s="25"/>
      <c r="Q496" s="25"/>
      <c r="R496" s="25"/>
      <c r="S496" s="25"/>
      <c r="T496" s="25"/>
      <c r="U496" s="25"/>
      <c r="V496" s="25"/>
      <c r="W496" s="25"/>
      <c r="X496" s="25"/>
      <c r="Y496" s="25"/>
      <c r="Z496" s="83"/>
      <c r="AA496" s="83"/>
      <c r="AB496" s="83"/>
      <c r="AC496" s="83"/>
      <c r="AD496" s="25"/>
      <c r="AE496" s="22"/>
      <c r="AF496" s="22"/>
      <c r="AG496" s="22"/>
      <c r="AH496" s="22"/>
      <c r="AI496" s="22"/>
      <c r="AJ496" s="23"/>
      <c r="AK496" s="23"/>
      <c r="AL496" s="23"/>
      <c r="AM496" s="23"/>
      <c r="AN496" s="23"/>
      <c r="AO496" s="48"/>
      <c r="AP496" s="27"/>
      <c r="AQ496" s="28">
        <v>1</v>
      </c>
      <c r="AR496" s="28"/>
      <c r="AS496" s="28" t="s">
        <v>751</v>
      </c>
      <c r="AT496" s="25"/>
      <c r="AU496" s="25"/>
      <c r="AV496" s="25"/>
      <c r="AW496" s="25"/>
      <c r="AX496" s="25"/>
      <c r="AY496" s="25"/>
      <c r="AZ496" s="25"/>
      <c r="BA496" s="25"/>
      <c r="BB496" s="25"/>
      <c r="BC496" s="25"/>
      <c r="BD496" s="25"/>
      <c r="BE496" s="25"/>
      <c r="BF496" s="25"/>
      <c r="BG496" s="25" t="s">
        <v>2000</v>
      </c>
      <c r="BH496" s="25" t="s">
        <v>2000</v>
      </c>
      <c r="BI496" s="75" t="s">
        <v>2000</v>
      </c>
      <c r="BJ496" s="75" t="s">
        <v>2000</v>
      </c>
      <c r="BK496" s="75" t="s">
        <v>2000</v>
      </c>
      <c r="BL496" s="15"/>
      <c r="BM496" s="238"/>
      <c r="BN496" s="238"/>
      <c r="BO496" s="238"/>
      <c r="BP496" s="238"/>
      <c r="BQ496" s="238"/>
      <c r="BR496" s="238"/>
    </row>
    <row r="497" spans="1:70" s="29" customFormat="1" ht="15" customHeight="1" x14ac:dyDescent="0.25">
      <c r="A497" s="25">
        <v>400</v>
      </c>
      <c r="B497" s="21">
        <v>182</v>
      </c>
      <c r="C497" s="190" t="s">
        <v>367</v>
      </c>
      <c r="D497" s="201">
        <v>0</v>
      </c>
      <c r="E497" s="57" t="s">
        <v>371</v>
      </c>
      <c r="F497" s="57" t="s">
        <v>289</v>
      </c>
      <c r="G497" s="25"/>
      <c r="H497" s="104">
        <v>0</v>
      </c>
      <c r="I497" s="25" t="s">
        <v>618</v>
      </c>
      <c r="J497" s="25"/>
      <c r="K497" s="25">
        <v>1</v>
      </c>
      <c r="L497" s="25">
        <v>2</v>
      </c>
      <c r="M497" s="25"/>
      <c r="N497" s="25"/>
      <c r="O497" s="25"/>
      <c r="P497" s="25"/>
      <c r="Q497" s="25"/>
      <c r="R497" s="25"/>
      <c r="S497" s="25"/>
      <c r="T497" s="25"/>
      <c r="U497" s="25"/>
      <c r="V497" s="25"/>
      <c r="W497" s="25"/>
      <c r="X497" s="25"/>
      <c r="Y497" s="25"/>
      <c r="Z497" s="83"/>
      <c r="AA497" s="83"/>
      <c r="AB497" s="83"/>
      <c r="AC497" s="83"/>
      <c r="AD497" s="25"/>
      <c r="AE497" s="22"/>
      <c r="AF497" s="22"/>
      <c r="AG497" s="22"/>
      <c r="AH497" s="22"/>
      <c r="AI497" s="22"/>
      <c r="AJ497" s="23"/>
      <c r="AK497" s="23"/>
      <c r="AL497" s="23"/>
      <c r="AM497" s="23"/>
      <c r="AN497" s="23"/>
      <c r="AO497" s="48"/>
      <c r="AP497" s="27"/>
      <c r="AQ497" s="28">
        <v>1</v>
      </c>
      <c r="AR497" s="28"/>
      <c r="AS497" s="28" t="s">
        <v>751</v>
      </c>
      <c r="AT497" s="25"/>
      <c r="AU497" s="25"/>
      <c r="AV497" s="25"/>
      <c r="AW497" s="25"/>
      <c r="AX497" s="25"/>
      <c r="AY497" s="25"/>
      <c r="AZ497" s="25"/>
      <c r="BA497" s="25"/>
      <c r="BB497" s="25"/>
      <c r="BC497" s="25"/>
      <c r="BD497" s="25"/>
      <c r="BE497" s="25"/>
      <c r="BF497" s="25"/>
      <c r="BG497" s="25" t="s">
        <v>2000</v>
      </c>
      <c r="BH497" s="25" t="s">
        <v>2000</v>
      </c>
      <c r="BI497" s="75" t="s">
        <v>2000</v>
      </c>
      <c r="BJ497" s="75" t="s">
        <v>2000</v>
      </c>
      <c r="BK497" s="75" t="s">
        <v>2000</v>
      </c>
      <c r="BL497" s="15"/>
      <c r="BM497" s="238"/>
      <c r="BN497" s="238"/>
      <c r="BO497" s="238"/>
      <c r="BP497" s="238"/>
      <c r="BQ497" s="238"/>
      <c r="BR497" s="238"/>
    </row>
    <row r="498" spans="1:70" s="29" customFormat="1" ht="15" customHeight="1" x14ac:dyDescent="0.25">
      <c r="A498" s="25">
        <v>401</v>
      </c>
      <c r="B498" s="21">
        <v>183</v>
      </c>
      <c r="C498" s="190" t="s">
        <v>367</v>
      </c>
      <c r="D498" s="201">
        <v>0</v>
      </c>
      <c r="E498" s="57" t="s">
        <v>379</v>
      </c>
      <c r="F498" s="57" t="s">
        <v>289</v>
      </c>
      <c r="G498" s="25"/>
      <c r="H498" s="104">
        <v>0</v>
      </c>
      <c r="I498" s="25" t="s">
        <v>618</v>
      </c>
      <c r="J498" s="25"/>
      <c r="K498" s="25">
        <v>4</v>
      </c>
      <c r="L498" s="25">
        <v>1</v>
      </c>
      <c r="M498" s="25"/>
      <c r="N498" s="25"/>
      <c r="O498" s="25"/>
      <c r="P498" s="25"/>
      <c r="Q498" s="25"/>
      <c r="R498" s="25"/>
      <c r="S498" s="25"/>
      <c r="T498" s="25"/>
      <c r="U498" s="25"/>
      <c r="V498" s="25"/>
      <c r="W498" s="25"/>
      <c r="X498" s="25"/>
      <c r="Y498" s="25"/>
      <c r="Z498" s="83"/>
      <c r="AA498" s="83"/>
      <c r="AB498" s="83"/>
      <c r="AC498" s="83"/>
      <c r="AD498" s="25"/>
      <c r="AE498" s="22"/>
      <c r="AF498" s="22"/>
      <c r="AG498" s="22"/>
      <c r="AH498" s="22"/>
      <c r="AI498" s="22"/>
      <c r="AJ498" s="23"/>
      <c r="AK498" s="23"/>
      <c r="AL498" s="23"/>
      <c r="AM498" s="23"/>
      <c r="AN498" s="23"/>
      <c r="AO498" s="48"/>
      <c r="AP498" s="27"/>
      <c r="AQ498" s="28">
        <v>1</v>
      </c>
      <c r="AR498" s="28"/>
      <c r="AS498" s="28" t="s">
        <v>751</v>
      </c>
      <c r="AT498" s="25"/>
      <c r="AU498" s="25"/>
      <c r="AV498" s="25"/>
      <c r="AW498" s="25"/>
      <c r="AX498" s="25"/>
      <c r="AY498" s="25"/>
      <c r="AZ498" s="25"/>
      <c r="BA498" s="25"/>
      <c r="BB498" s="25"/>
      <c r="BC498" s="25"/>
      <c r="BD498" s="25"/>
      <c r="BE498" s="25"/>
      <c r="BF498" s="25"/>
      <c r="BG498" s="25" t="s">
        <v>2000</v>
      </c>
      <c r="BH498" s="25" t="s">
        <v>2000</v>
      </c>
      <c r="BI498" s="75" t="s">
        <v>2000</v>
      </c>
      <c r="BJ498" s="75" t="s">
        <v>2000</v>
      </c>
      <c r="BK498" s="75" t="s">
        <v>2000</v>
      </c>
      <c r="BL498" s="15"/>
      <c r="BM498" s="221"/>
      <c r="BN498" s="221"/>
      <c r="BO498" s="221"/>
      <c r="BP498" s="221"/>
      <c r="BQ498" s="221"/>
      <c r="BR498" s="221"/>
    </row>
    <row r="499" spans="1:70" s="29" customFormat="1" ht="15" customHeight="1" x14ac:dyDescent="0.25">
      <c r="A499" s="25">
        <v>402</v>
      </c>
      <c r="B499" s="21">
        <v>184</v>
      </c>
      <c r="C499" s="190" t="s">
        <v>23</v>
      </c>
      <c r="D499" s="200">
        <v>0</v>
      </c>
      <c r="E499" s="57" t="s">
        <v>701</v>
      </c>
      <c r="F499" s="57" t="s">
        <v>289</v>
      </c>
      <c r="G499" s="25"/>
      <c r="H499" s="104">
        <v>1</v>
      </c>
      <c r="I499" s="25">
        <v>1</v>
      </c>
      <c r="J499" s="25" t="s">
        <v>331</v>
      </c>
      <c r="K499" s="25">
        <v>1</v>
      </c>
      <c r="L499" s="25">
        <v>2</v>
      </c>
      <c r="M499" s="25">
        <v>3</v>
      </c>
      <c r="N499" s="25" t="s">
        <v>2979</v>
      </c>
      <c r="O499" s="25" t="s">
        <v>321</v>
      </c>
      <c r="P499" s="25" t="s">
        <v>316</v>
      </c>
      <c r="Q499" s="25" t="s">
        <v>332</v>
      </c>
      <c r="R499" s="25"/>
      <c r="S499" s="25">
        <v>5</v>
      </c>
      <c r="T499" s="25" t="s">
        <v>680</v>
      </c>
      <c r="U499" s="25" t="s">
        <v>10</v>
      </c>
      <c r="V499" s="25">
        <v>8</v>
      </c>
      <c r="W499" s="25"/>
      <c r="X499" s="25">
        <v>1</v>
      </c>
      <c r="Y499" s="25"/>
      <c r="Z499" s="83"/>
      <c r="AA499" s="83">
        <v>479</v>
      </c>
      <c r="AB499" s="83"/>
      <c r="AC499" s="83"/>
      <c r="AD499" s="25" t="s">
        <v>702</v>
      </c>
      <c r="AE499" s="22"/>
      <c r="AF499" s="22"/>
      <c r="AG499" s="22">
        <f>(AA499*(106.875/AO499))/$AQ499</f>
        <v>572.04348635813392</v>
      </c>
      <c r="AH499" s="22"/>
      <c r="AI499" s="22"/>
      <c r="AJ499" s="35"/>
      <c r="AK499" s="35"/>
      <c r="AL499" s="35">
        <f>AG499/$AS499</f>
        <v>572.04348635813392</v>
      </c>
      <c r="AM499" s="35"/>
      <c r="AN499" s="35"/>
      <c r="AO499" s="24">
        <v>89.49166666666666</v>
      </c>
      <c r="AP499" s="27"/>
      <c r="AQ499" s="28">
        <v>1</v>
      </c>
      <c r="AR499" s="28">
        <v>1</v>
      </c>
      <c r="AS499" s="28">
        <v>1</v>
      </c>
      <c r="AT499" s="25">
        <v>9</v>
      </c>
      <c r="AU499" s="25" t="s">
        <v>703</v>
      </c>
      <c r="AV499" s="25"/>
      <c r="AW499" s="25"/>
      <c r="AX499" s="25" t="s">
        <v>10</v>
      </c>
      <c r="AY499" s="25"/>
      <c r="AZ499" s="25" t="s">
        <v>3</v>
      </c>
      <c r="BA499" s="25" t="s">
        <v>166</v>
      </c>
      <c r="BB499" s="25"/>
      <c r="BC499" s="25"/>
      <c r="BD499" s="25" t="s">
        <v>704</v>
      </c>
      <c r="BE499" s="25" t="s">
        <v>705</v>
      </c>
      <c r="BF499" s="25">
        <v>3</v>
      </c>
      <c r="BG499" s="62">
        <v>3</v>
      </c>
      <c r="BH499" s="25" t="s">
        <v>2000</v>
      </c>
      <c r="BI499" s="74">
        <v>0</v>
      </c>
      <c r="BJ499" s="75" t="s">
        <v>3925</v>
      </c>
      <c r="BK499" s="75" t="s">
        <v>3926</v>
      </c>
      <c r="BL499" s="15"/>
      <c r="BM499" s="221"/>
      <c r="BN499" s="221"/>
      <c r="BO499" s="221"/>
      <c r="BP499" s="221"/>
      <c r="BQ499" s="221"/>
      <c r="BR499" s="221"/>
    </row>
    <row r="500" spans="1:70" s="29" customFormat="1" ht="15" customHeight="1" x14ac:dyDescent="0.25">
      <c r="A500" s="25">
        <v>403</v>
      </c>
      <c r="B500" s="21">
        <v>185</v>
      </c>
      <c r="C500" s="190" t="s">
        <v>23</v>
      </c>
      <c r="D500" s="201">
        <v>0</v>
      </c>
      <c r="E500" s="57" t="s">
        <v>706</v>
      </c>
      <c r="F500" s="57" t="s">
        <v>289</v>
      </c>
      <c r="G500" s="25"/>
      <c r="H500" s="104">
        <v>0</v>
      </c>
      <c r="I500" s="25" t="s">
        <v>707</v>
      </c>
      <c r="J500" s="25"/>
      <c r="K500" s="25">
        <v>1</v>
      </c>
      <c r="L500" s="25">
        <v>2</v>
      </c>
      <c r="M500" s="25"/>
      <c r="N500" s="25"/>
      <c r="O500" s="25"/>
      <c r="P500" s="25"/>
      <c r="Q500" s="25"/>
      <c r="R500" s="25"/>
      <c r="S500" s="25"/>
      <c r="T500" s="25"/>
      <c r="U500" s="25"/>
      <c r="V500" s="25"/>
      <c r="W500" s="25"/>
      <c r="X500" s="25"/>
      <c r="Y500" s="25"/>
      <c r="Z500" s="83"/>
      <c r="AA500" s="83"/>
      <c r="AB500" s="83"/>
      <c r="AC500" s="83"/>
      <c r="AD500" s="25"/>
      <c r="AE500" s="22"/>
      <c r="AF500" s="22"/>
      <c r="AG500" s="22"/>
      <c r="AH500" s="22"/>
      <c r="AI500" s="22"/>
      <c r="AJ500" s="35"/>
      <c r="AK500" s="35"/>
      <c r="AL500" s="35"/>
      <c r="AM500" s="35"/>
      <c r="AN500" s="35"/>
      <c r="AO500" s="48"/>
      <c r="AP500" s="27"/>
      <c r="AQ500" s="28">
        <v>1</v>
      </c>
      <c r="AR500" s="28"/>
      <c r="AS500" s="28" t="s">
        <v>751</v>
      </c>
      <c r="AT500" s="25"/>
      <c r="AU500" s="25"/>
      <c r="AV500" s="25"/>
      <c r="AW500" s="25"/>
      <c r="AX500" s="25"/>
      <c r="AY500" s="25"/>
      <c r="AZ500" s="25"/>
      <c r="BA500" s="25"/>
      <c r="BB500" s="25"/>
      <c r="BC500" s="25"/>
      <c r="BD500" s="25"/>
      <c r="BE500" s="25"/>
      <c r="BF500" s="25"/>
      <c r="BG500" s="25" t="s">
        <v>2000</v>
      </c>
      <c r="BH500" s="25" t="s">
        <v>2000</v>
      </c>
      <c r="BI500" s="75" t="s">
        <v>2000</v>
      </c>
      <c r="BJ500" s="75" t="s">
        <v>2000</v>
      </c>
      <c r="BK500" s="75" t="s">
        <v>2000</v>
      </c>
      <c r="BL500" s="15"/>
      <c r="BM500" s="221"/>
      <c r="BN500" s="221"/>
      <c r="BO500" s="221"/>
      <c r="BP500" s="221"/>
      <c r="BQ500" s="221"/>
      <c r="BR500" s="221"/>
    </row>
    <row r="501" spans="1:70" s="29" customFormat="1" ht="15" customHeight="1" x14ac:dyDescent="0.25">
      <c r="A501" s="25">
        <v>753</v>
      </c>
      <c r="B501" s="237"/>
      <c r="C501" s="190"/>
      <c r="D501" s="200">
        <v>0</v>
      </c>
      <c r="E501" s="197" t="s">
        <v>3437</v>
      </c>
      <c r="F501" s="57" t="s">
        <v>5</v>
      </c>
      <c r="G501" s="25" t="s">
        <v>3438</v>
      </c>
      <c r="H501" s="104">
        <v>1</v>
      </c>
      <c r="I501" s="25">
        <v>1</v>
      </c>
      <c r="J501" s="25" t="s">
        <v>3439</v>
      </c>
      <c r="K501" s="25">
        <v>4</v>
      </c>
      <c r="L501" s="25">
        <v>1</v>
      </c>
      <c r="M501" s="25">
        <v>8</v>
      </c>
      <c r="N501" s="25" t="s">
        <v>2981</v>
      </c>
      <c r="O501" s="25" t="s">
        <v>3453</v>
      </c>
      <c r="P501" s="25" t="s">
        <v>3441</v>
      </c>
      <c r="Q501" s="25" t="s">
        <v>3442</v>
      </c>
      <c r="R501" s="25" t="s">
        <v>3443</v>
      </c>
      <c r="S501" s="25">
        <v>4</v>
      </c>
      <c r="T501" s="25" t="s">
        <v>3380</v>
      </c>
      <c r="U501" s="25" t="s">
        <v>10</v>
      </c>
      <c r="V501" s="25">
        <v>8</v>
      </c>
      <c r="W501" s="25" t="s">
        <v>3454</v>
      </c>
      <c r="X501" s="25">
        <v>1</v>
      </c>
      <c r="Y501" s="25"/>
      <c r="Z501" s="25"/>
      <c r="AA501" s="25">
        <v>1000</v>
      </c>
      <c r="AB501" s="25"/>
      <c r="AC501" s="25"/>
      <c r="AD501" s="25" t="s">
        <v>3455</v>
      </c>
      <c r="AE501" s="22"/>
      <c r="AF501" s="22"/>
      <c r="AG501" s="22">
        <f>((AA501*(140.36/$AO501))/$AQ501)*(0.830367/$AP501)</f>
        <v>117.29356753142054</v>
      </c>
      <c r="AH501" s="22"/>
      <c r="AI501" s="22"/>
      <c r="AJ501" s="35"/>
      <c r="AK501" s="35"/>
      <c r="AL501" s="35">
        <f>AG501/AS501</f>
        <v>117.29356753142054</v>
      </c>
      <c r="AM501" s="35"/>
      <c r="AN501" s="35"/>
      <c r="AO501" s="24">
        <v>54.1608695209231</v>
      </c>
      <c r="AP501" s="24">
        <v>18.346516553919599</v>
      </c>
      <c r="AQ501" s="24">
        <v>1</v>
      </c>
      <c r="AR501" s="24">
        <v>1</v>
      </c>
      <c r="AS501" s="24">
        <v>1</v>
      </c>
      <c r="AT501" s="25">
        <v>2</v>
      </c>
      <c r="AU501" s="25" t="s">
        <v>3446</v>
      </c>
      <c r="AV501" s="25"/>
      <c r="AW501" s="25">
        <v>2000</v>
      </c>
      <c r="AX501" s="25"/>
      <c r="AY501" s="25"/>
      <c r="AZ501" s="25"/>
      <c r="BA501" s="25"/>
      <c r="BB501" s="25"/>
      <c r="BC501" s="25"/>
      <c r="BD501" s="25"/>
      <c r="BE501" s="25" t="s">
        <v>3877</v>
      </c>
      <c r="BF501" s="25">
        <v>1</v>
      </c>
      <c r="BG501" s="62">
        <v>3</v>
      </c>
      <c r="BH501" s="25" t="s">
        <v>2000</v>
      </c>
      <c r="BI501" s="74">
        <v>0</v>
      </c>
      <c r="BJ501" s="75" t="s">
        <v>2000</v>
      </c>
      <c r="BK501" s="75" t="s">
        <v>4079</v>
      </c>
      <c r="BL501" s="15"/>
      <c r="BM501" s="15"/>
      <c r="BN501" s="15"/>
      <c r="BO501" s="15"/>
      <c r="BP501" s="15"/>
      <c r="BQ501" s="15"/>
      <c r="BR501" s="15"/>
    </row>
    <row r="502" spans="1:70" s="29" customFormat="1" ht="15" customHeight="1" x14ac:dyDescent="0.25">
      <c r="A502" s="25">
        <v>754</v>
      </c>
      <c r="B502" s="237"/>
      <c r="C502" s="190"/>
      <c r="D502" s="200">
        <v>0</v>
      </c>
      <c r="E502" s="197" t="s">
        <v>3437</v>
      </c>
      <c r="F502" s="57" t="s">
        <v>5</v>
      </c>
      <c r="G502" s="25" t="s">
        <v>3438</v>
      </c>
      <c r="H502" s="104">
        <v>1</v>
      </c>
      <c r="I502" s="25">
        <v>1</v>
      </c>
      <c r="J502" s="25" t="s">
        <v>3439</v>
      </c>
      <c r="K502" s="25">
        <v>4</v>
      </c>
      <c r="L502" s="25">
        <v>1</v>
      </c>
      <c r="M502" s="25">
        <v>8</v>
      </c>
      <c r="N502" s="25" t="s">
        <v>2981</v>
      </c>
      <c r="O502" s="25" t="s">
        <v>3456</v>
      </c>
      <c r="P502" s="25" t="s">
        <v>3441</v>
      </c>
      <c r="Q502" s="25" t="s">
        <v>3442</v>
      </c>
      <c r="R502" s="25" t="s">
        <v>3443</v>
      </c>
      <c r="S502" s="25">
        <v>4</v>
      </c>
      <c r="T502" s="25" t="s">
        <v>3380</v>
      </c>
      <c r="U502" s="25" t="s">
        <v>10</v>
      </c>
      <c r="V502" s="25">
        <v>8</v>
      </c>
      <c r="W502" s="25" t="s">
        <v>3457</v>
      </c>
      <c r="X502" s="25">
        <v>1</v>
      </c>
      <c r="Y502" s="25"/>
      <c r="Z502" s="25"/>
      <c r="AA502" s="25">
        <v>123000</v>
      </c>
      <c r="AB502" s="25"/>
      <c r="AC502" s="25"/>
      <c r="AD502" s="25" t="s">
        <v>3458</v>
      </c>
      <c r="AE502" s="22"/>
      <c r="AF502" s="22"/>
      <c r="AG502" s="22">
        <f>((AA502*(140.36/$AO502))/$AQ502)*(0.830367/$AP502)</f>
        <v>14427.108806364726</v>
      </c>
      <c r="AH502" s="22"/>
      <c r="AI502" s="22"/>
      <c r="AJ502" s="35"/>
      <c r="AK502" s="35"/>
      <c r="AL502" s="35">
        <f>AG502/AS502</f>
        <v>14427.108806364726</v>
      </c>
      <c r="AM502" s="35"/>
      <c r="AN502" s="35"/>
      <c r="AO502" s="24">
        <v>54.1608695209231</v>
      </c>
      <c r="AP502" s="24">
        <v>18.346516553919599</v>
      </c>
      <c r="AQ502" s="24">
        <v>1</v>
      </c>
      <c r="AR502" s="24">
        <v>1</v>
      </c>
      <c r="AS502" s="24">
        <v>1</v>
      </c>
      <c r="AT502" s="25">
        <v>2</v>
      </c>
      <c r="AU502" s="25" t="s">
        <v>3446</v>
      </c>
      <c r="AV502" s="25"/>
      <c r="AW502" s="25">
        <v>2000</v>
      </c>
      <c r="AX502" s="25"/>
      <c r="AY502" s="25"/>
      <c r="AZ502" s="25"/>
      <c r="BA502" s="25"/>
      <c r="BB502" s="25"/>
      <c r="BC502" s="25"/>
      <c r="BD502" s="25"/>
      <c r="BE502" s="25" t="s">
        <v>3877</v>
      </c>
      <c r="BF502" s="25">
        <v>1</v>
      </c>
      <c r="BG502" s="62">
        <v>3</v>
      </c>
      <c r="BH502" s="25" t="s">
        <v>2000</v>
      </c>
      <c r="BI502" s="74">
        <v>0</v>
      </c>
      <c r="BJ502" s="75" t="s">
        <v>2000</v>
      </c>
      <c r="BK502" s="75" t="s">
        <v>4079</v>
      </c>
      <c r="BL502" s="15"/>
      <c r="BM502" s="15"/>
      <c r="BN502" s="15"/>
      <c r="BO502" s="15"/>
      <c r="BP502" s="15"/>
      <c r="BQ502" s="15"/>
      <c r="BR502" s="15"/>
    </row>
    <row r="503" spans="1:70" s="29" customFormat="1" ht="15" customHeight="1" x14ac:dyDescent="0.25">
      <c r="A503" s="25">
        <v>755</v>
      </c>
      <c r="B503" s="237"/>
      <c r="C503" s="190"/>
      <c r="D503" s="200">
        <v>0</v>
      </c>
      <c r="E503" s="197" t="s">
        <v>3437</v>
      </c>
      <c r="F503" s="57" t="s">
        <v>5</v>
      </c>
      <c r="G503" s="25" t="s">
        <v>3438</v>
      </c>
      <c r="H503" s="104">
        <v>1</v>
      </c>
      <c r="I503" s="25">
        <v>1</v>
      </c>
      <c r="J503" s="25" t="s">
        <v>3439</v>
      </c>
      <c r="K503" s="25">
        <v>4</v>
      </c>
      <c r="L503" s="25">
        <v>1</v>
      </c>
      <c r="M503" s="25">
        <v>24</v>
      </c>
      <c r="N503" s="25">
        <v>24</v>
      </c>
      <c r="O503" s="25" t="s">
        <v>3459</v>
      </c>
      <c r="P503" s="25" t="s">
        <v>3441</v>
      </c>
      <c r="Q503" s="25" t="s">
        <v>3442</v>
      </c>
      <c r="R503" s="25" t="s">
        <v>3443</v>
      </c>
      <c r="S503" s="25">
        <v>4</v>
      </c>
      <c r="T503" s="25" t="s">
        <v>3380</v>
      </c>
      <c r="U503" s="25" t="s">
        <v>10</v>
      </c>
      <c r="V503" s="25">
        <v>8</v>
      </c>
      <c r="W503" s="25" t="s">
        <v>3460</v>
      </c>
      <c r="X503" s="25">
        <v>1</v>
      </c>
      <c r="Y503" s="25"/>
      <c r="Z503" s="25"/>
      <c r="AA503" s="25">
        <v>49000</v>
      </c>
      <c r="AB503" s="25"/>
      <c r="AC503" s="25"/>
      <c r="AD503" s="25" t="s">
        <v>3461</v>
      </c>
      <c r="AE503" s="22"/>
      <c r="AF503" s="22"/>
      <c r="AG503" s="22">
        <f>((AA503*(140.36/$AO503))/$AQ503)*(0.830367/$AP503)</f>
        <v>5747.3848090396059</v>
      </c>
      <c r="AH503" s="22"/>
      <c r="AI503" s="22"/>
      <c r="AJ503" s="35"/>
      <c r="AK503" s="35"/>
      <c r="AL503" s="35">
        <f>AG503/AS503</f>
        <v>5747.3848090396059</v>
      </c>
      <c r="AM503" s="35"/>
      <c r="AN503" s="35"/>
      <c r="AO503" s="24">
        <v>54.1608695209231</v>
      </c>
      <c r="AP503" s="24">
        <v>18.346516553919599</v>
      </c>
      <c r="AQ503" s="24">
        <v>1</v>
      </c>
      <c r="AR503" s="24">
        <v>1</v>
      </c>
      <c r="AS503" s="24">
        <v>1</v>
      </c>
      <c r="AT503" s="25">
        <v>2</v>
      </c>
      <c r="AU503" s="25" t="s">
        <v>3446</v>
      </c>
      <c r="AV503" s="25"/>
      <c r="AW503" s="25">
        <v>2000</v>
      </c>
      <c r="AX503" s="25"/>
      <c r="AY503" s="25"/>
      <c r="AZ503" s="25"/>
      <c r="BA503" s="25"/>
      <c r="BB503" s="25"/>
      <c r="BC503" s="25"/>
      <c r="BD503" s="25"/>
      <c r="BE503" s="25" t="s">
        <v>3877</v>
      </c>
      <c r="BF503" s="25">
        <v>1</v>
      </c>
      <c r="BG503" s="62">
        <v>3</v>
      </c>
      <c r="BH503" s="25" t="s">
        <v>2000</v>
      </c>
      <c r="BI503" s="74">
        <v>0</v>
      </c>
      <c r="BJ503" s="75" t="s">
        <v>2000</v>
      </c>
      <c r="BK503" s="75" t="s">
        <v>4079</v>
      </c>
      <c r="BL503" s="15"/>
      <c r="BM503" s="15"/>
      <c r="BN503" s="15"/>
      <c r="BO503" s="15"/>
      <c r="BP503" s="15"/>
      <c r="BQ503" s="15"/>
      <c r="BR503" s="15"/>
    </row>
    <row r="504" spans="1:70" s="29" customFormat="1" ht="15" customHeight="1" x14ac:dyDescent="0.25">
      <c r="A504" s="25">
        <v>756</v>
      </c>
      <c r="B504" s="237"/>
      <c r="C504" s="190"/>
      <c r="D504" s="200">
        <v>0</v>
      </c>
      <c r="E504" s="197" t="s">
        <v>3437</v>
      </c>
      <c r="F504" s="57" t="s">
        <v>5</v>
      </c>
      <c r="G504" s="25" t="s">
        <v>3438</v>
      </c>
      <c r="H504" s="104">
        <v>1</v>
      </c>
      <c r="I504" s="25">
        <v>1</v>
      </c>
      <c r="J504" s="25" t="s">
        <v>3439</v>
      </c>
      <c r="K504" s="25">
        <v>4</v>
      </c>
      <c r="L504" s="25">
        <v>1</v>
      </c>
      <c r="M504" s="25">
        <v>26</v>
      </c>
      <c r="N504" s="25">
        <v>26</v>
      </c>
      <c r="O504" s="25" t="s">
        <v>3462</v>
      </c>
      <c r="P504" s="25" t="s">
        <v>3441</v>
      </c>
      <c r="Q504" s="25" t="s">
        <v>3442</v>
      </c>
      <c r="R504" s="25" t="s">
        <v>3443</v>
      </c>
      <c r="S504" s="25">
        <v>4</v>
      </c>
      <c r="T504" s="25" t="s">
        <v>3380</v>
      </c>
      <c r="U504" s="25" t="s">
        <v>10</v>
      </c>
      <c r="V504" s="25">
        <v>8</v>
      </c>
      <c r="W504" s="25" t="s">
        <v>3463</v>
      </c>
      <c r="X504" s="25">
        <v>1</v>
      </c>
      <c r="Y504" s="25"/>
      <c r="Z504" s="25"/>
      <c r="AA504" s="25">
        <v>1700</v>
      </c>
      <c r="AB504" s="25"/>
      <c r="AC504" s="25"/>
      <c r="AD504" s="25" t="s">
        <v>3464</v>
      </c>
      <c r="AE504" s="22"/>
      <c r="AF504" s="22"/>
      <c r="AG504" s="22">
        <f>((AA504*(140.36/$AO504))/$AQ504)*(0.830367/$AP504)</f>
        <v>199.39906480341492</v>
      </c>
      <c r="AH504" s="22"/>
      <c r="AI504" s="22"/>
      <c r="AJ504" s="35"/>
      <c r="AK504" s="35"/>
      <c r="AL504" s="35">
        <f>AG504/AS504</f>
        <v>199.39906480341492</v>
      </c>
      <c r="AM504" s="35"/>
      <c r="AN504" s="35"/>
      <c r="AO504" s="24">
        <v>54.1608695209231</v>
      </c>
      <c r="AP504" s="24">
        <v>18.346516553919599</v>
      </c>
      <c r="AQ504" s="24">
        <v>1</v>
      </c>
      <c r="AR504" s="24">
        <v>1</v>
      </c>
      <c r="AS504" s="24">
        <v>1</v>
      </c>
      <c r="AT504" s="25">
        <v>2</v>
      </c>
      <c r="AU504" s="25" t="s">
        <v>3446</v>
      </c>
      <c r="AV504" s="25"/>
      <c r="AW504" s="25">
        <v>2000</v>
      </c>
      <c r="AX504" s="25"/>
      <c r="AY504" s="25"/>
      <c r="AZ504" s="25"/>
      <c r="BA504" s="25"/>
      <c r="BB504" s="25"/>
      <c r="BC504" s="25"/>
      <c r="BD504" s="25"/>
      <c r="BE504" s="25" t="s">
        <v>3877</v>
      </c>
      <c r="BF504" s="25">
        <v>1</v>
      </c>
      <c r="BG504" s="62">
        <v>3</v>
      </c>
      <c r="BH504" s="25" t="s">
        <v>2000</v>
      </c>
      <c r="BI504" s="74">
        <v>0</v>
      </c>
      <c r="BJ504" s="75" t="s">
        <v>2000</v>
      </c>
      <c r="BK504" s="75" t="s">
        <v>4079</v>
      </c>
      <c r="BL504" s="15"/>
      <c r="BM504" s="15"/>
      <c r="BN504" s="15"/>
      <c r="BO504" s="15"/>
      <c r="BP504" s="15"/>
      <c r="BQ504" s="15"/>
      <c r="BR504" s="15"/>
    </row>
    <row r="505" spans="1:70" s="29" customFormat="1" ht="15" customHeight="1" x14ac:dyDescent="0.25">
      <c r="A505" s="25">
        <v>637</v>
      </c>
      <c r="B505" s="237"/>
      <c r="C505" s="190"/>
      <c r="D505" s="200">
        <v>1</v>
      </c>
      <c r="E505" s="57" t="s">
        <v>2987</v>
      </c>
      <c r="F505" s="57" t="s">
        <v>289</v>
      </c>
      <c r="G505" s="25"/>
      <c r="H505" s="104">
        <v>1</v>
      </c>
      <c r="I505" s="25">
        <v>1</v>
      </c>
      <c r="J505" s="185" t="s">
        <v>2988</v>
      </c>
      <c r="K505" s="25">
        <v>1</v>
      </c>
      <c r="L505" s="25">
        <v>2</v>
      </c>
      <c r="M505" s="25">
        <v>26</v>
      </c>
      <c r="N505" s="25">
        <v>26</v>
      </c>
      <c r="O505" s="25" t="s">
        <v>2990</v>
      </c>
      <c r="P505" s="25" t="s">
        <v>2991</v>
      </c>
      <c r="Q505" s="25" t="s">
        <v>2992</v>
      </c>
      <c r="R505" s="25"/>
      <c r="S505" s="25">
        <v>4</v>
      </c>
      <c r="T505" s="25" t="s">
        <v>2989</v>
      </c>
      <c r="U505" s="25" t="s">
        <v>10</v>
      </c>
      <c r="V505" s="25">
        <v>8</v>
      </c>
      <c r="W505" s="25" t="s">
        <v>3</v>
      </c>
      <c r="X505" s="25">
        <v>1</v>
      </c>
      <c r="Y505" s="25">
        <v>60.39</v>
      </c>
      <c r="Z505" s="25"/>
      <c r="AA505" s="25"/>
      <c r="AB505" s="25"/>
      <c r="AC505" s="25"/>
      <c r="AD505" s="25" t="s">
        <v>2993</v>
      </c>
      <c r="AE505" s="22">
        <f>((Y505*(108.57/$AO505))/$AQ505)*(0.830367/$AP505)</f>
        <v>65.999582329575233</v>
      </c>
      <c r="AF505" s="22"/>
      <c r="AG505" s="22"/>
      <c r="AH505" s="22"/>
      <c r="AI505" s="22"/>
      <c r="AJ505" s="35">
        <f>AE505/AS505</f>
        <v>65.999582329575233</v>
      </c>
      <c r="AK505" s="35"/>
      <c r="AL505" s="35"/>
      <c r="AM505" s="35"/>
      <c r="AN505" s="35"/>
      <c r="AO505" s="24">
        <v>82.490466876552105</v>
      </c>
      <c r="AP505" s="24">
        <v>1</v>
      </c>
      <c r="AQ505" s="24">
        <v>1</v>
      </c>
      <c r="AR505" s="24">
        <v>1</v>
      </c>
      <c r="AS505" s="24">
        <v>1</v>
      </c>
      <c r="AT505" s="25">
        <v>10</v>
      </c>
      <c r="AU505" s="25" t="s">
        <v>2994</v>
      </c>
      <c r="AV505" s="25"/>
      <c r="AW505" s="25">
        <v>2002</v>
      </c>
      <c r="AX505" s="25" t="s">
        <v>2</v>
      </c>
      <c r="AY505" s="25"/>
      <c r="AZ505" s="25"/>
      <c r="BA505" s="25"/>
      <c r="BB505" s="25" t="s">
        <v>673</v>
      </c>
      <c r="BC505" s="25">
        <v>648</v>
      </c>
      <c r="BD505" s="25" t="s">
        <v>2995</v>
      </c>
      <c r="BE505" s="25"/>
      <c r="BF505" s="25">
        <v>2</v>
      </c>
      <c r="BG505" s="62">
        <v>3</v>
      </c>
      <c r="BH505" s="25" t="s">
        <v>2000</v>
      </c>
      <c r="BI505" s="74">
        <v>2</v>
      </c>
      <c r="BJ505" s="75" t="s">
        <v>2000</v>
      </c>
      <c r="BK505" s="75" t="s">
        <v>4076</v>
      </c>
      <c r="BL505" s="15"/>
      <c r="BM505" s="238"/>
      <c r="BN505" s="238"/>
      <c r="BO505" s="238"/>
      <c r="BP505" s="238"/>
      <c r="BQ505" s="238"/>
      <c r="BR505" s="238"/>
    </row>
    <row r="506" spans="1:70" s="29" customFormat="1" ht="15" customHeight="1" x14ac:dyDescent="0.25">
      <c r="A506" s="25">
        <v>404</v>
      </c>
      <c r="B506" s="21">
        <v>186</v>
      </c>
      <c r="C506" s="190" t="s">
        <v>620</v>
      </c>
      <c r="D506" s="200">
        <v>0</v>
      </c>
      <c r="E506" s="57" t="s">
        <v>382</v>
      </c>
      <c r="F506" s="87" t="s">
        <v>289</v>
      </c>
      <c r="G506" s="25"/>
      <c r="H506" s="227">
        <v>1</v>
      </c>
      <c r="I506" s="25">
        <v>1</v>
      </c>
      <c r="J506" s="25"/>
      <c r="K506" s="25">
        <v>3</v>
      </c>
      <c r="L506" s="25">
        <v>3</v>
      </c>
      <c r="M506" s="25">
        <v>11</v>
      </c>
      <c r="N506" s="25" t="s">
        <v>2980</v>
      </c>
      <c r="O506" s="25" t="s">
        <v>621</v>
      </c>
      <c r="P506" s="25" t="s">
        <v>19</v>
      </c>
      <c r="Q506" s="25" t="s">
        <v>622</v>
      </c>
      <c r="R506" s="25" t="s">
        <v>779</v>
      </c>
      <c r="S506" s="25">
        <v>5</v>
      </c>
      <c r="T506" s="25" t="s">
        <v>18</v>
      </c>
      <c r="U506" s="25" t="s">
        <v>2</v>
      </c>
      <c r="V506" s="25">
        <v>6</v>
      </c>
      <c r="W506" s="25"/>
      <c r="X506" s="25">
        <v>2</v>
      </c>
      <c r="Y506" s="25"/>
      <c r="Z506" s="83"/>
      <c r="AA506" s="83">
        <v>2890</v>
      </c>
      <c r="AB506" s="83"/>
      <c r="AC506" s="83"/>
      <c r="AD506" s="25" t="s">
        <v>574</v>
      </c>
      <c r="AE506" s="22"/>
      <c r="AF506" s="22"/>
      <c r="AG506" s="22">
        <f>(AA506*(106.875/AO506))/$AQ506</f>
        <v>2290.108774335582</v>
      </c>
      <c r="AH506" s="22"/>
      <c r="AI506" s="22"/>
      <c r="AJ506" s="35"/>
      <c r="AK506" s="35"/>
      <c r="AL506" s="35">
        <f>AG506/$AS506</f>
        <v>2290.108774335582</v>
      </c>
      <c r="AM506" s="35"/>
      <c r="AN506" s="35"/>
      <c r="AO506" s="24">
        <v>68.958333333333329</v>
      </c>
      <c r="AP506" s="24"/>
      <c r="AQ506" s="24">
        <v>1.95583</v>
      </c>
      <c r="AR506" s="24">
        <v>1</v>
      </c>
      <c r="AS506" s="24">
        <v>1</v>
      </c>
      <c r="AT506" s="25">
        <v>3</v>
      </c>
      <c r="AU506" s="25" t="s">
        <v>624</v>
      </c>
      <c r="AV506" s="25"/>
      <c r="AW506" s="25">
        <v>1990</v>
      </c>
      <c r="AX506" s="25" t="s">
        <v>10</v>
      </c>
      <c r="AY506" s="25"/>
      <c r="AZ506" s="25">
        <v>6</v>
      </c>
      <c r="BA506" s="25" t="s">
        <v>623</v>
      </c>
      <c r="BB506" s="25"/>
      <c r="BC506" s="25"/>
      <c r="BD506" s="25" t="s">
        <v>585</v>
      </c>
      <c r="BE506" s="25" t="s">
        <v>625</v>
      </c>
      <c r="BF506" s="25">
        <v>3</v>
      </c>
      <c r="BG506" s="62">
        <v>3</v>
      </c>
      <c r="BH506" s="25" t="s">
        <v>2000</v>
      </c>
      <c r="BI506" s="74">
        <v>0</v>
      </c>
      <c r="BJ506" s="75" t="s">
        <v>4038</v>
      </c>
      <c r="BK506" s="75" t="s">
        <v>4039</v>
      </c>
      <c r="BL506" s="15"/>
      <c r="BM506" s="15"/>
      <c r="BN506" s="15"/>
      <c r="BO506" s="15"/>
      <c r="BP506" s="15"/>
      <c r="BQ506" s="15"/>
      <c r="BR506" s="15"/>
    </row>
    <row r="507" spans="1:70" s="29" customFormat="1" ht="15" customHeight="1" x14ac:dyDescent="0.25">
      <c r="A507" s="25">
        <v>405</v>
      </c>
      <c r="B507" s="21">
        <v>187</v>
      </c>
      <c r="C507" s="190" t="s">
        <v>351</v>
      </c>
      <c r="D507" s="201">
        <v>0</v>
      </c>
      <c r="E507" s="57" t="s">
        <v>356</v>
      </c>
      <c r="F507" s="57" t="s">
        <v>289</v>
      </c>
      <c r="G507" s="25"/>
      <c r="H507" s="104">
        <v>0</v>
      </c>
      <c r="I507" s="25" t="s">
        <v>805</v>
      </c>
      <c r="J507" s="25"/>
      <c r="K507" s="25"/>
      <c r="L507" s="25"/>
      <c r="M507" s="25"/>
      <c r="N507" s="25"/>
      <c r="O507" s="25"/>
      <c r="P507" s="25"/>
      <c r="Q507" s="25"/>
      <c r="R507" s="25"/>
      <c r="S507" s="25"/>
      <c r="T507" s="25"/>
      <c r="U507" s="25"/>
      <c r="V507" s="25"/>
      <c r="W507" s="25"/>
      <c r="X507" s="25"/>
      <c r="Y507" s="25"/>
      <c r="Z507" s="83"/>
      <c r="AA507" s="83"/>
      <c r="AB507" s="83"/>
      <c r="AC507" s="83"/>
      <c r="AD507" s="25"/>
      <c r="AE507" s="22"/>
      <c r="AF507" s="22"/>
      <c r="AG507" s="22"/>
      <c r="AH507" s="22"/>
      <c r="AI507" s="22"/>
      <c r="AJ507" s="35"/>
      <c r="AK507" s="35"/>
      <c r="AL507" s="35"/>
      <c r="AM507" s="35"/>
      <c r="AN507" s="35"/>
      <c r="AO507" s="48"/>
      <c r="AP507" s="27"/>
      <c r="AQ507" s="28">
        <v>1</v>
      </c>
      <c r="AR507" s="28"/>
      <c r="AS507" s="28" t="s">
        <v>751</v>
      </c>
      <c r="AT507" s="25"/>
      <c r="AU507" s="25"/>
      <c r="AV507" s="25"/>
      <c r="AW507" s="25"/>
      <c r="AX507" s="25"/>
      <c r="AY507" s="25"/>
      <c r="AZ507" s="25"/>
      <c r="BA507" s="25"/>
      <c r="BB507" s="25"/>
      <c r="BC507" s="25"/>
      <c r="BD507" s="25"/>
      <c r="BE507" s="25"/>
      <c r="BF507" s="25"/>
      <c r="BG507" s="25" t="s">
        <v>2000</v>
      </c>
      <c r="BH507" s="25" t="s">
        <v>2000</v>
      </c>
      <c r="BI507" s="75" t="s">
        <v>2000</v>
      </c>
      <c r="BJ507" s="75" t="s">
        <v>2000</v>
      </c>
      <c r="BK507" s="75" t="s">
        <v>2000</v>
      </c>
      <c r="BL507" s="15"/>
      <c r="BM507" s="238"/>
      <c r="BN507" s="238"/>
      <c r="BO507" s="238"/>
      <c r="BP507" s="238"/>
      <c r="BQ507" s="238"/>
      <c r="BR507" s="238"/>
    </row>
    <row r="508" spans="1:70" s="29" customFormat="1" ht="15" customHeight="1" x14ac:dyDescent="0.25">
      <c r="A508" s="25">
        <v>406</v>
      </c>
      <c r="B508" s="21">
        <v>188</v>
      </c>
      <c r="C508" s="190" t="s">
        <v>367</v>
      </c>
      <c r="D508" s="201">
        <v>0</v>
      </c>
      <c r="E508" s="57" t="s">
        <v>378</v>
      </c>
      <c r="F508" s="57" t="s">
        <v>289</v>
      </c>
      <c r="G508" s="25"/>
      <c r="H508" s="104">
        <v>0</v>
      </c>
      <c r="I508" s="25" t="s">
        <v>618</v>
      </c>
      <c r="J508" s="25"/>
      <c r="K508" s="25">
        <v>4</v>
      </c>
      <c r="L508" s="25">
        <v>1</v>
      </c>
      <c r="M508" s="25"/>
      <c r="N508" s="25"/>
      <c r="O508" s="25"/>
      <c r="P508" s="25"/>
      <c r="Q508" s="25"/>
      <c r="R508" s="25"/>
      <c r="S508" s="25"/>
      <c r="T508" s="25"/>
      <c r="U508" s="25"/>
      <c r="V508" s="25"/>
      <c r="W508" s="25"/>
      <c r="X508" s="25"/>
      <c r="Y508" s="25"/>
      <c r="Z508" s="83"/>
      <c r="AA508" s="83"/>
      <c r="AB508" s="83"/>
      <c r="AC508" s="83"/>
      <c r="AD508" s="25"/>
      <c r="AE508" s="22"/>
      <c r="AF508" s="22"/>
      <c r="AG508" s="22"/>
      <c r="AH508" s="22"/>
      <c r="AI508" s="22"/>
      <c r="AJ508" s="35"/>
      <c r="AK508" s="35"/>
      <c r="AL508" s="35"/>
      <c r="AM508" s="35"/>
      <c r="AN508" s="35"/>
      <c r="AO508" s="48"/>
      <c r="AP508" s="27"/>
      <c r="AQ508" s="28">
        <v>1</v>
      </c>
      <c r="AR508" s="28"/>
      <c r="AS508" s="28" t="s">
        <v>751</v>
      </c>
      <c r="AT508" s="25"/>
      <c r="AU508" s="25"/>
      <c r="AV508" s="25"/>
      <c r="AW508" s="25"/>
      <c r="AX508" s="25"/>
      <c r="AY508" s="25"/>
      <c r="AZ508" s="25"/>
      <c r="BA508" s="25"/>
      <c r="BB508" s="25"/>
      <c r="BC508" s="25"/>
      <c r="BD508" s="25"/>
      <c r="BE508" s="25" t="s">
        <v>3565</v>
      </c>
      <c r="BF508" s="25"/>
      <c r="BG508" s="25" t="s">
        <v>2000</v>
      </c>
      <c r="BH508" s="25" t="s">
        <v>2000</v>
      </c>
      <c r="BI508" s="75" t="s">
        <v>2000</v>
      </c>
      <c r="BJ508" s="75" t="s">
        <v>2000</v>
      </c>
      <c r="BK508" s="75" t="s">
        <v>2000</v>
      </c>
      <c r="BL508" s="15"/>
      <c r="BM508" s="238"/>
      <c r="BN508" s="238"/>
      <c r="BO508" s="238"/>
      <c r="BP508" s="238"/>
      <c r="BQ508" s="238"/>
      <c r="BR508" s="238"/>
    </row>
    <row r="509" spans="1:70" s="29" customFormat="1" ht="15" customHeight="1" x14ac:dyDescent="0.25">
      <c r="A509" s="25">
        <v>407</v>
      </c>
      <c r="B509" s="21">
        <v>189</v>
      </c>
      <c r="C509" s="190" t="s">
        <v>428</v>
      </c>
      <c r="D509" s="201">
        <v>0</v>
      </c>
      <c r="E509" s="57" t="s">
        <v>440</v>
      </c>
      <c r="F509" s="57" t="s">
        <v>5</v>
      </c>
      <c r="G509" s="25" t="s">
        <v>441</v>
      </c>
      <c r="H509" s="104">
        <v>0</v>
      </c>
      <c r="I509" s="25" t="s">
        <v>1720</v>
      </c>
      <c r="J509" s="25"/>
      <c r="K509" s="25"/>
      <c r="L509" s="25"/>
      <c r="M509" s="25"/>
      <c r="N509" s="25"/>
      <c r="O509" s="25"/>
      <c r="P509" s="25"/>
      <c r="Q509" s="25"/>
      <c r="R509" s="25"/>
      <c r="S509" s="25"/>
      <c r="T509" s="25"/>
      <c r="U509" s="25"/>
      <c r="V509" s="25"/>
      <c r="W509" s="25"/>
      <c r="X509" s="25"/>
      <c r="Y509" s="25"/>
      <c r="Z509" s="25"/>
      <c r="AA509" s="25"/>
      <c r="AB509" s="25"/>
      <c r="AC509" s="25"/>
      <c r="AD509" s="25"/>
      <c r="AE509" s="22"/>
      <c r="AF509" s="22"/>
      <c r="AG509" s="22"/>
      <c r="AH509" s="22"/>
      <c r="AI509" s="22"/>
      <c r="AJ509" s="23"/>
      <c r="AK509" s="23"/>
      <c r="AL509" s="23"/>
      <c r="AM509" s="23"/>
      <c r="AN509" s="23"/>
      <c r="AO509" s="48"/>
      <c r="AP509" s="27"/>
      <c r="AQ509" s="28">
        <v>1</v>
      </c>
      <c r="AR509" s="28"/>
      <c r="AS509" s="28" t="s">
        <v>751</v>
      </c>
      <c r="AT509" s="25"/>
      <c r="AU509" s="25"/>
      <c r="AV509" s="25"/>
      <c r="AW509" s="25"/>
      <c r="AX509" s="25"/>
      <c r="AY509" s="25"/>
      <c r="AZ509" s="25"/>
      <c r="BA509" s="25"/>
      <c r="BB509" s="25"/>
      <c r="BC509" s="25"/>
      <c r="BD509" s="25"/>
      <c r="BE509" s="25" t="s">
        <v>1721</v>
      </c>
      <c r="BF509" s="25"/>
      <c r="BG509" s="25" t="s">
        <v>2000</v>
      </c>
      <c r="BH509" s="25" t="s">
        <v>2000</v>
      </c>
      <c r="BI509" s="75" t="s">
        <v>2000</v>
      </c>
      <c r="BJ509" s="75" t="s">
        <v>2000</v>
      </c>
      <c r="BK509" s="75" t="s">
        <v>2000</v>
      </c>
      <c r="BL509" s="15"/>
      <c r="BM509" s="15"/>
      <c r="BN509" s="15"/>
      <c r="BO509" s="15"/>
      <c r="BP509" s="15"/>
      <c r="BQ509" s="15"/>
      <c r="BR509" s="15"/>
    </row>
    <row r="510" spans="1:70" s="29" customFormat="1" ht="15" customHeight="1" x14ac:dyDescent="0.25">
      <c r="A510" s="25">
        <v>429</v>
      </c>
      <c r="B510" s="21">
        <v>190</v>
      </c>
      <c r="C510" s="190" t="s">
        <v>35</v>
      </c>
      <c r="D510" s="200">
        <v>1</v>
      </c>
      <c r="E510" s="57" t="s">
        <v>36</v>
      </c>
      <c r="F510" s="57" t="s">
        <v>5</v>
      </c>
      <c r="G510" s="25" t="s">
        <v>1148</v>
      </c>
      <c r="H510" s="104">
        <v>1</v>
      </c>
      <c r="I510" s="25">
        <v>1</v>
      </c>
      <c r="J510" s="25" t="s">
        <v>1149</v>
      </c>
      <c r="K510" s="25">
        <v>4</v>
      </c>
      <c r="L510" s="25">
        <v>1</v>
      </c>
      <c r="M510" s="25">
        <v>24</v>
      </c>
      <c r="N510" s="25">
        <v>24</v>
      </c>
      <c r="O510" s="25" t="s">
        <v>37</v>
      </c>
      <c r="P510" s="25" t="s">
        <v>1150</v>
      </c>
      <c r="Q510" s="25" t="s">
        <v>20</v>
      </c>
      <c r="R510" s="25" t="s">
        <v>751</v>
      </c>
      <c r="S510" s="25">
        <v>7</v>
      </c>
      <c r="T510" s="25" t="s">
        <v>1806</v>
      </c>
      <c r="U510" s="25" t="s">
        <v>10</v>
      </c>
      <c r="V510" s="25">
        <v>8</v>
      </c>
      <c r="W510" s="25"/>
      <c r="X510" s="25">
        <v>1</v>
      </c>
      <c r="Y510" s="62"/>
      <c r="Z510" s="25"/>
      <c r="AA510" s="62">
        <v>31.1</v>
      </c>
      <c r="AB510" s="25"/>
      <c r="AC510" s="25"/>
      <c r="AD510" s="25" t="s">
        <v>51</v>
      </c>
      <c r="AE510" s="22"/>
      <c r="AF510" s="22"/>
      <c r="AG510" s="22">
        <f t="shared" ref="AG510:AG531" si="30">(AA510*(106.875/AO510))/$AQ510</f>
        <v>36.508695652173913</v>
      </c>
      <c r="AH510" s="22"/>
      <c r="AI510" s="22"/>
      <c r="AJ510" s="35"/>
      <c r="AK510" s="35"/>
      <c r="AL510" s="35">
        <f>AG510/1.99</f>
        <v>18.346078217172821</v>
      </c>
      <c r="AM510" s="35"/>
      <c r="AN510" s="35"/>
      <c r="AO510" s="24">
        <v>91.041666666666671</v>
      </c>
      <c r="AP510" s="27"/>
      <c r="AQ510" s="28">
        <v>1</v>
      </c>
      <c r="AR510" s="28">
        <v>3</v>
      </c>
      <c r="AS510" s="28" t="s">
        <v>751</v>
      </c>
      <c r="AT510" s="25">
        <v>10</v>
      </c>
      <c r="AU510" s="25" t="s">
        <v>21</v>
      </c>
      <c r="AV510" s="25" t="s">
        <v>53</v>
      </c>
      <c r="AW510" s="25">
        <v>2004</v>
      </c>
      <c r="AX510" s="25" t="s">
        <v>3</v>
      </c>
      <c r="AY510" s="25" t="s">
        <v>52</v>
      </c>
      <c r="AZ510" s="25" t="s">
        <v>3</v>
      </c>
      <c r="BA510" s="25"/>
      <c r="BB510" s="25" t="s">
        <v>3</v>
      </c>
      <c r="BC510" s="25" t="s">
        <v>3</v>
      </c>
      <c r="BD510" s="25" t="s">
        <v>3</v>
      </c>
      <c r="BE510" s="25" t="s">
        <v>1809</v>
      </c>
      <c r="BF510" s="25">
        <v>2</v>
      </c>
      <c r="BG510" s="25" t="s">
        <v>2000</v>
      </c>
      <c r="BH510" s="25" t="s">
        <v>2000</v>
      </c>
      <c r="BI510" s="74">
        <v>2</v>
      </c>
      <c r="BJ510" s="75" t="s">
        <v>2000</v>
      </c>
      <c r="BK510" s="75" t="s">
        <v>4042</v>
      </c>
      <c r="BL510" s="15"/>
      <c r="BM510" s="15"/>
      <c r="BN510" s="15"/>
      <c r="BO510" s="15"/>
      <c r="BP510" s="15"/>
      <c r="BQ510" s="15"/>
      <c r="BR510" s="15"/>
    </row>
    <row r="511" spans="1:70" s="29" customFormat="1" ht="15" customHeight="1" x14ac:dyDescent="0.25">
      <c r="A511" s="25">
        <v>408</v>
      </c>
      <c r="B511" s="26"/>
      <c r="C511" s="190" t="s">
        <v>35</v>
      </c>
      <c r="D511" s="201">
        <v>1</v>
      </c>
      <c r="E511" s="57" t="s">
        <v>36</v>
      </c>
      <c r="F511" s="57" t="s">
        <v>5</v>
      </c>
      <c r="G511" s="25" t="s">
        <v>1148</v>
      </c>
      <c r="H511" s="104">
        <v>1</v>
      </c>
      <c r="I511" s="25">
        <v>1</v>
      </c>
      <c r="J511" s="25" t="s">
        <v>1149</v>
      </c>
      <c r="K511" s="25">
        <v>4</v>
      </c>
      <c r="L511" s="25">
        <v>1</v>
      </c>
      <c r="M511" s="25">
        <v>24</v>
      </c>
      <c r="N511" s="25">
        <v>24</v>
      </c>
      <c r="O511" s="25" t="s">
        <v>37</v>
      </c>
      <c r="P511" s="25" t="s">
        <v>1150</v>
      </c>
      <c r="Q511" s="25" t="s">
        <v>20</v>
      </c>
      <c r="R511" s="44" t="s">
        <v>1942</v>
      </c>
      <c r="S511" s="25">
        <v>6</v>
      </c>
      <c r="T511" s="25" t="s">
        <v>1807</v>
      </c>
      <c r="U511" s="25" t="s">
        <v>2</v>
      </c>
      <c r="V511" s="25">
        <v>54</v>
      </c>
      <c r="W511" s="25" t="s">
        <v>1780</v>
      </c>
      <c r="X511" s="25">
        <v>2</v>
      </c>
      <c r="Y511" s="62"/>
      <c r="Z511" s="25"/>
      <c r="AA511" s="62">
        <v>25.2</v>
      </c>
      <c r="AB511" s="25"/>
      <c r="AC511" s="25"/>
      <c r="AD511" s="25" t="s">
        <v>1793</v>
      </c>
      <c r="AE511" s="22"/>
      <c r="AF511" s="22"/>
      <c r="AG511" s="22">
        <f t="shared" si="30"/>
        <v>29.582608695652169</v>
      </c>
      <c r="AH511" s="22"/>
      <c r="AI511" s="22"/>
      <c r="AJ511" s="35"/>
      <c r="AK511" s="35"/>
      <c r="AL511" s="35">
        <f t="shared" ref="AL511:AL531" si="31">AG511/$AS511</f>
        <v>295826.08695652167</v>
      </c>
      <c r="AM511" s="35"/>
      <c r="AN511" s="35"/>
      <c r="AO511" s="24">
        <v>91.041666666666671</v>
      </c>
      <c r="AP511" s="27"/>
      <c r="AQ511" s="28">
        <v>1</v>
      </c>
      <c r="AR511" s="27">
        <v>2</v>
      </c>
      <c r="AS511" s="28">
        <v>1E-4</v>
      </c>
      <c r="AT511" s="25">
        <v>3</v>
      </c>
      <c r="AU511" s="25" t="s">
        <v>39</v>
      </c>
      <c r="AV511" s="25" t="s">
        <v>1781</v>
      </c>
      <c r="AW511" s="25">
        <v>2004</v>
      </c>
      <c r="AX511" s="25" t="s">
        <v>3</v>
      </c>
      <c r="AY511" s="25" t="s">
        <v>1781</v>
      </c>
      <c r="AZ511" s="25" t="s">
        <v>3</v>
      </c>
      <c r="BA511" s="25"/>
      <c r="BB511" s="25" t="s">
        <v>3</v>
      </c>
      <c r="BC511" s="25" t="s">
        <v>3</v>
      </c>
      <c r="BD511" s="25" t="s">
        <v>3</v>
      </c>
      <c r="BE511" s="25" t="s">
        <v>1809</v>
      </c>
      <c r="BF511" s="25">
        <v>2</v>
      </c>
      <c r="BG511" s="25" t="s">
        <v>2000</v>
      </c>
      <c r="BH511" s="25" t="s">
        <v>2000</v>
      </c>
      <c r="BI511" s="174">
        <v>1</v>
      </c>
      <c r="BJ511" s="75" t="s">
        <v>4040</v>
      </c>
      <c r="BK511" s="75" t="s">
        <v>4041</v>
      </c>
      <c r="BL511" s="15"/>
      <c r="BM511" s="15"/>
      <c r="BN511" s="15"/>
      <c r="BO511" s="15"/>
      <c r="BP511" s="15"/>
      <c r="BQ511" s="15"/>
      <c r="BR511" s="15"/>
    </row>
    <row r="512" spans="1:70" s="29" customFormat="1" ht="15" customHeight="1" x14ac:dyDescent="0.25">
      <c r="A512" s="25">
        <v>410</v>
      </c>
      <c r="B512" s="26"/>
      <c r="C512" s="190" t="s">
        <v>35</v>
      </c>
      <c r="D512" s="201">
        <v>1</v>
      </c>
      <c r="E512" s="57" t="s">
        <v>36</v>
      </c>
      <c r="F512" s="57" t="s">
        <v>5</v>
      </c>
      <c r="G512" s="25" t="s">
        <v>1148</v>
      </c>
      <c r="H512" s="104">
        <v>1</v>
      </c>
      <c r="I512" s="25">
        <v>1</v>
      </c>
      <c r="J512" s="25" t="s">
        <v>1149</v>
      </c>
      <c r="K512" s="25">
        <v>4</v>
      </c>
      <c r="L512" s="25">
        <v>1</v>
      </c>
      <c r="M512" s="25">
        <v>24</v>
      </c>
      <c r="N512" s="25">
        <v>24</v>
      </c>
      <c r="O512" s="25" t="s">
        <v>37</v>
      </c>
      <c r="P512" s="25" t="s">
        <v>1150</v>
      </c>
      <c r="Q512" s="25" t="s">
        <v>20</v>
      </c>
      <c r="R512" s="44" t="s">
        <v>1942</v>
      </c>
      <c r="S512" s="25">
        <v>6</v>
      </c>
      <c r="T512" s="25" t="s">
        <v>1804</v>
      </c>
      <c r="U512" s="25" t="s">
        <v>2</v>
      </c>
      <c r="V512" s="25">
        <v>54</v>
      </c>
      <c r="W512" s="25" t="s">
        <v>1805</v>
      </c>
      <c r="X512" s="25">
        <v>2</v>
      </c>
      <c r="Y512" s="62"/>
      <c r="Z512" s="25"/>
      <c r="AA512" s="62">
        <v>1.17</v>
      </c>
      <c r="AB512" s="25"/>
      <c r="AC512" s="25"/>
      <c r="AD512" s="25" t="s">
        <v>50</v>
      </c>
      <c r="AE512" s="22"/>
      <c r="AF512" s="22"/>
      <c r="AG512" s="22">
        <f t="shared" si="30"/>
        <v>1.373478260869565</v>
      </c>
      <c r="AH512" s="22"/>
      <c r="AI512" s="22"/>
      <c r="AJ512" s="35"/>
      <c r="AK512" s="35"/>
      <c r="AL512" s="35">
        <f t="shared" si="31"/>
        <v>13734.78260869565</v>
      </c>
      <c r="AM512" s="35"/>
      <c r="AN512" s="35"/>
      <c r="AO512" s="24">
        <v>91.041666666666671</v>
      </c>
      <c r="AP512" s="27"/>
      <c r="AQ512" s="28">
        <v>1</v>
      </c>
      <c r="AR512" s="27">
        <v>2</v>
      </c>
      <c r="AS512" s="28">
        <v>1E-4</v>
      </c>
      <c r="AT512" s="25">
        <v>3</v>
      </c>
      <c r="AU512" s="25" t="s">
        <v>39</v>
      </c>
      <c r="AV512" s="25"/>
      <c r="AW512" s="25">
        <v>2004</v>
      </c>
      <c r="AX512" s="25" t="s">
        <v>3</v>
      </c>
      <c r="AY512" s="25" t="s">
        <v>40</v>
      </c>
      <c r="AZ512" s="25" t="s">
        <v>3</v>
      </c>
      <c r="BA512" s="25"/>
      <c r="BB512" s="25" t="s">
        <v>3</v>
      </c>
      <c r="BC512" s="25" t="s">
        <v>3</v>
      </c>
      <c r="BD512" s="25" t="s">
        <v>3</v>
      </c>
      <c r="BE512" s="25" t="s">
        <v>1809</v>
      </c>
      <c r="BF512" s="25">
        <v>2</v>
      </c>
      <c r="BG512" s="25" t="s">
        <v>2000</v>
      </c>
      <c r="BH512" s="25" t="s">
        <v>2000</v>
      </c>
      <c r="BI512" s="174">
        <v>1</v>
      </c>
      <c r="BJ512" s="75" t="s">
        <v>4040</v>
      </c>
      <c r="BK512" s="75" t="s">
        <v>4041</v>
      </c>
      <c r="BL512" s="15"/>
      <c r="BM512" s="15"/>
      <c r="BN512" s="15"/>
      <c r="BO512" s="15"/>
      <c r="BP512" s="15"/>
      <c r="BQ512" s="15"/>
      <c r="BR512" s="15"/>
    </row>
    <row r="513" spans="1:70" s="29" customFormat="1" ht="15" customHeight="1" x14ac:dyDescent="0.25">
      <c r="A513" s="25">
        <v>416</v>
      </c>
      <c r="B513" s="26"/>
      <c r="C513" s="190" t="s">
        <v>35</v>
      </c>
      <c r="D513" s="201">
        <v>1</v>
      </c>
      <c r="E513" s="57" t="s">
        <v>36</v>
      </c>
      <c r="F513" s="57" t="s">
        <v>5</v>
      </c>
      <c r="G513" s="25" t="s">
        <v>1148</v>
      </c>
      <c r="H513" s="104">
        <v>1</v>
      </c>
      <c r="I513" s="25">
        <v>1</v>
      </c>
      <c r="J513" s="25" t="s">
        <v>1149</v>
      </c>
      <c r="K513" s="25">
        <v>4</v>
      </c>
      <c r="L513" s="25">
        <v>1</v>
      </c>
      <c r="M513" s="25">
        <v>24</v>
      </c>
      <c r="N513" s="25">
        <v>24</v>
      </c>
      <c r="O513" s="25" t="s">
        <v>37</v>
      </c>
      <c r="P513" s="25" t="s">
        <v>1150</v>
      </c>
      <c r="Q513" s="25" t="s">
        <v>20</v>
      </c>
      <c r="R513" s="44" t="s">
        <v>1942</v>
      </c>
      <c r="S513" s="25">
        <v>6</v>
      </c>
      <c r="T513" s="25" t="s">
        <v>1796</v>
      </c>
      <c r="U513" s="25" t="s">
        <v>2</v>
      </c>
      <c r="V513" s="25">
        <v>54</v>
      </c>
      <c r="W513" s="25" t="s">
        <v>1779</v>
      </c>
      <c r="X513" s="25">
        <v>2</v>
      </c>
      <c r="Y513" s="62"/>
      <c r="Z513" s="25"/>
      <c r="AA513" s="62">
        <v>4.41</v>
      </c>
      <c r="AB513" s="25"/>
      <c r="AC513" s="25"/>
      <c r="AD513" s="25" t="s">
        <v>43</v>
      </c>
      <c r="AE513" s="22"/>
      <c r="AF513" s="22"/>
      <c r="AG513" s="22">
        <f t="shared" si="30"/>
        <v>5.1769565217391298</v>
      </c>
      <c r="AH513" s="22"/>
      <c r="AI513" s="22"/>
      <c r="AJ513" s="35"/>
      <c r="AK513" s="35"/>
      <c r="AL513" s="35">
        <f t="shared" si="31"/>
        <v>51769.565217391297</v>
      </c>
      <c r="AM513" s="35"/>
      <c r="AN513" s="35"/>
      <c r="AO513" s="24">
        <v>91.041666666666671</v>
      </c>
      <c r="AP513" s="27"/>
      <c r="AQ513" s="28">
        <v>1</v>
      </c>
      <c r="AR513" s="27">
        <v>2</v>
      </c>
      <c r="AS513" s="28">
        <v>1E-4</v>
      </c>
      <c r="AT513" s="25">
        <v>3</v>
      </c>
      <c r="AU513" s="25" t="s">
        <v>39</v>
      </c>
      <c r="AV513" s="25"/>
      <c r="AW513" s="25">
        <v>2004</v>
      </c>
      <c r="AX513" s="25" t="s">
        <v>3</v>
      </c>
      <c r="AY513" s="25" t="s">
        <v>40</v>
      </c>
      <c r="AZ513" s="25" t="s">
        <v>3</v>
      </c>
      <c r="BA513" s="25"/>
      <c r="BB513" s="25" t="s">
        <v>3</v>
      </c>
      <c r="BC513" s="25" t="s">
        <v>3</v>
      </c>
      <c r="BD513" s="25" t="s">
        <v>3</v>
      </c>
      <c r="BE513" s="25" t="s">
        <v>1809</v>
      </c>
      <c r="BF513" s="25">
        <v>2</v>
      </c>
      <c r="BG513" s="25" t="s">
        <v>2000</v>
      </c>
      <c r="BH513" s="25" t="s">
        <v>2000</v>
      </c>
      <c r="BI513" s="174">
        <v>1</v>
      </c>
      <c r="BJ513" s="75" t="s">
        <v>4040</v>
      </c>
      <c r="BK513" s="75" t="s">
        <v>4041</v>
      </c>
      <c r="BL513" s="15"/>
      <c r="BM513" s="15"/>
      <c r="BN513" s="15"/>
      <c r="BO513" s="15"/>
      <c r="BP513" s="15"/>
      <c r="BQ513" s="15"/>
      <c r="BR513" s="15"/>
    </row>
    <row r="514" spans="1:70" s="29" customFormat="1" ht="15" customHeight="1" x14ac:dyDescent="0.25">
      <c r="A514" s="25">
        <v>420</v>
      </c>
      <c r="B514" s="26"/>
      <c r="C514" s="190" t="s">
        <v>35</v>
      </c>
      <c r="D514" s="201">
        <v>2</v>
      </c>
      <c r="E514" s="57" t="s">
        <v>36</v>
      </c>
      <c r="F514" s="57" t="s">
        <v>5</v>
      </c>
      <c r="G514" s="25" t="s">
        <v>1148</v>
      </c>
      <c r="H514" s="104">
        <v>1</v>
      </c>
      <c r="I514" s="25">
        <v>1</v>
      </c>
      <c r="J514" s="25" t="s">
        <v>1149</v>
      </c>
      <c r="K514" s="25">
        <v>4</v>
      </c>
      <c r="L514" s="25">
        <v>1</v>
      </c>
      <c r="M514" s="25">
        <v>24</v>
      </c>
      <c r="N514" s="25">
        <v>24</v>
      </c>
      <c r="O514" s="25" t="s">
        <v>37</v>
      </c>
      <c r="P514" s="25" t="s">
        <v>1150</v>
      </c>
      <c r="Q514" s="25" t="s">
        <v>20</v>
      </c>
      <c r="R514" s="44" t="s">
        <v>1942</v>
      </c>
      <c r="S514" s="25">
        <v>6</v>
      </c>
      <c r="T514" s="25" t="s">
        <v>1804</v>
      </c>
      <c r="U514" s="25" t="s">
        <v>2</v>
      </c>
      <c r="V514" s="25">
        <v>54</v>
      </c>
      <c r="W514" s="25" t="s">
        <v>3082</v>
      </c>
      <c r="X514" s="25">
        <v>2</v>
      </c>
      <c r="Y514" s="25"/>
      <c r="Z514" s="25"/>
      <c r="AA514" s="25">
        <v>1</v>
      </c>
      <c r="AB514" s="25"/>
      <c r="AC514" s="25"/>
      <c r="AD514" s="25" t="s">
        <v>1792</v>
      </c>
      <c r="AE514" s="22"/>
      <c r="AF514" s="22"/>
      <c r="AG514" s="22">
        <f t="shared" si="30"/>
        <v>1.1739130434782608</v>
      </c>
      <c r="AH514" s="22"/>
      <c r="AI514" s="22"/>
      <c r="AJ514" s="35"/>
      <c r="AK514" s="35"/>
      <c r="AL514" s="35">
        <f t="shared" si="31"/>
        <v>11739.130434782606</v>
      </c>
      <c r="AM514" s="35"/>
      <c r="AN514" s="35"/>
      <c r="AO514" s="24">
        <v>91.041666666666671</v>
      </c>
      <c r="AP514" s="27"/>
      <c r="AQ514" s="28">
        <v>1</v>
      </c>
      <c r="AR514" s="27">
        <v>2</v>
      </c>
      <c r="AS514" s="28">
        <v>1E-4</v>
      </c>
      <c r="AT514" s="25">
        <v>3</v>
      </c>
      <c r="AU514" s="25" t="s">
        <v>39</v>
      </c>
      <c r="AV514" s="25" t="s">
        <v>41</v>
      </c>
      <c r="AW514" s="25">
        <v>2004</v>
      </c>
      <c r="AX514" s="25" t="s">
        <v>3</v>
      </c>
      <c r="AY514" s="25" t="s">
        <v>40</v>
      </c>
      <c r="AZ514" s="25" t="s">
        <v>3</v>
      </c>
      <c r="BA514" s="25" t="s">
        <v>1782</v>
      </c>
      <c r="BB514" s="25" t="s">
        <v>3</v>
      </c>
      <c r="BC514" s="25" t="s">
        <v>3</v>
      </c>
      <c r="BD514" s="25" t="s">
        <v>3</v>
      </c>
      <c r="BE514" s="25" t="s">
        <v>1809</v>
      </c>
      <c r="BF514" s="25">
        <v>2</v>
      </c>
      <c r="BG514" s="25" t="s">
        <v>2000</v>
      </c>
      <c r="BH514" s="25" t="s">
        <v>2000</v>
      </c>
      <c r="BI514" s="75">
        <v>2</v>
      </c>
      <c r="BJ514" s="75" t="s">
        <v>4040</v>
      </c>
      <c r="BK514" s="75" t="s">
        <v>4041</v>
      </c>
      <c r="BL514" s="15"/>
      <c r="BM514" s="15"/>
      <c r="BN514" s="15"/>
      <c r="BO514" s="15"/>
      <c r="BP514" s="15"/>
      <c r="BQ514" s="15"/>
      <c r="BR514" s="15"/>
    </row>
    <row r="515" spans="1:70" s="29" customFormat="1" ht="15" customHeight="1" x14ac:dyDescent="0.25">
      <c r="A515" s="25">
        <v>409</v>
      </c>
      <c r="B515" s="26"/>
      <c r="C515" s="190" t="s">
        <v>35</v>
      </c>
      <c r="D515" s="201">
        <v>1</v>
      </c>
      <c r="E515" s="57" t="s">
        <v>36</v>
      </c>
      <c r="F515" s="57" t="s">
        <v>5</v>
      </c>
      <c r="G515" s="25" t="s">
        <v>1148</v>
      </c>
      <c r="H515" s="104">
        <v>1</v>
      </c>
      <c r="I515" s="25">
        <v>1</v>
      </c>
      <c r="J515" s="25" t="s">
        <v>1149</v>
      </c>
      <c r="K515" s="25">
        <v>4</v>
      </c>
      <c r="L515" s="25">
        <v>1</v>
      </c>
      <c r="M515" s="25">
        <v>24</v>
      </c>
      <c r="N515" s="25">
        <v>24</v>
      </c>
      <c r="O515" s="25" t="s">
        <v>37</v>
      </c>
      <c r="P515" s="25" t="s">
        <v>1150</v>
      </c>
      <c r="Q515" s="25" t="s">
        <v>20</v>
      </c>
      <c r="R515" s="44" t="s">
        <v>1942</v>
      </c>
      <c r="S515" s="25">
        <v>6</v>
      </c>
      <c r="T515" s="25" t="s">
        <v>1800</v>
      </c>
      <c r="U515" s="25" t="s">
        <v>2</v>
      </c>
      <c r="V515" s="25">
        <v>53</v>
      </c>
      <c r="W515" s="25" t="s">
        <v>4208</v>
      </c>
      <c r="X515" s="25">
        <v>2</v>
      </c>
      <c r="Y515" s="62"/>
      <c r="Z515" s="25"/>
      <c r="AA515" s="62">
        <v>2.89</v>
      </c>
      <c r="AB515" s="25"/>
      <c r="AC515" s="25"/>
      <c r="AD515" s="25" t="s">
        <v>47</v>
      </c>
      <c r="AE515" s="22"/>
      <c r="AF515" s="22"/>
      <c r="AG515" s="22">
        <f t="shared" si="30"/>
        <v>3.3926086956521737</v>
      </c>
      <c r="AH515" s="22"/>
      <c r="AI515" s="22"/>
      <c r="AJ515" s="35"/>
      <c r="AK515" s="35"/>
      <c r="AL515" s="35">
        <f t="shared" si="31"/>
        <v>33926.086956521736</v>
      </c>
      <c r="AM515" s="35"/>
      <c r="AN515" s="35"/>
      <c r="AO515" s="24">
        <v>91.041666666666671</v>
      </c>
      <c r="AP515" s="27"/>
      <c r="AQ515" s="28">
        <v>1</v>
      </c>
      <c r="AR515" s="27">
        <v>2</v>
      </c>
      <c r="AS515" s="28">
        <v>1E-4</v>
      </c>
      <c r="AT515" s="25">
        <v>3</v>
      </c>
      <c r="AU515" s="25" t="s">
        <v>39</v>
      </c>
      <c r="AV515" s="25"/>
      <c r="AW515" s="25">
        <v>2004</v>
      </c>
      <c r="AX515" s="25" t="s">
        <v>3</v>
      </c>
      <c r="AY515" s="25" t="s">
        <v>40</v>
      </c>
      <c r="AZ515" s="25" t="s">
        <v>3</v>
      </c>
      <c r="BA515" s="25"/>
      <c r="BB515" s="25" t="s">
        <v>3</v>
      </c>
      <c r="BC515" s="25" t="s">
        <v>3</v>
      </c>
      <c r="BD515" s="25" t="s">
        <v>3</v>
      </c>
      <c r="BE515" s="25" t="s">
        <v>1809</v>
      </c>
      <c r="BF515" s="25">
        <v>2</v>
      </c>
      <c r="BG515" s="25" t="s">
        <v>2000</v>
      </c>
      <c r="BH515" s="25" t="s">
        <v>2000</v>
      </c>
      <c r="BI515" s="174">
        <v>1</v>
      </c>
      <c r="BJ515" s="75" t="s">
        <v>2000</v>
      </c>
      <c r="BK515" s="75" t="s">
        <v>4041</v>
      </c>
      <c r="BL515" s="15"/>
      <c r="BM515" s="15"/>
      <c r="BN515" s="15"/>
      <c r="BO515" s="15"/>
      <c r="BP515" s="15"/>
      <c r="BQ515" s="15"/>
      <c r="BR515" s="15"/>
    </row>
    <row r="516" spans="1:70" s="29" customFormat="1" ht="15" customHeight="1" x14ac:dyDescent="0.25">
      <c r="A516" s="25">
        <v>411</v>
      </c>
      <c r="B516" s="26"/>
      <c r="C516" s="190" t="s">
        <v>35</v>
      </c>
      <c r="D516" s="201">
        <v>1</v>
      </c>
      <c r="E516" s="57" t="s">
        <v>36</v>
      </c>
      <c r="F516" s="57" t="s">
        <v>5</v>
      </c>
      <c r="G516" s="25" t="s">
        <v>1148</v>
      </c>
      <c r="H516" s="104">
        <v>1</v>
      </c>
      <c r="I516" s="25">
        <v>1</v>
      </c>
      <c r="J516" s="25" t="s">
        <v>1149</v>
      </c>
      <c r="K516" s="25">
        <v>4</v>
      </c>
      <c r="L516" s="25">
        <v>1</v>
      </c>
      <c r="M516" s="25">
        <v>24</v>
      </c>
      <c r="N516" s="25">
        <v>24</v>
      </c>
      <c r="O516" s="25" t="s">
        <v>37</v>
      </c>
      <c r="P516" s="25" t="s">
        <v>1150</v>
      </c>
      <c r="Q516" s="25" t="s">
        <v>20</v>
      </c>
      <c r="R516" s="44" t="s">
        <v>1942</v>
      </c>
      <c r="S516" s="25">
        <v>6</v>
      </c>
      <c r="T516" s="25" t="s">
        <v>1803</v>
      </c>
      <c r="U516" s="25" t="s">
        <v>2</v>
      </c>
      <c r="V516" s="25">
        <v>53</v>
      </c>
      <c r="W516" s="25" t="s">
        <v>4209</v>
      </c>
      <c r="X516" s="25">
        <v>2</v>
      </c>
      <c r="Y516" s="62"/>
      <c r="Z516" s="25"/>
      <c r="AA516" s="62">
        <v>9.1199999999999992</v>
      </c>
      <c r="AB516" s="25"/>
      <c r="AC516" s="25"/>
      <c r="AD516" s="25" t="s">
        <v>49</v>
      </c>
      <c r="AE516" s="22"/>
      <c r="AF516" s="22"/>
      <c r="AG516" s="22">
        <f t="shared" si="30"/>
        <v>10.706086956521737</v>
      </c>
      <c r="AH516" s="22"/>
      <c r="AI516" s="22"/>
      <c r="AJ516" s="35"/>
      <c r="AK516" s="35"/>
      <c r="AL516" s="35">
        <f t="shared" si="31"/>
        <v>107060.86956521736</v>
      </c>
      <c r="AM516" s="35"/>
      <c r="AN516" s="35"/>
      <c r="AO516" s="24">
        <v>91.041666666666671</v>
      </c>
      <c r="AP516" s="27"/>
      <c r="AQ516" s="28">
        <v>1</v>
      </c>
      <c r="AR516" s="27">
        <v>2</v>
      </c>
      <c r="AS516" s="28">
        <v>1E-4</v>
      </c>
      <c r="AT516" s="25">
        <v>3</v>
      </c>
      <c r="AU516" s="25" t="s">
        <v>39</v>
      </c>
      <c r="AV516" s="25"/>
      <c r="AW516" s="25">
        <v>2004</v>
      </c>
      <c r="AX516" s="25" t="s">
        <v>3</v>
      </c>
      <c r="AY516" s="25" t="s">
        <v>40</v>
      </c>
      <c r="AZ516" s="25" t="s">
        <v>3</v>
      </c>
      <c r="BA516" s="25"/>
      <c r="BB516" s="25" t="s">
        <v>3</v>
      </c>
      <c r="BC516" s="25" t="s">
        <v>3</v>
      </c>
      <c r="BD516" s="25" t="s">
        <v>3</v>
      </c>
      <c r="BE516" s="25" t="s">
        <v>1809</v>
      </c>
      <c r="BF516" s="25">
        <v>2</v>
      </c>
      <c r="BG516" s="25" t="s">
        <v>2000</v>
      </c>
      <c r="BH516" s="25" t="s">
        <v>2000</v>
      </c>
      <c r="BI516" s="174">
        <v>1</v>
      </c>
      <c r="BJ516" s="75" t="s">
        <v>2000</v>
      </c>
      <c r="BK516" s="75" t="s">
        <v>4041</v>
      </c>
      <c r="BL516" s="15"/>
      <c r="BM516" s="15"/>
      <c r="BN516" s="15"/>
      <c r="BO516" s="15"/>
      <c r="BP516" s="15"/>
      <c r="BQ516" s="15"/>
      <c r="BR516" s="15"/>
    </row>
    <row r="517" spans="1:70" s="29" customFormat="1" ht="15" customHeight="1" x14ac:dyDescent="0.25">
      <c r="A517" s="25">
        <v>412</v>
      </c>
      <c r="B517" s="26"/>
      <c r="C517" s="190" t="s">
        <v>35</v>
      </c>
      <c r="D517" s="201">
        <v>1</v>
      </c>
      <c r="E517" s="57" t="s">
        <v>36</v>
      </c>
      <c r="F517" s="57" t="s">
        <v>5</v>
      </c>
      <c r="G517" s="25" t="s">
        <v>1148</v>
      </c>
      <c r="H517" s="104">
        <v>1</v>
      </c>
      <c r="I517" s="25">
        <v>1</v>
      </c>
      <c r="J517" s="25" t="s">
        <v>1149</v>
      </c>
      <c r="K517" s="25">
        <v>4</v>
      </c>
      <c r="L517" s="25">
        <v>1</v>
      </c>
      <c r="M517" s="25">
        <v>24</v>
      </c>
      <c r="N517" s="25">
        <v>24</v>
      </c>
      <c r="O517" s="25" t="s">
        <v>37</v>
      </c>
      <c r="P517" s="25" t="s">
        <v>1150</v>
      </c>
      <c r="Q517" s="25" t="s">
        <v>20</v>
      </c>
      <c r="R517" s="44" t="s">
        <v>1942</v>
      </c>
      <c r="S517" s="25">
        <v>6</v>
      </c>
      <c r="T517" s="25" t="s">
        <v>1794</v>
      </c>
      <c r="U517" s="25" t="s">
        <v>2</v>
      </c>
      <c r="V517" s="25">
        <v>52</v>
      </c>
      <c r="W517" s="25" t="s">
        <v>4210</v>
      </c>
      <c r="X517" s="25">
        <v>2</v>
      </c>
      <c r="Y517" s="62"/>
      <c r="Z517" s="25"/>
      <c r="AA517" s="62">
        <v>0.18</v>
      </c>
      <c r="AB517" s="25"/>
      <c r="AC517" s="25"/>
      <c r="AD517" s="25" t="s">
        <v>38</v>
      </c>
      <c r="AE517" s="22"/>
      <c r="AF517" s="22"/>
      <c r="AG517" s="22">
        <f t="shared" si="30"/>
        <v>0.21130434782608692</v>
      </c>
      <c r="AH517" s="22"/>
      <c r="AI517" s="22"/>
      <c r="AJ517" s="35"/>
      <c r="AK517" s="35"/>
      <c r="AL517" s="35">
        <f t="shared" si="31"/>
        <v>2113.0434782608691</v>
      </c>
      <c r="AM517" s="35"/>
      <c r="AN517" s="35"/>
      <c r="AO517" s="24">
        <v>91.041666666666671</v>
      </c>
      <c r="AP517" s="27"/>
      <c r="AQ517" s="28">
        <v>1</v>
      </c>
      <c r="AR517" s="27">
        <v>2</v>
      </c>
      <c r="AS517" s="28">
        <v>1E-4</v>
      </c>
      <c r="AT517" s="25">
        <v>3</v>
      </c>
      <c r="AU517" s="25" t="s">
        <v>39</v>
      </c>
      <c r="AV517" s="25"/>
      <c r="AW517" s="25">
        <v>2004</v>
      </c>
      <c r="AX517" s="25" t="s">
        <v>3</v>
      </c>
      <c r="AY517" s="25" t="s">
        <v>40</v>
      </c>
      <c r="AZ517" s="25" t="s">
        <v>3</v>
      </c>
      <c r="BA517" s="25"/>
      <c r="BB517" s="25" t="s">
        <v>3</v>
      </c>
      <c r="BC517" s="25" t="s">
        <v>3</v>
      </c>
      <c r="BD517" s="25" t="s">
        <v>3</v>
      </c>
      <c r="BE517" s="25" t="s">
        <v>1809</v>
      </c>
      <c r="BF517" s="25">
        <v>2</v>
      </c>
      <c r="BG517" s="25" t="s">
        <v>2000</v>
      </c>
      <c r="BH517" s="25" t="s">
        <v>2000</v>
      </c>
      <c r="BI517" s="174">
        <v>1</v>
      </c>
      <c r="BJ517" s="75" t="s">
        <v>2000</v>
      </c>
      <c r="BK517" s="75" t="s">
        <v>4041</v>
      </c>
      <c r="BL517" s="15"/>
      <c r="BM517" s="15"/>
      <c r="BN517" s="15"/>
      <c r="BO517" s="15"/>
      <c r="BP517" s="15"/>
      <c r="BQ517" s="15"/>
      <c r="BR517" s="15"/>
    </row>
    <row r="518" spans="1:70" s="29" customFormat="1" ht="15" customHeight="1" x14ac:dyDescent="0.25">
      <c r="A518" s="25">
        <v>413</v>
      </c>
      <c r="B518" s="26"/>
      <c r="C518" s="190" t="s">
        <v>35</v>
      </c>
      <c r="D518" s="201">
        <v>1</v>
      </c>
      <c r="E518" s="57" t="s">
        <v>36</v>
      </c>
      <c r="F518" s="57" t="s">
        <v>5</v>
      </c>
      <c r="G518" s="25" t="s">
        <v>1148</v>
      </c>
      <c r="H518" s="104">
        <v>1</v>
      </c>
      <c r="I518" s="25">
        <v>1</v>
      </c>
      <c r="J518" s="25" t="s">
        <v>1149</v>
      </c>
      <c r="K518" s="25">
        <v>4</v>
      </c>
      <c r="L518" s="25">
        <v>1</v>
      </c>
      <c r="M518" s="25">
        <v>24</v>
      </c>
      <c r="N518" s="25">
        <v>24</v>
      </c>
      <c r="O518" s="25" t="s">
        <v>37</v>
      </c>
      <c r="P518" s="25" t="s">
        <v>1150</v>
      </c>
      <c r="Q518" s="25" t="s">
        <v>20</v>
      </c>
      <c r="R518" s="44" t="s">
        <v>1942</v>
      </c>
      <c r="S518" s="25">
        <v>6</v>
      </c>
      <c r="T518" s="25" t="s">
        <v>1797</v>
      </c>
      <c r="U518" s="25" t="s">
        <v>2</v>
      </c>
      <c r="V518" s="25">
        <v>51</v>
      </c>
      <c r="W518" s="25" t="s">
        <v>4211</v>
      </c>
      <c r="X518" s="25">
        <v>2</v>
      </c>
      <c r="Y518" s="62"/>
      <c r="Z518" s="25"/>
      <c r="AA518" s="62">
        <v>0.37</v>
      </c>
      <c r="AB518" s="25"/>
      <c r="AC518" s="25"/>
      <c r="AD518" s="25" t="s">
        <v>44</v>
      </c>
      <c r="AE518" s="22"/>
      <c r="AF518" s="22"/>
      <c r="AG518" s="22">
        <f t="shared" si="30"/>
        <v>0.43434782608695649</v>
      </c>
      <c r="AH518" s="22"/>
      <c r="AI518" s="22"/>
      <c r="AJ518" s="35"/>
      <c r="AK518" s="35"/>
      <c r="AL518" s="35">
        <f t="shared" si="31"/>
        <v>4343.478260869565</v>
      </c>
      <c r="AM518" s="35"/>
      <c r="AN518" s="35"/>
      <c r="AO518" s="24">
        <v>91.041666666666671</v>
      </c>
      <c r="AP518" s="27"/>
      <c r="AQ518" s="28">
        <v>1</v>
      </c>
      <c r="AR518" s="27">
        <v>2</v>
      </c>
      <c r="AS518" s="28">
        <v>1E-4</v>
      </c>
      <c r="AT518" s="25">
        <v>3</v>
      </c>
      <c r="AU518" s="25" t="s">
        <v>39</v>
      </c>
      <c r="AV518" s="25"/>
      <c r="AW518" s="25">
        <v>2004</v>
      </c>
      <c r="AX518" s="25" t="s">
        <v>3</v>
      </c>
      <c r="AY518" s="25" t="s">
        <v>40</v>
      </c>
      <c r="AZ518" s="25" t="s">
        <v>3</v>
      </c>
      <c r="BA518" s="25"/>
      <c r="BB518" s="25" t="s">
        <v>3</v>
      </c>
      <c r="BC518" s="25" t="s">
        <v>3</v>
      </c>
      <c r="BD518" s="25" t="s">
        <v>3</v>
      </c>
      <c r="BE518" s="25" t="s">
        <v>1809</v>
      </c>
      <c r="BF518" s="25">
        <v>2</v>
      </c>
      <c r="BG518" s="25" t="s">
        <v>2000</v>
      </c>
      <c r="BH518" s="25" t="s">
        <v>2000</v>
      </c>
      <c r="BI518" s="174">
        <v>1</v>
      </c>
      <c r="BJ518" s="75" t="s">
        <v>2000</v>
      </c>
      <c r="BK518" s="75" t="s">
        <v>4041</v>
      </c>
      <c r="BL518" s="15"/>
      <c r="BM518" s="15"/>
      <c r="BN518" s="15"/>
      <c r="BO518" s="15"/>
      <c r="BP518" s="15"/>
      <c r="BQ518" s="15"/>
      <c r="BR518" s="15"/>
    </row>
    <row r="519" spans="1:70" s="29" customFormat="1" ht="15" customHeight="1" x14ac:dyDescent="0.25">
      <c r="A519" s="25">
        <v>414</v>
      </c>
      <c r="B519" s="26"/>
      <c r="C519" s="190" t="s">
        <v>35</v>
      </c>
      <c r="D519" s="201">
        <v>1</v>
      </c>
      <c r="E519" s="57" t="s">
        <v>36</v>
      </c>
      <c r="F519" s="57" t="s">
        <v>5</v>
      </c>
      <c r="G519" s="25" t="s">
        <v>1148</v>
      </c>
      <c r="H519" s="104">
        <v>1</v>
      </c>
      <c r="I519" s="25">
        <v>1</v>
      </c>
      <c r="J519" s="25" t="s">
        <v>1149</v>
      </c>
      <c r="K519" s="25">
        <v>4</v>
      </c>
      <c r="L519" s="25">
        <v>1</v>
      </c>
      <c r="M519" s="25">
        <v>24</v>
      </c>
      <c r="N519" s="25">
        <v>24</v>
      </c>
      <c r="O519" s="25" t="s">
        <v>37</v>
      </c>
      <c r="P519" s="25" t="s">
        <v>1150</v>
      </c>
      <c r="Q519" s="25" t="s">
        <v>20</v>
      </c>
      <c r="R519" s="44" t="s">
        <v>1942</v>
      </c>
      <c r="S519" s="25">
        <v>6</v>
      </c>
      <c r="T519" s="25" t="s">
        <v>1798</v>
      </c>
      <c r="U519" s="25" t="s">
        <v>2</v>
      </c>
      <c r="V519" s="25">
        <v>51</v>
      </c>
      <c r="W519" s="25" t="s">
        <v>4212</v>
      </c>
      <c r="X519" s="25">
        <v>2</v>
      </c>
      <c r="Y519" s="62"/>
      <c r="Z519" s="25"/>
      <c r="AA519" s="62">
        <v>0.83</v>
      </c>
      <c r="AB519" s="25"/>
      <c r="AC519" s="25"/>
      <c r="AD519" s="25" t="s">
        <v>45</v>
      </c>
      <c r="AE519" s="22"/>
      <c r="AF519" s="22"/>
      <c r="AG519" s="22">
        <f t="shared" si="30"/>
        <v>0.97434782608695636</v>
      </c>
      <c r="AH519" s="22"/>
      <c r="AI519" s="22"/>
      <c r="AJ519" s="35"/>
      <c r="AK519" s="35"/>
      <c r="AL519" s="35">
        <f t="shared" si="31"/>
        <v>9743.4782608695623</v>
      </c>
      <c r="AM519" s="35"/>
      <c r="AN519" s="35"/>
      <c r="AO519" s="24">
        <v>91.041666666666671</v>
      </c>
      <c r="AP519" s="27"/>
      <c r="AQ519" s="28">
        <v>1</v>
      </c>
      <c r="AR519" s="27">
        <v>2</v>
      </c>
      <c r="AS519" s="28">
        <v>1E-4</v>
      </c>
      <c r="AT519" s="25">
        <v>3</v>
      </c>
      <c r="AU519" s="25" t="s">
        <v>39</v>
      </c>
      <c r="AV519" s="25"/>
      <c r="AW519" s="25">
        <v>2004</v>
      </c>
      <c r="AX519" s="25" t="s">
        <v>3</v>
      </c>
      <c r="AY519" s="25" t="s">
        <v>40</v>
      </c>
      <c r="AZ519" s="25" t="s">
        <v>3</v>
      </c>
      <c r="BA519" s="25"/>
      <c r="BB519" s="25" t="s">
        <v>3</v>
      </c>
      <c r="BC519" s="25" t="s">
        <v>3</v>
      </c>
      <c r="BD519" s="25" t="s">
        <v>3</v>
      </c>
      <c r="BE519" s="25" t="s">
        <v>1809</v>
      </c>
      <c r="BF519" s="25">
        <v>2</v>
      </c>
      <c r="BG519" s="25" t="s">
        <v>2000</v>
      </c>
      <c r="BH519" s="25" t="s">
        <v>2000</v>
      </c>
      <c r="BI519" s="174">
        <v>1</v>
      </c>
      <c r="BJ519" s="75" t="s">
        <v>2000</v>
      </c>
      <c r="BK519" s="75" t="s">
        <v>4041</v>
      </c>
      <c r="BL519" s="15"/>
      <c r="BM519" s="15"/>
      <c r="BN519" s="15"/>
      <c r="BO519" s="15"/>
      <c r="BP519" s="15"/>
      <c r="BQ519" s="15"/>
      <c r="BR519" s="15"/>
    </row>
    <row r="520" spans="1:70" s="29" customFormat="1" ht="15" customHeight="1" x14ac:dyDescent="0.25">
      <c r="A520" s="25">
        <v>426</v>
      </c>
      <c r="B520" s="26"/>
      <c r="C520" s="190" t="s">
        <v>35</v>
      </c>
      <c r="D520" s="201">
        <v>2</v>
      </c>
      <c r="E520" s="57" t="s">
        <v>36</v>
      </c>
      <c r="F520" s="57" t="s">
        <v>5</v>
      </c>
      <c r="G520" s="25" t="s">
        <v>1148</v>
      </c>
      <c r="H520" s="104">
        <v>1</v>
      </c>
      <c r="I520" s="25">
        <v>1</v>
      </c>
      <c r="J520" s="25" t="s">
        <v>1149</v>
      </c>
      <c r="K520" s="25">
        <v>4</v>
      </c>
      <c r="L520" s="25">
        <v>1</v>
      </c>
      <c r="M520" s="25">
        <v>24</v>
      </c>
      <c r="N520" s="25">
        <v>24</v>
      </c>
      <c r="O520" s="25" t="s">
        <v>37</v>
      </c>
      <c r="P520" s="25" t="s">
        <v>1150</v>
      </c>
      <c r="Q520" s="25" t="s">
        <v>20</v>
      </c>
      <c r="R520" s="44" t="s">
        <v>1942</v>
      </c>
      <c r="S520" s="25">
        <v>6</v>
      </c>
      <c r="T520" s="25" t="s">
        <v>1796</v>
      </c>
      <c r="U520" s="25" t="s">
        <v>2</v>
      </c>
      <c r="V520" s="25">
        <v>54</v>
      </c>
      <c r="W520" s="25" t="s">
        <v>3083</v>
      </c>
      <c r="X520" s="25">
        <v>2</v>
      </c>
      <c r="Y520" s="62"/>
      <c r="Z520" s="25"/>
      <c r="AA520" s="62">
        <v>6.56</v>
      </c>
      <c r="AB520" s="25"/>
      <c r="AC520" s="25"/>
      <c r="AD520" s="25" t="s">
        <v>1785</v>
      </c>
      <c r="AE520" s="22"/>
      <c r="AF520" s="22"/>
      <c r="AG520" s="22">
        <f t="shared" si="30"/>
        <v>7.7008695652173902</v>
      </c>
      <c r="AH520" s="22"/>
      <c r="AI520" s="22"/>
      <c r="AJ520" s="35"/>
      <c r="AK520" s="35"/>
      <c r="AL520" s="35">
        <f t="shared" si="31"/>
        <v>77008.695652173905</v>
      </c>
      <c r="AM520" s="35"/>
      <c r="AN520" s="35"/>
      <c r="AO520" s="24">
        <v>91.041666666666671</v>
      </c>
      <c r="AP520" s="27"/>
      <c r="AQ520" s="28">
        <v>1</v>
      </c>
      <c r="AR520" s="27">
        <v>2</v>
      </c>
      <c r="AS520" s="28">
        <v>1E-4</v>
      </c>
      <c r="AT520" s="25">
        <v>3</v>
      </c>
      <c r="AU520" s="25" t="s">
        <v>39</v>
      </c>
      <c r="AV520" s="25" t="s">
        <v>41</v>
      </c>
      <c r="AW520" s="25">
        <v>2004</v>
      </c>
      <c r="AX520" s="25" t="s">
        <v>3</v>
      </c>
      <c r="AY520" s="25" t="s">
        <v>40</v>
      </c>
      <c r="AZ520" s="25" t="s">
        <v>3</v>
      </c>
      <c r="BA520" s="25" t="s">
        <v>1782</v>
      </c>
      <c r="BB520" s="25" t="s">
        <v>3</v>
      </c>
      <c r="BC520" s="25" t="s">
        <v>3</v>
      </c>
      <c r="BD520" s="25" t="s">
        <v>3</v>
      </c>
      <c r="BE520" s="25" t="s">
        <v>1809</v>
      </c>
      <c r="BF520" s="25">
        <v>2</v>
      </c>
      <c r="BG520" s="25" t="s">
        <v>2000</v>
      </c>
      <c r="BH520" s="25" t="s">
        <v>2000</v>
      </c>
      <c r="BI520" s="75">
        <v>2</v>
      </c>
      <c r="BJ520" s="75" t="s">
        <v>4040</v>
      </c>
      <c r="BK520" s="75" t="s">
        <v>4041</v>
      </c>
      <c r="BL520" s="15"/>
      <c r="BM520" s="15"/>
      <c r="BN520" s="15"/>
      <c r="BO520" s="15"/>
      <c r="BP520" s="15"/>
      <c r="BQ520" s="15"/>
      <c r="BR520" s="15"/>
    </row>
    <row r="521" spans="1:70" s="29" customFormat="1" ht="15" customHeight="1" x14ac:dyDescent="0.25">
      <c r="A521" s="25">
        <v>415</v>
      </c>
      <c r="B521" s="26"/>
      <c r="C521" s="190" t="s">
        <v>35</v>
      </c>
      <c r="D521" s="201">
        <v>1</v>
      </c>
      <c r="E521" s="57" t="s">
        <v>36</v>
      </c>
      <c r="F521" s="57" t="s">
        <v>5</v>
      </c>
      <c r="G521" s="25" t="s">
        <v>1148</v>
      </c>
      <c r="H521" s="104">
        <v>1</v>
      </c>
      <c r="I521" s="25">
        <v>1</v>
      </c>
      <c r="J521" s="25" t="s">
        <v>1149</v>
      </c>
      <c r="K521" s="25">
        <v>4</v>
      </c>
      <c r="L521" s="25">
        <v>1</v>
      </c>
      <c r="M521" s="25">
        <v>24</v>
      </c>
      <c r="N521" s="25">
        <v>24</v>
      </c>
      <c r="O521" s="25" t="s">
        <v>37</v>
      </c>
      <c r="P521" s="25" t="s">
        <v>1150</v>
      </c>
      <c r="Q521" s="25" t="s">
        <v>20</v>
      </c>
      <c r="R521" s="44" t="s">
        <v>1942</v>
      </c>
      <c r="S521" s="25">
        <v>6</v>
      </c>
      <c r="T521" s="25" t="s">
        <v>1795</v>
      </c>
      <c r="U521" s="25" t="s">
        <v>2</v>
      </c>
      <c r="V521" s="25">
        <v>52</v>
      </c>
      <c r="W521" s="25" t="s">
        <v>4213</v>
      </c>
      <c r="X521" s="25">
        <v>2</v>
      </c>
      <c r="Y521" s="62"/>
      <c r="Z521" s="25"/>
      <c r="AA521" s="62">
        <v>0.46</v>
      </c>
      <c r="AB521" s="25"/>
      <c r="AC521" s="25"/>
      <c r="AD521" s="25" t="s">
        <v>42</v>
      </c>
      <c r="AE521" s="22"/>
      <c r="AF521" s="22"/>
      <c r="AG521" s="22">
        <f t="shared" si="30"/>
        <v>0.53999999999999992</v>
      </c>
      <c r="AH521" s="22"/>
      <c r="AI521" s="22"/>
      <c r="AJ521" s="35"/>
      <c r="AK521" s="35"/>
      <c r="AL521" s="35">
        <f t="shared" si="31"/>
        <v>5399.9999999999991</v>
      </c>
      <c r="AM521" s="35"/>
      <c r="AN521" s="35"/>
      <c r="AO521" s="24">
        <v>91.041666666666671</v>
      </c>
      <c r="AP521" s="27"/>
      <c r="AQ521" s="28">
        <v>1</v>
      </c>
      <c r="AR521" s="27">
        <v>2</v>
      </c>
      <c r="AS521" s="28">
        <v>1E-4</v>
      </c>
      <c r="AT521" s="25">
        <v>3</v>
      </c>
      <c r="AU521" s="25" t="s">
        <v>39</v>
      </c>
      <c r="AV521" s="25"/>
      <c r="AW521" s="25">
        <v>2004</v>
      </c>
      <c r="AX521" s="25" t="s">
        <v>3</v>
      </c>
      <c r="AY521" s="25" t="s">
        <v>40</v>
      </c>
      <c r="AZ521" s="25" t="s">
        <v>3</v>
      </c>
      <c r="BA521" s="25"/>
      <c r="BB521" s="25" t="s">
        <v>3</v>
      </c>
      <c r="BC521" s="25" t="s">
        <v>3</v>
      </c>
      <c r="BD521" s="25" t="s">
        <v>3</v>
      </c>
      <c r="BE521" s="25" t="s">
        <v>1809</v>
      </c>
      <c r="BF521" s="25">
        <v>2</v>
      </c>
      <c r="BG521" s="25" t="s">
        <v>2000</v>
      </c>
      <c r="BH521" s="25" t="s">
        <v>2000</v>
      </c>
      <c r="BI521" s="174">
        <v>1</v>
      </c>
      <c r="BJ521" s="75" t="s">
        <v>2000</v>
      </c>
      <c r="BK521" s="75" t="s">
        <v>4041</v>
      </c>
      <c r="BL521" s="15"/>
      <c r="BM521" s="15"/>
      <c r="BN521" s="15"/>
      <c r="BO521" s="15"/>
      <c r="BP521" s="15"/>
      <c r="BQ521" s="15"/>
      <c r="BR521" s="15"/>
    </row>
    <row r="522" spans="1:70" s="29" customFormat="1" ht="15" customHeight="1" x14ac:dyDescent="0.25">
      <c r="A522" s="25">
        <v>417</v>
      </c>
      <c r="B522" s="26"/>
      <c r="C522" s="190" t="s">
        <v>35</v>
      </c>
      <c r="D522" s="201">
        <v>1</v>
      </c>
      <c r="E522" s="57" t="s">
        <v>36</v>
      </c>
      <c r="F522" s="57" t="s">
        <v>5</v>
      </c>
      <c r="G522" s="25" t="s">
        <v>1148</v>
      </c>
      <c r="H522" s="104">
        <v>1</v>
      </c>
      <c r="I522" s="25">
        <v>1</v>
      </c>
      <c r="J522" s="25" t="s">
        <v>1149</v>
      </c>
      <c r="K522" s="25">
        <v>4</v>
      </c>
      <c r="L522" s="25">
        <v>1</v>
      </c>
      <c r="M522" s="25">
        <v>24</v>
      </c>
      <c r="N522" s="25">
        <v>24</v>
      </c>
      <c r="O522" s="25" t="s">
        <v>37</v>
      </c>
      <c r="P522" s="25" t="s">
        <v>1150</v>
      </c>
      <c r="Q522" s="25" t="s">
        <v>20</v>
      </c>
      <c r="R522" s="44" t="s">
        <v>1942</v>
      </c>
      <c r="S522" s="25">
        <v>6</v>
      </c>
      <c r="T522" s="25" t="s">
        <v>1799</v>
      </c>
      <c r="U522" s="25" t="s">
        <v>2</v>
      </c>
      <c r="V522" s="25">
        <v>51</v>
      </c>
      <c r="W522" s="25" t="s">
        <v>4214</v>
      </c>
      <c r="X522" s="25">
        <v>2</v>
      </c>
      <c r="Y522" s="62"/>
      <c r="Z522" s="25"/>
      <c r="AA522" s="62">
        <v>2.06</v>
      </c>
      <c r="AB522" s="25"/>
      <c r="AC522" s="25"/>
      <c r="AD522" s="25" t="s">
        <v>46</v>
      </c>
      <c r="AE522" s="22"/>
      <c r="AF522" s="22"/>
      <c r="AG522" s="22">
        <f t="shared" si="30"/>
        <v>2.4182608695652172</v>
      </c>
      <c r="AH522" s="22"/>
      <c r="AI522" s="22"/>
      <c r="AJ522" s="35"/>
      <c r="AK522" s="35"/>
      <c r="AL522" s="35">
        <f t="shared" si="31"/>
        <v>24182.608695652172</v>
      </c>
      <c r="AM522" s="35"/>
      <c r="AN522" s="35"/>
      <c r="AO522" s="24">
        <v>91.041666666666671</v>
      </c>
      <c r="AP522" s="27"/>
      <c r="AQ522" s="28">
        <v>1</v>
      </c>
      <c r="AR522" s="27">
        <v>2</v>
      </c>
      <c r="AS522" s="28">
        <v>1E-4</v>
      </c>
      <c r="AT522" s="25">
        <v>3</v>
      </c>
      <c r="AU522" s="25" t="s">
        <v>39</v>
      </c>
      <c r="AV522" s="25"/>
      <c r="AW522" s="25">
        <v>2004</v>
      </c>
      <c r="AX522" s="25" t="s">
        <v>3</v>
      </c>
      <c r="AY522" s="25" t="s">
        <v>40</v>
      </c>
      <c r="AZ522" s="25" t="s">
        <v>3</v>
      </c>
      <c r="BA522" s="25"/>
      <c r="BB522" s="25" t="s">
        <v>3</v>
      </c>
      <c r="BC522" s="25" t="s">
        <v>3</v>
      </c>
      <c r="BD522" s="25" t="s">
        <v>3</v>
      </c>
      <c r="BE522" s="25" t="s">
        <v>1809</v>
      </c>
      <c r="BF522" s="25">
        <v>2</v>
      </c>
      <c r="BG522" s="25" t="s">
        <v>2000</v>
      </c>
      <c r="BH522" s="25" t="s">
        <v>2000</v>
      </c>
      <c r="BI522" s="174">
        <v>1</v>
      </c>
      <c r="BJ522" s="75" t="s">
        <v>2000</v>
      </c>
      <c r="BK522" s="75" t="s">
        <v>4041</v>
      </c>
      <c r="BL522" s="15"/>
      <c r="BM522" s="15"/>
      <c r="BN522" s="15"/>
      <c r="BO522" s="15"/>
      <c r="BP522" s="15"/>
      <c r="BQ522" s="15"/>
      <c r="BR522" s="15"/>
    </row>
    <row r="523" spans="1:70" s="29" customFormat="1" ht="15" customHeight="1" x14ac:dyDescent="0.25">
      <c r="A523" s="25">
        <v>418</v>
      </c>
      <c r="B523" s="26"/>
      <c r="C523" s="190" t="s">
        <v>35</v>
      </c>
      <c r="D523" s="201">
        <v>1</v>
      </c>
      <c r="E523" s="57" t="s">
        <v>36</v>
      </c>
      <c r="F523" s="57" t="s">
        <v>5</v>
      </c>
      <c r="G523" s="25" t="s">
        <v>1148</v>
      </c>
      <c r="H523" s="104">
        <v>1</v>
      </c>
      <c r="I523" s="25">
        <v>1</v>
      </c>
      <c r="J523" s="25" t="s">
        <v>1149</v>
      </c>
      <c r="K523" s="25">
        <v>4</v>
      </c>
      <c r="L523" s="25">
        <v>1</v>
      </c>
      <c r="M523" s="25">
        <v>24</v>
      </c>
      <c r="N523" s="25">
        <v>24</v>
      </c>
      <c r="O523" s="25" t="s">
        <v>37</v>
      </c>
      <c r="P523" s="25" t="s">
        <v>1150</v>
      </c>
      <c r="Q523" s="25" t="s">
        <v>20</v>
      </c>
      <c r="R523" s="44" t="s">
        <v>1942</v>
      </c>
      <c r="S523" s="25">
        <v>6</v>
      </c>
      <c r="T523" s="25" t="s">
        <v>1801</v>
      </c>
      <c r="U523" s="25" t="s">
        <v>2</v>
      </c>
      <c r="V523" s="25">
        <v>53</v>
      </c>
      <c r="W523" s="25" t="s">
        <v>4215</v>
      </c>
      <c r="X523" s="25">
        <v>2</v>
      </c>
      <c r="Y523" s="62"/>
      <c r="Z523" s="25"/>
      <c r="AA523" s="62">
        <v>2.89</v>
      </c>
      <c r="AB523" s="25"/>
      <c r="AC523" s="25"/>
      <c r="AD523" s="25" t="s">
        <v>48</v>
      </c>
      <c r="AE523" s="22"/>
      <c r="AF523" s="22"/>
      <c r="AG523" s="22">
        <f t="shared" si="30"/>
        <v>3.3926086956521737</v>
      </c>
      <c r="AH523" s="22"/>
      <c r="AI523" s="22"/>
      <c r="AJ523" s="35"/>
      <c r="AK523" s="35"/>
      <c r="AL523" s="35">
        <f t="shared" si="31"/>
        <v>33926.086956521736</v>
      </c>
      <c r="AM523" s="35"/>
      <c r="AN523" s="35"/>
      <c r="AO523" s="24">
        <v>91.041666666666671</v>
      </c>
      <c r="AP523" s="27"/>
      <c r="AQ523" s="28">
        <v>1</v>
      </c>
      <c r="AR523" s="27">
        <v>2</v>
      </c>
      <c r="AS523" s="28">
        <v>1E-4</v>
      </c>
      <c r="AT523" s="25">
        <v>3</v>
      </c>
      <c r="AU523" s="25" t="s">
        <v>39</v>
      </c>
      <c r="AV523" s="25"/>
      <c r="AW523" s="25">
        <v>2004</v>
      </c>
      <c r="AX523" s="25" t="s">
        <v>3</v>
      </c>
      <c r="AY523" s="25" t="s">
        <v>40</v>
      </c>
      <c r="AZ523" s="25" t="s">
        <v>3</v>
      </c>
      <c r="BA523" s="25"/>
      <c r="BB523" s="25" t="s">
        <v>3</v>
      </c>
      <c r="BC523" s="25" t="s">
        <v>3</v>
      </c>
      <c r="BD523" s="25" t="s">
        <v>3</v>
      </c>
      <c r="BE523" s="25" t="s">
        <v>1809</v>
      </c>
      <c r="BF523" s="25">
        <v>2</v>
      </c>
      <c r="BG523" s="25" t="s">
        <v>2000</v>
      </c>
      <c r="BH523" s="25" t="s">
        <v>2000</v>
      </c>
      <c r="BI523" s="174">
        <v>1</v>
      </c>
      <c r="BJ523" s="75" t="s">
        <v>2000</v>
      </c>
      <c r="BK523" s="75" t="s">
        <v>4041</v>
      </c>
      <c r="BL523" s="15"/>
      <c r="BM523" s="15"/>
      <c r="BN523" s="15"/>
      <c r="BO523" s="15"/>
      <c r="BP523" s="15"/>
      <c r="BQ523" s="15"/>
      <c r="BR523" s="15"/>
    </row>
    <row r="524" spans="1:70" s="29" customFormat="1" ht="15" customHeight="1" x14ac:dyDescent="0.25">
      <c r="A524" s="25">
        <v>419</v>
      </c>
      <c r="B524" s="26"/>
      <c r="C524" s="190" t="s">
        <v>35</v>
      </c>
      <c r="D524" s="201">
        <v>2</v>
      </c>
      <c r="E524" s="57" t="s">
        <v>36</v>
      </c>
      <c r="F524" s="57" t="s">
        <v>5</v>
      </c>
      <c r="G524" s="25" t="s">
        <v>1148</v>
      </c>
      <c r="H524" s="104">
        <v>1</v>
      </c>
      <c r="I524" s="25">
        <v>1</v>
      </c>
      <c r="J524" s="25" t="s">
        <v>1149</v>
      </c>
      <c r="K524" s="25">
        <v>4</v>
      </c>
      <c r="L524" s="25">
        <v>1</v>
      </c>
      <c r="M524" s="25">
        <v>24</v>
      </c>
      <c r="N524" s="25">
        <v>24</v>
      </c>
      <c r="O524" s="25" t="s">
        <v>37</v>
      </c>
      <c r="P524" s="25" t="s">
        <v>1150</v>
      </c>
      <c r="Q524" s="25" t="s">
        <v>20</v>
      </c>
      <c r="R524" s="44" t="s">
        <v>1942</v>
      </c>
      <c r="S524" s="25">
        <v>6</v>
      </c>
      <c r="T524" s="25" t="s">
        <v>1800</v>
      </c>
      <c r="U524" s="25" t="s">
        <v>2</v>
      </c>
      <c r="V524" s="25">
        <v>53</v>
      </c>
      <c r="W524" s="25" t="s">
        <v>4216</v>
      </c>
      <c r="X524" s="25">
        <v>2</v>
      </c>
      <c r="Y524" s="62"/>
      <c r="Z524" s="25"/>
      <c r="AA524" s="62">
        <v>4.3</v>
      </c>
      <c r="AB524" s="25"/>
      <c r="AC524" s="25"/>
      <c r="AD524" s="25" t="s">
        <v>1789</v>
      </c>
      <c r="AE524" s="22"/>
      <c r="AF524" s="22"/>
      <c r="AG524" s="22">
        <f t="shared" si="30"/>
        <v>5.0478260869565208</v>
      </c>
      <c r="AH524" s="22"/>
      <c r="AI524" s="22"/>
      <c r="AJ524" s="35"/>
      <c r="AK524" s="35"/>
      <c r="AL524" s="35">
        <f t="shared" si="31"/>
        <v>50478.260869565209</v>
      </c>
      <c r="AM524" s="35"/>
      <c r="AN524" s="35"/>
      <c r="AO524" s="24">
        <v>91.041666666666671</v>
      </c>
      <c r="AP524" s="27"/>
      <c r="AQ524" s="28">
        <v>1</v>
      </c>
      <c r="AR524" s="27">
        <v>2</v>
      </c>
      <c r="AS524" s="28">
        <v>1E-4</v>
      </c>
      <c r="AT524" s="25">
        <v>3</v>
      </c>
      <c r="AU524" s="25" t="s">
        <v>39</v>
      </c>
      <c r="AV524" s="25" t="s">
        <v>41</v>
      </c>
      <c r="AW524" s="25">
        <v>2004</v>
      </c>
      <c r="AX524" s="25" t="s">
        <v>3</v>
      </c>
      <c r="AY524" s="25" t="s">
        <v>40</v>
      </c>
      <c r="AZ524" s="25" t="s">
        <v>3</v>
      </c>
      <c r="BA524" s="25" t="s">
        <v>1782</v>
      </c>
      <c r="BB524" s="25" t="s">
        <v>3</v>
      </c>
      <c r="BC524" s="25" t="s">
        <v>3</v>
      </c>
      <c r="BD524" s="25" t="s">
        <v>3</v>
      </c>
      <c r="BE524" s="25" t="s">
        <v>1809</v>
      </c>
      <c r="BF524" s="25">
        <v>2</v>
      </c>
      <c r="BG524" s="25" t="s">
        <v>2000</v>
      </c>
      <c r="BH524" s="25" t="s">
        <v>2000</v>
      </c>
      <c r="BI524" s="75">
        <v>2</v>
      </c>
      <c r="BJ524" s="75" t="s">
        <v>2000</v>
      </c>
      <c r="BK524" s="75" t="s">
        <v>4041</v>
      </c>
      <c r="BL524" s="15"/>
      <c r="BM524" s="15"/>
      <c r="BN524" s="15"/>
      <c r="BO524" s="15"/>
      <c r="BP524" s="15"/>
      <c r="BQ524" s="15"/>
      <c r="BR524" s="15"/>
    </row>
    <row r="525" spans="1:70" s="29" customFormat="1" ht="15" customHeight="1" x14ac:dyDescent="0.25">
      <c r="A525" s="25">
        <v>421</v>
      </c>
      <c r="B525" s="26"/>
      <c r="C525" s="190" t="s">
        <v>35</v>
      </c>
      <c r="D525" s="201">
        <v>2</v>
      </c>
      <c r="E525" s="57" t="s">
        <v>36</v>
      </c>
      <c r="F525" s="57" t="s">
        <v>5</v>
      </c>
      <c r="G525" s="25" t="s">
        <v>1148</v>
      </c>
      <c r="H525" s="104">
        <v>1</v>
      </c>
      <c r="I525" s="25">
        <v>1</v>
      </c>
      <c r="J525" s="25" t="s">
        <v>1149</v>
      </c>
      <c r="K525" s="25">
        <v>4</v>
      </c>
      <c r="L525" s="25">
        <v>1</v>
      </c>
      <c r="M525" s="25">
        <v>24</v>
      </c>
      <c r="N525" s="25">
        <v>24</v>
      </c>
      <c r="O525" s="25" t="s">
        <v>37</v>
      </c>
      <c r="P525" s="25" t="s">
        <v>1150</v>
      </c>
      <c r="Q525" s="25" t="s">
        <v>20</v>
      </c>
      <c r="R525" s="44" t="s">
        <v>1942</v>
      </c>
      <c r="S525" s="25">
        <v>6</v>
      </c>
      <c r="T525" s="25" t="s">
        <v>1803</v>
      </c>
      <c r="U525" s="25" t="s">
        <v>2</v>
      </c>
      <c r="V525" s="25">
        <v>53</v>
      </c>
      <c r="W525" s="25" t="s">
        <v>4217</v>
      </c>
      <c r="X525" s="25">
        <v>2</v>
      </c>
      <c r="Y525" s="62"/>
      <c r="Z525" s="25"/>
      <c r="AA525" s="62">
        <v>6.5</v>
      </c>
      <c r="AB525" s="25"/>
      <c r="AC525" s="25"/>
      <c r="AD525" s="25" t="s">
        <v>1791</v>
      </c>
      <c r="AE525" s="22"/>
      <c r="AF525" s="22"/>
      <c r="AG525" s="22">
        <f t="shared" si="30"/>
        <v>7.6304347826086953</v>
      </c>
      <c r="AH525" s="22"/>
      <c r="AI525" s="22"/>
      <c r="AJ525" s="35"/>
      <c r="AK525" s="35"/>
      <c r="AL525" s="35">
        <f t="shared" si="31"/>
        <v>76304.347826086945</v>
      </c>
      <c r="AM525" s="35"/>
      <c r="AN525" s="35"/>
      <c r="AO525" s="24">
        <v>91.041666666666671</v>
      </c>
      <c r="AP525" s="27"/>
      <c r="AQ525" s="28">
        <v>1</v>
      </c>
      <c r="AR525" s="27">
        <v>2</v>
      </c>
      <c r="AS525" s="28">
        <v>1E-4</v>
      </c>
      <c r="AT525" s="25">
        <v>3</v>
      </c>
      <c r="AU525" s="25" t="s">
        <v>39</v>
      </c>
      <c r="AV525" s="25" t="s">
        <v>41</v>
      </c>
      <c r="AW525" s="25">
        <v>2004</v>
      </c>
      <c r="AX525" s="25" t="s">
        <v>3</v>
      </c>
      <c r="AY525" s="25" t="s">
        <v>40</v>
      </c>
      <c r="AZ525" s="25" t="s">
        <v>3</v>
      </c>
      <c r="BA525" s="25" t="s">
        <v>1782</v>
      </c>
      <c r="BB525" s="25" t="s">
        <v>3</v>
      </c>
      <c r="BC525" s="25" t="s">
        <v>3</v>
      </c>
      <c r="BD525" s="25" t="s">
        <v>3</v>
      </c>
      <c r="BE525" s="25" t="s">
        <v>1809</v>
      </c>
      <c r="BF525" s="25">
        <v>2</v>
      </c>
      <c r="BG525" s="25" t="s">
        <v>2000</v>
      </c>
      <c r="BH525" s="25" t="s">
        <v>2000</v>
      </c>
      <c r="BI525" s="75">
        <v>2</v>
      </c>
      <c r="BJ525" s="75" t="s">
        <v>2000</v>
      </c>
      <c r="BK525" s="75" t="s">
        <v>4041</v>
      </c>
      <c r="BL525" s="15"/>
      <c r="BM525" s="15"/>
      <c r="BN525" s="15"/>
      <c r="BO525" s="15"/>
      <c r="BP525" s="15"/>
      <c r="BQ525" s="15"/>
      <c r="BR525" s="15"/>
    </row>
    <row r="526" spans="1:70" s="29" customFormat="1" ht="15" customHeight="1" x14ac:dyDescent="0.25">
      <c r="A526" s="25">
        <v>422</v>
      </c>
      <c r="B526" s="26"/>
      <c r="C526" s="190" t="s">
        <v>35</v>
      </c>
      <c r="D526" s="201">
        <v>2</v>
      </c>
      <c r="E526" s="57" t="s">
        <v>36</v>
      </c>
      <c r="F526" s="57" t="s">
        <v>5</v>
      </c>
      <c r="G526" s="25" t="s">
        <v>1148</v>
      </c>
      <c r="H526" s="104">
        <v>1</v>
      </c>
      <c r="I526" s="25">
        <v>1</v>
      </c>
      <c r="J526" s="25" t="s">
        <v>1149</v>
      </c>
      <c r="K526" s="25">
        <v>4</v>
      </c>
      <c r="L526" s="25">
        <v>1</v>
      </c>
      <c r="M526" s="25">
        <v>24</v>
      </c>
      <c r="N526" s="25">
        <v>24</v>
      </c>
      <c r="O526" s="25" t="s">
        <v>37</v>
      </c>
      <c r="P526" s="25" t="s">
        <v>1150</v>
      </c>
      <c r="Q526" s="25" t="s">
        <v>20</v>
      </c>
      <c r="R526" s="44" t="s">
        <v>1942</v>
      </c>
      <c r="S526" s="25">
        <v>6</v>
      </c>
      <c r="T526" s="25" t="s">
        <v>1794</v>
      </c>
      <c r="U526" s="25" t="s">
        <v>2</v>
      </c>
      <c r="V526" s="25">
        <v>52</v>
      </c>
      <c r="W526" s="25" t="s">
        <v>3084</v>
      </c>
      <c r="X526" s="25">
        <v>2</v>
      </c>
      <c r="Y526" s="25"/>
      <c r="Z526" s="25"/>
      <c r="AA526" s="25">
        <v>1</v>
      </c>
      <c r="AB526" s="25"/>
      <c r="AC526" s="25"/>
      <c r="AD526" s="25" t="s">
        <v>1783</v>
      </c>
      <c r="AE526" s="22"/>
      <c r="AF526" s="22"/>
      <c r="AG526" s="22">
        <f t="shared" si="30"/>
        <v>1.1739130434782608</v>
      </c>
      <c r="AH526" s="22"/>
      <c r="AI526" s="22"/>
      <c r="AJ526" s="35"/>
      <c r="AK526" s="35"/>
      <c r="AL526" s="35">
        <f t="shared" si="31"/>
        <v>11739.130434782606</v>
      </c>
      <c r="AM526" s="35"/>
      <c r="AN526" s="35"/>
      <c r="AO526" s="24">
        <v>91.041666666666671</v>
      </c>
      <c r="AP526" s="27"/>
      <c r="AQ526" s="28">
        <v>1</v>
      </c>
      <c r="AR526" s="27">
        <v>2</v>
      </c>
      <c r="AS526" s="28">
        <v>1E-4</v>
      </c>
      <c r="AT526" s="25">
        <v>3</v>
      </c>
      <c r="AU526" s="25" t="s">
        <v>39</v>
      </c>
      <c r="AV526" s="25" t="s">
        <v>41</v>
      </c>
      <c r="AW526" s="25">
        <v>2004</v>
      </c>
      <c r="AX526" s="25" t="s">
        <v>3</v>
      </c>
      <c r="AY526" s="25" t="s">
        <v>40</v>
      </c>
      <c r="AZ526" s="25" t="s">
        <v>3</v>
      </c>
      <c r="BA526" s="25" t="s">
        <v>1782</v>
      </c>
      <c r="BB526" s="25" t="s">
        <v>3</v>
      </c>
      <c r="BC526" s="25" t="s">
        <v>3</v>
      </c>
      <c r="BD526" s="25" t="s">
        <v>3</v>
      </c>
      <c r="BE526" s="25" t="s">
        <v>1809</v>
      </c>
      <c r="BF526" s="25">
        <v>2</v>
      </c>
      <c r="BG526" s="25" t="s">
        <v>2000</v>
      </c>
      <c r="BH526" s="25" t="s">
        <v>2000</v>
      </c>
      <c r="BI526" s="75">
        <v>2</v>
      </c>
      <c r="BJ526" s="75" t="s">
        <v>2000</v>
      </c>
      <c r="BK526" s="75" t="s">
        <v>4041</v>
      </c>
      <c r="BL526" s="15"/>
      <c r="BM526" s="15"/>
      <c r="BN526" s="15"/>
      <c r="BO526" s="15"/>
      <c r="BP526" s="15"/>
      <c r="BQ526" s="15"/>
      <c r="BR526" s="15"/>
    </row>
    <row r="527" spans="1:70" s="29" customFormat="1" ht="15" customHeight="1" x14ac:dyDescent="0.25">
      <c r="A527" s="25">
        <v>423</v>
      </c>
      <c r="B527" s="26"/>
      <c r="C527" s="190" t="s">
        <v>35</v>
      </c>
      <c r="D527" s="201">
        <v>2</v>
      </c>
      <c r="E527" s="57" t="s">
        <v>36</v>
      </c>
      <c r="F527" s="57" t="s">
        <v>5</v>
      </c>
      <c r="G527" s="25" t="s">
        <v>1148</v>
      </c>
      <c r="H527" s="104">
        <v>1</v>
      </c>
      <c r="I527" s="25">
        <v>1</v>
      </c>
      <c r="J527" s="25" t="s">
        <v>1149</v>
      </c>
      <c r="K527" s="25">
        <v>4</v>
      </c>
      <c r="L527" s="25">
        <v>1</v>
      </c>
      <c r="M527" s="25">
        <v>24</v>
      </c>
      <c r="N527" s="25">
        <v>24</v>
      </c>
      <c r="O527" s="25" t="s">
        <v>37</v>
      </c>
      <c r="P527" s="25" t="s">
        <v>1150</v>
      </c>
      <c r="Q527" s="25" t="s">
        <v>20</v>
      </c>
      <c r="R527" s="44" t="s">
        <v>1942</v>
      </c>
      <c r="S527" s="25">
        <v>6</v>
      </c>
      <c r="T527" s="25" t="s">
        <v>1797</v>
      </c>
      <c r="U527" s="25" t="s">
        <v>2</v>
      </c>
      <c r="V527" s="25">
        <v>51</v>
      </c>
      <c r="W527" s="25" t="s">
        <v>4218</v>
      </c>
      <c r="X527" s="25">
        <v>2</v>
      </c>
      <c r="Y527" s="62"/>
      <c r="Z527" s="25"/>
      <c r="AA527" s="62">
        <v>0.79</v>
      </c>
      <c r="AB527" s="25"/>
      <c r="AC527" s="25"/>
      <c r="AD527" s="25" t="s">
        <v>1786</v>
      </c>
      <c r="AE527" s="22"/>
      <c r="AF527" s="22"/>
      <c r="AG527" s="22">
        <f t="shared" si="30"/>
        <v>0.92739130434782602</v>
      </c>
      <c r="AH527" s="22"/>
      <c r="AI527" s="22"/>
      <c r="AJ527" s="35"/>
      <c r="AK527" s="35"/>
      <c r="AL527" s="35">
        <f t="shared" si="31"/>
        <v>9273.9130434782601</v>
      </c>
      <c r="AM527" s="35"/>
      <c r="AN527" s="35"/>
      <c r="AO527" s="24">
        <v>91.041666666666671</v>
      </c>
      <c r="AP527" s="27"/>
      <c r="AQ527" s="28">
        <v>1</v>
      </c>
      <c r="AR527" s="27">
        <v>2</v>
      </c>
      <c r="AS527" s="28">
        <v>1E-4</v>
      </c>
      <c r="AT527" s="25">
        <v>3</v>
      </c>
      <c r="AU527" s="25" t="s">
        <v>39</v>
      </c>
      <c r="AV527" s="25" t="s">
        <v>41</v>
      </c>
      <c r="AW527" s="25">
        <v>2004</v>
      </c>
      <c r="AX527" s="25" t="s">
        <v>3</v>
      </c>
      <c r="AY527" s="25" t="s">
        <v>40</v>
      </c>
      <c r="AZ527" s="25" t="s">
        <v>3</v>
      </c>
      <c r="BA527" s="25" t="s">
        <v>1782</v>
      </c>
      <c r="BB527" s="25" t="s">
        <v>3</v>
      </c>
      <c r="BC527" s="25" t="s">
        <v>3</v>
      </c>
      <c r="BD527" s="25" t="s">
        <v>3</v>
      </c>
      <c r="BE527" s="25" t="s">
        <v>1809</v>
      </c>
      <c r="BF527" s="25">
        <v>2</v>
      </c>
      <c r="BG527" s="25" t="s">
        <v>2000</v>
      </c>
      <c r="BH527" s="25" t="s">
        <v>2000</v>
      </c>
      <c r="BI527" s="75">
        <v>2</v>
      </c>
      <c r="BJ527" s="75" t="s">
        <v>2000</v>
      </c>
      <c r="BK527" s="75" t="s">
        <v>4041</v>
      </c>
      <c r="BL527" s="15"/>
      <c r="BM527" s="15"/>
      <c r="BN527" s="15"/>
      <c r="BO527" s="15"/>
      <c r="BP527" s="15"/>
      <c r="BQ527" s="15"/>
      <c r="BR527" s="15"/>
    </row>
    <row r="528" spans="1:70" s="29" customFormat="1" ht="15" customHeight="1" x14ac:dyDescent="0.25">
      <c r="A528" s="25">
        <v>424</v>
      </c>
      <c r="B528" s="26"/>
      <c r="C528" s="190" t="s">
        <v>35</v>
      </c>
      <c r="D528" s="201">
        <v>2</v>
      </c>
      <c r="E528" s="57" t="s">
        <v>36</v>
      </c>
      <c r="F528" s="57" t="s">
        <v>5</v>
      </c>
      <c r="G528" s="25" t="s">
        <v>1148</v>
      </c>
      <c r="H528" s="104">
        <v>1</v>
      </c>
      <c r="I528" s="25">
        <v>1</v>
      </c>
      <c r="J528" s="25" t="s">
        <v>1149</v>
      </c>
      <c r="K528" s="25">
        <v>4</v>
      </c>
      <c r="L528" s="25">
        <v>1</v>
      </c>
      <c r="M528" s="25">
        <v>24</v>
      </c>
      <c r="N528" s="25">
        <v>24</v>
      </c>
      <c r="O528" s="25" t="s">
        <v>37</v>
      </c>
      <c r="P528" s="25" t="s">
        <v>1150</v>
      </c>
      <c r="Q528" s="25" t="s">
        <v>20</v>
      </c>
      <c r="R528" s="44" t="s">
        <v>1942</v>
      </c>
      <c r="S528" s="25">
        <v>6</v>
      </c>
      <c r="T528" s="25" t="s">
        <v>1798</v>
      </c>
      <c r="U528" s="25" t="s">
        <v>2</v>
      </c>
      <c r="V528" s="25">
        <v>51</v>
      </c>
      <c r="W528" s="25" t="s">
        <v>4219</v>
      </c>
      <c r="X528" s="25">
        <v>2</v>
      </c>
      <c r="Y528" s="62"/>
      <c r="Z528" s="25"/>
      <c r="AA528" s="62">
        <v>1.5</v>
      </c>
      <c r="AB528" s="25"/>
      <c r="AC528" s="25"/>
      <c r="AD528" s="25" t="s">
        <v>1787</v>
      </c>
      <c r="AE528" s="22"/>
      <c r="AF528" s="22"/>
      <c r="AG528" s="22">
        <f t="shared" si="30"/>
        <v>1.7608695652173911</v>
      </c>
      <c r="AH528" s="22"/>
      <c r="AI528" s="22"/>
      <c r="AJ528" s="35"/>
      <c r="AK528" s="35"/>
      <c r="AL528" s="35">
        <f t="shared" si="31"/>
        <v>17608.695652173912</v>
      </c>
      <c r="AM528" s="35"/>
      <c r="AN528" s="35"/>
      <c r="AO528" s="24">
        <v>91.041666666666671</v>
      </c>
      <c r="AP528" s="27"/>
      <c r="AQ528" s="28">
        <v>1</v>
      </c>
      <c r="AR528" s="27">
        <v>2</v>
      </c>
      <c r="AS528" s="28">
        <v>1E-4</v>
      </c>
      <c r="AT528" s="25">
        <v>3</v>
      </c>
      <c r="AU528" s="25" t="s">
        <v>39</v>
      </c>
      <c r="AV528" s="25" t="s">
        <v>41</v>
      </c>
      <c r="AW528" s="25">
        <v>2004</v>
      </c>
      <c r="AX528" s="25" t="s">
        <v>3</v>
      </c>
      <c r="AY528" s="25" t="s">
        <v>40</v>
      </c>
      <c r="AZ528" s="25" t="s">
        <v>3</v>
      </c>
      <c r="BA528" s="25" t="s">
        <v>1782</v>
      </c>
      <c r="BB528" s="25" t="s">
        <v>3</v>
      </c>
      <c r="BC528" s="25" t="s">
        <v>3</v>
      </c>
      <c r="BD528" s="25" t="s">
        <v>3</v>
      </c>
      <c r="BE528" s="25" t="s">
        <v>1809</v>
      </c>
      <c r="BF528" s="25">
        <v>2</v>
      </c>
      <c r="BG528" s="25" t="s">
        <v>2000</v>
      </c>
      <c r="BH528" s="25" t="s">
        <v>2000</v>
      </c>
      <c r="BI528" s="75">
        <v>2</v>
      </c>
      <c r="BJ528" s="75" t="s">
        <v>2000</v>
      </c>
      <c r="BK528" s="75" t="s">
        <v>4041</v>
      </c>
      <c r="BL528" s="15"/>
      <c r="BM528" s="15"/>
      <c r="BN528" s="15"/>
      <c r="BO528" s="15"/>
      <c r="BP528" s="15"/>
      <c r="BQ528" s="15"/>
      <c r="BR528" s="15"/>
    </row>
    <row r="529" spans="1:70" s="29" customFormat="1" ht="15" customHeight="1" x14ac:dyDescent="0.25">
      <c r="A529" s="25">
        <v>425</v>
      </c>
      <c r="B529" s="26"/>
      <c r="C529" s="190" t="s">
        <v>35</v>
      </c>
      <c r="D529" s="201">
        <v>2</v>
      </c>
      <c r="E529" s="57" t="s">
        <v>36</v>
      </c>
      <c r="F529" s="57" t="s">
        <v>5</v>
      </c>
      <c r="G529" s="25" t="s">
        <v>1148</v>
      </c>
      <c r="H529" s="104">
        <v>1</v>
      </c>
      <c r="I529" s="25">
        <v>1</v>
      </c>
      <c r="J529" s="25" t="s">
        <v>1149</v>
      </c>
      <c r="K529" s="25">
        <v>4</v>
      </c>
      <c r="L529" s="25">
        <v>1</v>
      </c>
      <c r="M529" s="25">
        <v>24</v>
      </c>
      <c r="N529" s="25">
        <v>24</v>
      </c>
      <c r="O529" s="25" t="s">
        <v>37</v>
      </c>
      <c r="P529" s="25" t="s">
        <v>1150</v>
      </c>
      <c r="Q529" s="25" t="s">
        <v>20</v>
      </c>
      <c r="R529" s="44" t="s">
        <v>1942</v>
      </c>
      <c r="S529" s="25">
        <v>6</v>
      </c>
      <c r="T529" s="25" t="s">
        <v>1795</v>
      </c>
      <c r="U529" s="25" t="s">
        <v>2</v>
      </c>
      <c r="V529" s="25">
        <v>52</v>
      </c>
      <c r="W529" s="25" t="s">
        <v>4220</v>
      </c>
      <c r="X529" s="25">
        <v>2</v>
      </c>
      <c r="Y529" s="62"/>
      <c r="Z529" s="25"/>
      <c r="AA529" s="62">
        <v>0.62</v>
      </c>
      <c r="AB529" s="25"/>
      <c r="AC529" s="25"/>
      <c r="AD529" s="25" t="s">
        <v>1784</v>
      </c>
      <c r="AE529" s="22"/>
      <c r="AF529" s="22"/>
      <c r="AG529" s="22">
        <f t="shared" si="30"/>
        <v>0.72782608695652162</v>
      </c>
      <c r="AH529" s="22"/>
      <c r="AI529" s="22"/>
      <c r="AJ529" s="35"/>
      <c r="AK529" s="35"/>
      <c r="AL529" s="35">
        <f t="shared" si="31"/>
        <v>7278.2608695652161</v>
      </c>
      <c r="AM529" s="35"/>
      <c r="AN529" s="35"/>
      <c r="AO529" s="24">
        <v>91.041666666666671</v>
      </c>
      <c r="AP529" s="27"/>
      <c r="AQ529" s="28">
        <v>1</v>
      </c>
      <c r="AR529" s="27">
        <v>2</v>
      </c>
      <c r="AS529" s="28">
        <v>1E-4</v>
      </c>
      <c r="AT529" s="25">
        <v>3</v>
      </c>
      <c r="AU529" s="25" t="s">
        <v>39</v>
      </c>
      <c r="AV529" s="25" t="s">
        <v>41</v>
      </c>
      <c r="AW529" s="25">
        <v>2004</v>
      </c>
      <c r="AX529" s="25" t="s">
        <v>3</v>
      </c>
      <c r="AY529" s="25" t="s">
        <v>40</v>
      </c>
      <c r="AZ529" s="25" t="s">
        <v>3</v>
      </c>
      <c r="BA529" s="25" t="s">
        <v>1782</v>
      </c>
      <c r="BB529" s="25" t="s">
        <v>3</v>
      </c>
      <c r="BC529" s="25" t="s">
        <v>3</v>
      </c>
      <c r="BD529" s="25" t="s">
        <v>3</v>
      </c>
      <c r="BE529" s="25" t="s">
        <v>1809</v>
      </c>
      <c r="BF529" s="25">
        <v>2</v>
      </c>
      <c r="BG529" s="25" t="s">
        <v>2000</v>
      </c>
      <c r="BH529" s="25" t="s">
        <v>2000</v>
      </c>
      <c r="BI529" s="75">
        <v>2</v>
      </c>
      <c r="BJ529" s="75" t="s">
        <v>2000</v>
      </c>
      <c r="BK529" s="75" t="s">
        <v>4041</v>
      </c>
      <c r="BL529" s="15"/>
      <c r="BM529" s="15"/>
      <c r="BN529" s="15"/>
      <c r="BO529" s="15"/>
      <c r="BP529" s="15"/>
      <c r="BQ529" s="15"/>
      <c r="BR529" s="15"/>
    </row>
    <row r="530" spans="1:70" s="29" customFormat="1" ht="15" customHeight="1" x14ac:dyDescent="0.25">
      <c r="A530" s="25">
        <v>427</v>
      </c>
      <c r="B530" s="26"/>
      <c r="C530" s="190" t="s">
        <v>35</v>
      </c>
      <c r="D530" s="201">
        <v>2</v>
      </c>
      <c r="E530" s="57" t="s">
        <v>36</v>
      </c>
      <c r="F530" s="57" t="s">
        <v>5</v>
      </c>
      <c r="G530" s="25" t="s">
        <v>1148</v>
      </c>
      <c r="H530" s="104">
        <v>1</v>
      </c>
      <c r="I530" s="25">
        <v>1</v>
      </c>
      <c r="J530" s="25" t="s">
        <v>1149</v>
      </c>
      <c r="K530" s="25">
        <v>4</v>
      </c>
      <c r="L530" s="25">
        <v>1</v>
      </c>
      <c r="M530" s="25">
        <v>24</v>
      </c>
      <c r="N530" s="25">
        <v>24</v>
      </c>
      <c r="O530" s="25" t="s">
        <v>37</v>
      </c>
      <c r="P530" s="25" t="s">
        <v>1150</v>
      </c>
      <c r="Q530" s="25" t="s">
        <v>20</v>
      </c>
      <c r="R530" s="44" t="s">
        <v>1942</v>
      </c>
      <c r="S530" s="25">
        <v>6</v>
      </c>
      <c r="T530" s="25" t="s">
        <v>1799</v>
      </c>
      <c r="U530" s="25" t="s">
        <v>2</v>
      </c>
      <c r="V530" s="25">
        <v>51</v>
      </c>
      <c r="W530" s="25" t="s">
        <v>4221</v>
      </c>
      <c r="X530" s="25">
        <v>2</v>
      </c>
      <c r="Y530" s="62"/>
      <c r="Z530" s="25"/>
      <c r="AA530" s="62">
        <v>1.55</v>
      </c>
      <c r="AB530" s="25"/>
      <c r="AC530" s="25"/>
      <c r="AD530" s="25" t="s">
        <v>1788</v>
      </c>
      <c r="AE530" s="22"/>
      <c r="AF530" s="22"/>
      <c r="AG530" s="22">
        <f t="shared" si="30"/>
        <v>1.8195652173913042</v>
      </c>
      <c r="AH530" s="22"/>
      <c r="AI530" s="22"/>
      <c r="AJ530" s="35"/>
      <c r="AK530" s="35"/>
      <c r="AL530" s="35">
        <f t="shared" si="31"/>
        <v>18195.65217391304</v>
      </c>
      <c r="AM530" s="35"/>
      <c r="AN530" s="35"/>
      <c r="AO530" s="24">
        <v>91.041666666666671</v>
      </c>
      <c r="AP530" s="27"/>
      <c r="AQ530" s="28">
        <v>1</v>
      </c>
      <c r="AR530" s="27">
        <v>2</v>
      </c>
      <c r="AS530" s="28">
        <v>1E-4</v>
      </c>
      <c r="AT530" s="25">
        <v>3</v>
      </c>
      <c r="AU530" s="25" t="s">
        <v>39</v>
      </c>
      <c r="AV530" s="25" t="s">
        <v>41</v>
      </c>
      <c r="AW530" s="25">
        <v>2004</v>
      </c>
      <c r="AX530" s="25" t="s">
        <v>3</v>
      </c>
      <c r="AY530" s="25" t="s">
        <v>40</v>
      </c>
      <c r="AZ530" s="25" t="s">
        <v>3</v>
      </c>
      <c r="BA530" s="25" t="s">
        <v>1782</v>
      </c>
      <c r="BB530" s="25" t="s">
        <v>3</v>
      </c>
      <c r="BC530" s="25" t="s">
        <v>3</v>
      </c>
      <c r="BD530" s="25" t="s">
        <v>3</v>
      </c>
      <c r="BE530" s="25" t="s">
        <v>1809</v>
      </c>
      <c r="BF530" s="25">
        <v>2</v>
      </c>
      <c r="BG530" s="25" t="s">
        <v>2000</v>
      </c>
      <c r="BH530" s="25" t="s">
        <v>2000</v>
      </c>
      <c r="BI530" s="75">
        <v>2</v>
      </c>
      <c r="BJ530" s="75" t="s">
        <v>2000</v>
      </c>
      <c r="BK530" s="75" t="s">
        <v>4041</v>
      </c>
      <c r="BL530" s="15"/>
      <c r="BM530" s="15"/>
      <c r="BN530" s="15"/>
      <c r="BO530" s="15"/>
      <c r="BP530" s="15"/>
      <c r="BQ530" s="15"/>
      <c r="BR530" s="15"/>
    </row>
    <row r="531" spans="1:70" s="29" customFormat="1" ht="15" customHeight="1" x14ac:dyDescent="0.25">
      <c r="A531" s="25">
        <v>428</v>
      </c>
      <c r="B531" s="26"/>
      <c r="C531" s="190" t="s">
        <v>35</v>
      </c>
      <c r="D531" s="201">
        <v>2</v>
      </c>
      <c r="E531" s="57" t="s">
        <v>36</v>
      </c>
      <c r="F531" s="57" t="s">
        <v>5</v>
      </c>
      <c r="G531" s="25" t="s">
        <v>1148</v>
      </c>
      <c r="H531" s="104">
        <v>1</v>
      </c>
      <c r="I531" s="25">
        <v>1</v>
      </c>
      <c r="J531" s="25" t="s">
        <v>1149</v>
      </c>
      <c r="K531" s="25">
        <v>4</v>
      </c>
      <c r="L531" s="25">
        <v>1</v>
      </c>
      <c r="M531" s="25">
        <v>24</v>
      </c>
      <c r="N531" s="25">
        <v>24</v>
      </c>
      <c r="O531" s="25" t="s">
        <v>37</v>
      </c>
      <c r="P531" s="25" t="s">
        <v>1150</v>
      </c>
      <c r="Q531" s="25" t="s">
        <v>20</v>
      </c>
      <c r="R531" s="44" t="s">
        <v>1942</v>
      </c>
      <c r="S531" s="25">
        <v>6</v>
      </c>
      <c r="T531" s="25" t="s">
        <v>1802</v>
      </c>
      <c r="U531" s="25" t="s">
        <v>2</v>
      </c>
      <c r="V531" s="25">
        <v>53</v>
      </c>
      <c r="W531" s="25" t="s">
        <v>4222</v>
      </c>
      <c r="X531" s="25">
        <v>2</v>
      </c>
      <c r="Y531" s="62"/>
      <c r="Z531" s="25"/>
      <c r="AA531" s="62">
        <v>8.0299999999999994</v>
      </c>
      <c r="AB531" s="25"/>
      <c r="AC531" s="25"/>
      <c r="AD531" s="25" t="s">
        <v>1790</v>
      </c>
      <c r="AE531" s="22"/>
      <c r="AF531" s="22"/>
      <c r="AG531" s="22">
        <f t="shared" si="30"/>
        <v>9.4265217391304326</v>
      </c>
      <c r="AH531" s="22"/>
      <c r="AI531" s="22"/>
      <c r="AJ531" s="35"/>
      <c r="AK531" s="35"/>
      <c r="AL531" s="35">
        <f t="shared" si="31"/>
        <v>94265.217391304323</v>
      </c>
      <c r="AM531" s="35"/>
      <c r="AN531" s="35"/>
      <c r="AO531" s="24">
        <v>91.041666666666671</v>
      </c>
      <c r="AP531" s="27"/>
      <c r="AQ531" s="28">
        <v>1</v>
      </c>
      <c r="AR531" s="27">
        <v>2</v>
      </c>
      <c r="AS531" s="28">
        <v>1E-4</v>
      </c>
      <c r="AT531" s="25">
        <v>3</v>
      </c>
      <c r="AU531" s="25" t="s">
        <v>39</v>
      </c>
      <c r="AV531" s="25" t="s">
        <v>41</v>
      </c>
      <c r="AW531" s="25">
        <v>2004</v>
      </c>
      <c r="AX531" s="25" t="s">
        <v>3</v>
      </c>
      <c r="AY531" s="25" t="s">
        <v>40</v>
      </c>
      <c r="AZ531" s="25" t="s">
        <v>3</v>
      </c>
      <c r="BA531" s="25" t="s">
        <v>1782</v>
      </c>
      <c r="BB531" s="25" t="s">
        <v>3</v>
      </c>
      <c r="BC531" s="25" t="s">
        <v>3</v>
      </c>
      <c r="BD531" s="25" t="s">
        <v>3</v>
      </c>
      <c r="BE531" s="25" t="s">
        <v>1809</v>
      </c>
      <c r="BF531" s="25">
        <v>2</v>
      </c>
      <c r="BG531" s="25" t="s">
        <v>2000</v>
      </c>
      <c r="BH531" s="25" t="s">
        <v>2000</v>
      </c>
      <c r="BI531" s="75">
        <v>2</v>
      </c>
      <c r="BJ531" s="75" t="s">
        <v>2000</v>
      </c>
      <c r="BK531" s="75" t="s">
        <v>4041</v>
      </c>
      <c r="BL531" s="15"/>
      <c r="BM531" s="15"/>
      <c r="BN531" s="15"/>
      <c r="BO531" s="15"/>
      <c r="BP531" s="15"/>
      <c r="BQ531" s="15"/>
      <c r="BR531" s="15"/>
    </row>
    <row r="532" spans="1:70" s="29" customFormat="1" ht="15" customHeight="1" x14ac:dyDescent="0.25">
      <c r="A532" s="25">
        <v>430</v>
      </c>
      <c r="B532" s="21">
        <v>191</v>
      </c>
      <c r="C532" s="190" t="s">
        <v>387</v>
      </c>
      <c r="D532" s="201">
        <v>0</v>
      </c>
      <c r="E532" s="57" t="s">
        <v>390</v>
      </c>
      <c r="F532" s="57" t="s">
        <v>5</v>
      </c>
      <c r="G532" s="25" t="s">
        <v>391</v>
      </c>
      <c r="H532" s="104">
        <v>0</v>
      </c>
      <c r="I532" s="25" t="s">
        <v>618</v>
      </c>
      <c r="J532" s="25"/>
      <c r="K532" s="25"/>
      <c r="L532" s="25"/>
      <c r="M532" s="25"/>
      <c r="N532" s="25"/>
      <c r="O532" s="25"/>
      <c r="P532" s="25"/>
      <c r="Q532" s="25"/>
      <c r="R532" s="25"/>
      <c r="S532" s="25"/>
      <c r="T532" s="25"/>
      <c r="U532" s="25"/>
      <c r="V532" s="25"/>
      <c r="W532" s="25"/>
      <c r="X532" s="25"/>
      <c r="Y532" s="25"/>
      <c r="Z532" s="83"/>
      <c r="AA532" s="83"/>
      <c r="AB532" s="83"/>
      <c r="AC532" s="83"/>
      <c r="AD532" s="25"/>
      <c r="AE532" s="22"/>
      <c r="AF532" s="22"/>
      <c r="AG532" s="22"/>
      <c r="AH532" s="22"/>
      <c r="AI532" s="22"/>
      <c r="AJ532" s="35"/>
      <c r="AK532" s="35"/>
      <c r="AL532" s="35"/>
      <c r="AM532" s="35"/>
      <c r="AN532" s="35"/>
      <c r="AO532" s="48"/>
      <c r="AP532" s="27"/>
      <c r="AQ532" s="28">
        <v>1</v>
      </c>
      <c r="AR532" s="28"/>
      <c r="AS532" s="28" t="s">
        <v>751</v>
      </c>
      <c r="AT532" s="25"/>
      <c r="AU532" s="25"/>
      <c r="AV532" s="25"/>
      <c r="AW532" s="25"/>
      <c r="AX532" s="25"/>
      <c r="AY532" s="25"/>
      <c r="AZ532" s="25"/>
      <c r="BA532" s="25"/>
      <c r="BB532" s="25"/>
      <c r="BC532" s="25"/>
      <c r="BD532" s="25"/>
      <c r="BE532" s="25"/>
      <c r="BF532" s="25"/>
      <c r="BG532" s="25" t="s">
        <v>2000</v>
      </c>
      <c r="BH532" s="25" t="s">
        <v>2000</v>
      </c>
      <c r="BI532" s="75" t="s">
        <v>2000</v>
      </c>
      <c r="BJ532" s="75" t="s">
        <v>2000</v>
      </c>
      <c r="BK532" s="75" t="s">
        <v>2000</v>
      </c>
      <c r="BL532" s="15"/>
      <c r="BM532" s="15"/>
      <c r="BN532" s="15"/>
      <c r="BO532" s="15"/>
      <c r="BP532" s="15"/>
      <c r="BQ532" s="15"/>
      <c r="BR532" s="15"/>
    </row>
    <row r="533" spans="1:70" s="29" customFormat="1" ht="15" customHeight="1" x14ac:dyDescent="0.25">
      <c r="A533" s="25">
        <v>431</v>
      </c>
      <c r="B533" s="21">
        <v>192</v>
      </c>
      <c r="C533" s="190" t="s">
        <v>287</v>
      </c>
      <c r="D533" s="201">
        <v>0</v>
      </c>
      <c r="E533" s="57" t="s">
        <v>295</v>
      </c>
      <c r="F533" s="57" t="s">
        <v>289</v>
      </c>
      <c r="G533" s="25"/>
      <c r="H533" s="104">
        <v>0</v>
      </c>
      <c r="I533" s="25" t="s">
        <v>3052</v>
      </c>
      <c r="J533" s="25"/>
      <c r="K533" s="25"/>
      <c r="L533" s="25"/>
      <c r="M533" s="25"/>
      <c r="N533" s="25"/>
      <c r="O533" s="25"/>
      <c r="P533" s="25"/>
      <c r="Q533" s="25"/>
      <c r="R533" s="25"/>
      <c r="S533" s="25"/>
      <c r="T533" s="25"/>
      <c r="U533" s="25"/>
      <c r="V533" s="25"/>
      <c r="W533" s="25"/>
      <c r="X533" s="25"/>
      <c r="Y533" s="25"/>
      <c r="Z533" s="83"/>
      <c r="AA533" s="83"/>
      <c r="AB533" s="83"/>
      <c r="AC533" s="83"/>
      <c r="AD533" s="25"/>
      <c r="AE533" s="22"/>
      <c r="AF533" s="22"/>
      <c r="AG533" s="22"/>
      <c r="AH533" s="22"/>
      <c r="AI533" s="22"/>
      <c r="AJ533" s="35"/>
      <c r="AK533" s="35"/>
      <c r="AL533" s="35"/>
      <c r="AM533" s="35"/>
      <c r="AN533" s="35"/>
      <c r="AO533" s="24"/>
      <c r="AP533" s="27"/>
      <c r="AQ533" s="27"/>
      <c r="AR533" s="28"/>
      <c r="AS533" s="28"/>
      <c r="AT533" s="25"/>
      <c r="AU533" s="25"/>
      <c r="AV533" s="25"/>
      <c r="AW533" s="25"/>
      <c r="AX533" s="25"/>
      <c r="AY533" s="25"/>
      <c r="AZ533" s="25"/>
      <c r="BA533" s="25"/>
      <c r="BB533" s="25"/>
      <c r="BC533" s="25"/>
      <c r="BD533" s="25"/>
      <c r="BE533" s="25"/>
      <c r="BF533" s="25"/>
      <c r="BG533" s="25" t="s">
        <v>2000</v>
      </c>
      <c r="BH533" s="25" t="s">
        <v>2000</v>
      </c>
      <c r="BI533" s="75" t="s">
        <v>2000</v>
      </c>
      <c r="BJ533" s="75" t="s">
        <v>2000</v>
      </c>
      <c r="BK533" s="75" t="s">
        <v>2000</v>
      </c>
      <c r="BL533" s="53"/>
      <c r="BM533" s="53"/>
      <c r="BN533" s="53"/>
      <c r="BO533" s="53"/>
      <c r="BP533" s="53"/>
      <c r="BQ533" s="53"/>
      <c r="BR533" s="53"/>
    </row>
    <row r="534" spans="1:70" s="29" customFormat="1" ht="15" customHeight="1" x14ac:dyDescent="0.25">
      <c r="A534" s="25">
        <v>638</v>
      </c>
      <c r="B534" s="237"/>
      <c r="C534" s="190"/>
      <c r="D534" s="200">
        <v>1</v>
      </c>
      <c r="E534" s="57" t="s">
        <v>2987</v>
      </c>
      <c r="F534" s="57" t="s">
        <v>289</v>
      </c>
      <c r="G534" s="25"/>
      <c r="H534" s="104">
        <v>1</v>
      </c>
      <c r="I534" s="25">
        <v>1</v>
      </c>
      <c r="J534" s="185" t="s">
        <v>2988</v>
      </c>
      <c r="K534" s="25">
        <v>1</v>
      </c>
      <c r="L534" s="25">
        <v>2</v>
      </c>
      <c r="M534" s="25">
        <v>26</v>
      </c>
      <c r="N534" s="25">
        <v>26</v>
      </c>
      <c r="O534" s="25" t="s">
        <v>2990</v>
      </c>
      <c r="P534" s="25" t="s">
        <v>2991</v>
      </c>
      <c r="Q534" s="25" t="s">
        <v>2992</v>
      </c>
      <c r="R534" s="25"/>
      <c r="S534" s="25">
        <v>4</v>
      </c>
      <c r="T534" s="25" t="s">
        <v>2989</v>
      </c>
      <c r="U534" s="25" t="s">
        <v>10</v>
      </c>
      <c r="V534" s="25">
        <v>8</v>
      </c>
      <c r="W534" s="25" t="s">
        <v>3</v>
      </c>
      <c r="X534" s="25">
        <v>1</v>
      </c>
      <c r="Y534" s="25">
        <v>0.81</v>
      </c>
      <c r="Z534" s="25"/>
      <c r="AA534" s="25">
        <v>1.58</v>
      </c>
      <c r="AB534" s="25"/>
      <c r="AC534" s="25">
        <v>36</v>
      </c>
      <c r="AD534" s="25" t="s">
        <v>2996</v>
      </c>
      <c r="AE534" s="22">
        <f>((Y534*(108.57/$AO534))/$AQ534)*(0.830367/$AP534)</f>
        <v>0.88524029950249938</v>
      </c>
      <c r="AF534" s="22"/>
      <c r="AG534" s="22">
        <f>((AA534*(108.57/$AO534))/$AQ534)*(0.830367/$AP534)</f>
        <v>1.7267650286591965</v>
      </c>
      <c r="AH534" s="22"/>
      <c r="AI534" s="22">
        <f>((AC534*(108.57/$AO534))/$AQ534)*(0.830367/$AP534)</f>
        <v>39.344013311222199</v>
      </c>
      <c r="AJ534" s="35">
        <f>AE534</f>
        <v>0.88524029950249938</v>
      </c>
      <c r="AK534" s="35"/>
      <c r="AL534" s="35">
        <f>AG534</f>
        <v>1.7267650286591965</v>
      </c>
      <c r="AM534" s="35"/>
      <c r="AN534" s="35">
        <f>AI534</f>
        <v>39.344013311222199</v>
      </c>
      <c r="AO534" s="24">
        <v>82.490466876552105</v>
      </c>
      <c r="AP534" s="24">
        <v>1</v>
      </c>
      <c r="AQ534" s="24">
        <v>1</v>
      </c>
      <c r="AR534" s="24">
        <v>3</v>
      </c>
      <c r="AS534" s="24"/>
      <c r="AT534" s="25">
        <v>10</v>
      </c>
      <c r="AU534" s="25" t="s">
        <v>2994</v>
      </c>
      <c r="AV534" s="25"/>
      <c r="AW534" s="25">
        <v>2002</v>
      </c>
      <c r="AX534" s="25" t="s">
        <v>2</v>
      </c>
      <c r="AY534" s="25"/>
      <c r="AZ534" s="25"/>
      <c r="BA534" s="25"/>
      <c r="BB534" s="25" t="s">
        <v>673</v>
      </c>
      <c r="BC534" s="25">
        <v>648</v>
      </c>
      <c r="BD534" s="25" t="s">
        <v>2995</v>
      </c>
      <c r="BE534" s="25"/>
      <c r="BF534" s="25">
        <v>2</v>
      </c>
      <c r="BG534" s="62">
        <v>3</v>
      </c>
      <c r="BH534" s="25" t="s">
        <v>2000</v>
      </c>
      <c r="BI534" s="74">
        <v>2</v>
      </c>
      <c r="BJ534" s="75" t="s">
        <v>2000</v>
      </c>
      <c r="BK534" s="75" t="s">
        <v>4076</v>
      </c>
      <c r="BL534" s="15"/>
      <c r="BM534" s="238"/>
      <c r="BN534" s="238"/>
      <c r="BO534" s="238"/>
      <c r="BP534" s="238"/>
      <c r="BQ534" s="238"/>
      <c r="BR534" s="238"/>
    </row>
    <row r="535" spans="1:70" s="29" customFormat="1" ht="15" customHeight="1" x14ac:dyDescent="0.25">
      <c r="A535" s="25">
        <v>639</v>
      </c>
      <c r="B535" s="237"/>
      <c r="C535" s="190"/>
      <c r="D535" s="200">
        <v>1</v>
      </c>
      <c r="E535" s="57" t="s">
        <v>2987</v>
      </c>
      <c r="F535" s="57" t="s">
        <v>289</v>
      </c>
      <c r="G535" s="25"/>
      <c r="H535" s="104">
        <v>1</v>
      </c>
      <c r="I535" s="25">
        <v>1</v>
      </c>
      <c r="J535" s="185" t="s">
        <v>2988</v>
      </c>
      <c r="K535" s="25">
        <v>1</v>
      </c>
      <c r="L535" s="25">
        <v>2</v>
      </c>
      <c r="M535" s="25">
        <v>26</v>
      </c>
      <c r="N535" s="25">
        <v>26</v>
      </c>
      <c r="O535" s="25" t="s">
        <v>2990</v>
      </c>
      <c r="P535" s="25" t="s">
        <v>2991</v>
      </c>
      <c r="Q535" s="25" t="s">
        <v>2997</v>
      </c>
      <c r="R535" s="25"/>
      <c r="S535" s="25">
        <v>4</v>
      </c>
      <c r="T535" s="25" t="s">
        <v>2989</v>
      </c>
      <c r="U535" s="25" t="s">
        <v>10</v>
      </c>
      <c r="V535" s="25">
        <v>8</v>
      </c>
      <c r="W535" s="25" t="s">
        <v>3</v>
      </c>
      <c r="X535" s="25">
        <v>1</v>
      </c>
      <c r="Y535" s="25">
        <v>1.4</v>
      </c>
      <c r="Z535" s="25"/>
      <c r="AA535" s="25">
        <v>2.89</v>
      </c>
      <c r="AB535" s="25"/>
      <c r="AC535" s="25">
        <v>86</v>
      </c>
      <c r="AD535" s="25" t="s">
        <v>2996</v>
      </c>
      <c r="AE535" s="22">
        <f>((Y535*(108.57/$AO535))/$AQ535)*(0.830367/$AP535)</f>
        <v>1.5300449621030852</v>
      </c>
      <c r="AF535" s="22"/>
      <c r="AG535" s="22">
        <f>((AA535*(108.57/$AO535))/$AQ535)*(0.830367/$AP535)</f>
        <v>3.1584499574842266</v>
      </c>
      <c r="AH535" s="22"/>
      <c r="AI535" s="22">
        <f>((AC535*(108.57/$AO535))/$AQ535)*(0.830367/$AP535)</f>
        <v>93.988476243475247</v>
      </c>
      <c r="AJ535" s="35">
        <f>AE535</f>
        <v>1.5300449621030852</v>
      </c>
      <c r="AK535" s="35"/>
      <c r="AL535" s="35">
        <f>AG535</f>
        <v>3.1584499574842266</v>
      </c>
      <c r="AM535" s="35"/>
      <c r="AN535" s="35">
        <f>AI535</f>
        <v>93.988476243475247</v>
      </c>
      <c r="AO535" s="24">
        <v>82.490466876552105</v>
      </c>
      <c r="AP535" s="24">
        <v>1</v>
      </c>
      <c r="AQ535" s="24">
        <v>1</v>
      </c>
      <c r="AR535" s="24">
        <v>3</v>
      </c>
      <c r="AS535" s="24"/>
      <c r="AT535" s="25">
        <v>10</v>
      </c>
      <c r="AU535" s="25" t="s">
        <v>2994</v>
      </c>
      <c r="AV535" s="25"/>
      <c r="AW535" s="25">
        <v>2002</v>
      </c>
      <c r="AX535" s="25" t="s">
        <v>2</v>
      </c>
      <c r="AY535" s="25"/>
      <c r="AZ535" s="25"/>
      <c r="BA535" s="25"/>
      <c r="BB535" s="25" t="s">
        <v>673</v>
      </c>
      <c r="BC535" s="25">
        <v>648</v>
      </c>
      <c r="BD535" s="25" t="s">
        <v>2995</v>
      </c>
      <c r="BE535" s="25"/>
      <c r="BF535" s="25">
        <v>2</v>
      </c>
      <c r="BG535" s="62">
        <v>3</v>
      </c>
      <c r="BH535" s="25" t="s">
        <v>2000</v>
      </c>
      <c r="BI535" s="74">
        <v>2</v>
      </c>
      <c r="BJ535" s="75" t="s">
        <v>2000</v>
      </c>
      <c r="BK535" s="75" t="s">
        <v>4076</v>
      </c>
      <c r="BL535" s="15"/>
      <c r="BM535" s="238"/>
      <c r="BN535" s="238"/>
      <c r="BO535" s="238"/>
      <c r="BP535" s="238"/>
      <c r="BQ535" s="238"/>
      <c r="BR535" s="238"/>
    </row>
    <row r="536" spans="1:70" s="29" customFormat="1" ht="15" customHeight="1" x14ac:dyDescent="0.25">
      <c r="A536" s="25">
        <v>746</v>
      </c>
      <c r="B536" s="220"/>
      <c r="C536" s="190"/>
      <c r="D536" s="200">
        <v>1</v>
      </c>
      <c r="E536" s="198" t="s">
        <v>3412</v>
      </c>
      <c r="F536" s="57" t="s">
        <v>5</v>
      </c>
      <c r="G536" s="25" t="s">
        <v>3</v>
      </c>
      <c r="H536" s="104">
        <v>1</v>
      </c>
      <c r="I536" s="25">
        <v>1</v>
      </c>
      <c r="J536" s="25"/>
      <c r="K536" s="25">
        <v>1</v>
      </c>
      <c r="L536" s="25">
        <v>3</v>
      </c>
      <c r="M536" s="25">
        <v>24</v>
      </c>
      <c r="N536" s="25">
        <v>24</v>
      </c>
      <c r="O536" s="25" t="s">
        <v>3413</v>
      </c>
      <c r="P536" s="25" t="s">
        <v>3011</v>
      </c>
      <c r="Q536" s="25" t="s">
        <v>3414</v>
      </c>
      <c r="R536" s="25"/>
      <c r="S536" s="25">
        <v>4</v>
      </c>
      <c r="T536" s="25" t="s">
        <v>3380</v>
      </c>
      <c r="U536" s="25" t="s">
        <v>10</v>
      </c>
      <c r="V536" s="25">
        <v>8</v>
      </c>
      <c r="W536" s="25"/>
      <c r="X536" s="25">
        <v>1</v>
      </c>
      <c r="Y536" s="25"/>
      <c r="Z536" s="25">
        <v>63</v>
      </c>
      <c r="AA536" s="25"/>
      <c r="AB536" s="25"/>
      <c r="AC536" s="25">
        <v>78</v>
      </c>
      <c r="AD536" s="25" t="s">
        <v>3415</v>
      </c>
      <c r="AE536" s="22"/>
      <c r="AF536" s="22">
        <f>((Z536*(108.57/$AO536))/$AQ536)*(0.830367/$AP536)</f>
        <v>75.976224263319011</v>
      </c>
      <c r="AG536" s="22"/>
      <c r="AH536" s="22"/>
      <c r="AI536" s="22">
        <f>((AC536*(108.57/$AO536))/$AQ536)*(0.830367/$AP536)</f>
        <v>94.065801468871157</v>
      </c>
      <c r="AJ536" s="35"/>
      <c r="AK536" s="35">
        <f>AF536</f>
        <v>75.976224263319011</v>
      </c>
      <c r="AL536" s="35"/>
      <c r="AM536" s="35"/>
      <c r="AN536" s="35">
        <f>AI536</f>
        <v>94.065801468871157</v>
      </c>
      <c r="AO536" s="24">
        <v>74.755433058708903</v>
      </c>
      <c r="AP536" s="24">
        <v>1</v>
      </c>
      <c r="AQ536" s="24">
        <v>1</v>
      </c>
      <c r="AR536" s="24">
        <v>6</v>
      </c>
      <c r="AS536" s="24"/>
      <c r="AT536" s="25">
        <v>10</v>
      </c>
      <c r="AU536" s="25" t="s">
        <v>3349</v>
      </c>
      <c r="AV536" s="25" t="s">
        <v>3417</v>
      </c>
      <c r="AW536" s="25" t="s">
        <v>3418</v>
      </c>
      <c r="AX536" s="25" t="s">
        <v>3</v>
      </c>
      <c r="AY536" s="25"/>
      <c r="AZ536" s="25" t="s">
        <v>3</v>
      </c>
      <c r="BA536" s="25"/>
      <c r="BB536" s="25" t="s">
        <v>3416</v>
      </c>
      <c r="BC536" s="25" t="s">
        <v>3417</v>
      </c>
      <c r="BD536" s="25" t="s">
        <v>3396</v>
      </c>
      <c r="BE536" s="25" t="s">
        <v>3397</v>
      </c>
      <c r="BF536" s="25">
        <v>3</v>
      </c>
      <c r="BG536" s="62">
        <v>3</v>
      </c>
      <c r="BH536" s="25" t="s">
        <v>2000</v>
      </c>
      <c r="BI536" s="74">
        <v>2</v>
      </c>
      <c r="BJ536" s="75" t="s">
        <v>2000</v>
      </c>
      <c r="BK536" s="75" t="s">
        <v>4095</v>
      </c>
      <c r="BL536" s="15"/>
      <c r="BM536" s="15"/>
      <c r="BN536" s="15"/>
      <c r="BO536" s="15"/>
      <c r="BP536" s="15"/>
      <c r="BQ536" s="15"/>
      <c r="BR536" s="15"/>
    </row>
    <row r="537" spans="1:70" s="29" customFormat="1" ht="15" customHeight="1" x14ac:dyDescent="0.25">
      <c r="A537" s="25">
        <v>742</v>
      </c>
      <c r="B537" s="220"/>
      <c r="C537" s="190"/>
      <c r="D537" s="200">
        <v>1</v>
      </c>
      <c r="E537" s="57" t="s">
        <v>3386</v>
      </c>
      <c r="F537" s="57" t="s">
        <v>5</v>
      </c>
      <c r="G537" s="25" t="s">
        <v>3387</v>
      </c>
      <c r="H537" s="104">
        <v>1</v>
      </c>
      <c r="I537" s="25">
        <v>1</v>
      </c>
      <c r="J537" s="25" t="s">
        <v>3388</v>
      </c>
      <c r="K537" s="25">
        <v>1</v>
      </c>
      <c r="L537" s="25">
        <v>3</v>
      </c>
      <c r="M537" s="25">
        <v>2</v>
      </c>
      <c r="N537" s="25" t="s">
        <v>2940</v>
      </c>
      <c r="O537" s="25" t="s">
        <v>3389</v>
      </c>
      <c r="P537" s="25" t="s">
        <v>3011</v>
      </c>
      <c r="Q537" s="25" t="s">
        <v>3390</v>
      </c>
      <c r="R537" s="25" t="s">
        <v>3391</v>
      </c>
      <c r="S537" s="25">
        <v>4</v>
      </c>
      <c r="T537" s="25" t="s">
        <v>3380</v>
      </c>
      <c r="U537" s="25" t="s">
        <v>2</v>
      </c>
      <c r="V537" s="25">
        <v>3</v>
      </c>
      <c r="W537" s="25" t="s">
        <v>3392</v>
      </c>
      <c r="X537" s="25">
        <v>2</v>
      </c>
      <c r="Y537" s="25"/>
      <c r="Z537" s="25"/>
      <c r="AA537" s="25">
        <v>199570</v>
      </c>
      <c r="AB537" s="25"/>
      <c r="AC537" s="25"/>
      <c r="AD537" s="25" t="s">
        <v>3393</v>
      </c>
      <c r="AE537" s="22"/>
      <c r="AF537" s="22"/>
      <c r="AG537" s="22">
        <f>((AA537*(108.57/$AO537))/$AQ537)*(0.830367/$AP537)</f>
        <v>200890.0884690485</v>
      </c>
      <c r="AH537" s="22"/>
      <c r="AI537" s="22"/>
      <c r="AJ537" s="35"/>
      <c r="AK537" s="35"/>
      <c r="AL537" s="35">
        <f>AG537/AS537</f>
        <v>3.4444402460272703</v>
      </c>
      <c r="AM537" s="35"/>
      <c r="AN537" s="35"/>
      <c r="AO537" s="24">
        <v>89.560532372110202</v>
      </c>
      <c r="AP537" s="24">
        <v>1</v>
      </c>
      <c r="AQ537" s="24">
        <v>1</v>
      </c>
      <c r="AR537" s="24">
        <v>1</v>
      </c>
      <c r="AS537" s="24">
        <v>58323</v>
      </c>
      <c r="AT537" s="25">
        <v>14</v>
      </c>
      <c r="AU537" s="25" t="s">
        <v>3395</v>
      </c>
      <c r="AV537" s="25"/>
      <c r="AW537" s="25">
        <v>2005</v>
      </c>
      <c r="AX537" s="25" t="s">
        <v>3</v>
      </c>
      <c r="AY537" s="25" t="s">
        <v>3394</v>
      </c>
      <c r="AZ537" s="25" t="s">
        <v>3</v>
      </c>
      <c r="BA537" s="25" t="s">
        <v>3394</v>
      </c>
      <c r="BB537" s="25" t="s">
        <v>3394</v>
      </c>
      <c r="BC537" s="25"/>
      <c r="BD537" s="25" t="s">
        <v>3396</v>
      </c>
      <c r="BE537" s="25" t="s">
        <v>3397</v>
      </c>
      <c r="BF537" s="25">
        <v>3</v>
      </c>
      <c r="BG537" s="62">
        <v>3</v>
      </c>
      <c r="BH537" s="25" t="s">
        <v>2000</v>
      </c>
      <c r="BI537" s="74">
        <v>2</v>
      </c>
      <c r="BJ537" s="75" t="s">
        <v>2000</v>
      </c>
      <c r="BK537" s="75" t="s">
        <v>4091</v>
      </c>
      <c r="BL537" s="15"/>
      <c r="BM537" s="15"/>
      <c r="BN537" s="15"/>
      <c r="BO537" s="15"/>
      <c r="BP537" s="15"/>
      <c r="BQ537" s="15"/>
      <c r="BR537" s="15"/>
    </row>
    <row r="538" spans="1:70" s="29" customFormat="1" ht="15" customHeight="1" x14ac:dyDescent="0.25">
      <c r="A538" s="25">
        <v>738</v>
      </c>
      <c r="B538" s="220"/>
      <c r="C538" s="190"/>
      <c r="D538" s="200">
        <v>1</v>
      </c>
      <c r="E538" s="197" t="s">
        <v>3367</v>
      </c>
      <c r="F538" s="57" t="s">
        <v>5</v>
      </c>
      <c r="G538" s="99" t="s">
        <v>3368</v>
      </c>
      <c r="H538" s="104">
        <v>1</v>
      </c>
      <c r="I538" s="25">
        <v>1</v>
      </c>
      <c r="J538" s="25" t="s">
        <v>3369</v>
      </c>
      <c r="K538" s="25">
        <v>1</v>
      </c>
      <c r="L538" s="25">
        <v>3</v>
      </c>
      <c r="M538" s="25">
        <v>24</v>
      </c>
      <c r="N538" s="25">
        <v>24</v>
      </c>
      <c r="O538" s="25" t="s">
        <v>3370</v>
      </c>
      <c r="P538" s="25" t="s">
        <v>3011</v>
      </c>
      <c r="Q538" s="25" t="s">
        <v>3371</v>
      </c>
      <c r="R538" s="25"/>
      <c r="S538" s="25">
        <v>4</v>
      </c>
      <c r="T538" s="25" t="s">
        <v>3380</v>
      </c>
      <c r="U538" s="25" t="s">
        <v>10</v>
      </c>
      <c r="V538" s="25">
        <v>8</v>
      </c>
      <c r="W538" s="25"/>
      <c r="X538" s="25">
        <v>1</v>
      </c>
      <c r="Y538" s="25"/>
      <c r="Z538" s="25"/>
      <c r="AA538" s="25">
        <v>0.33</v>
      </c>
      <c r="AB538" s="25"/>
      <c r="AC538" s="25"/>
      <c r="AD538" s="25" t="s">
        <v>3382</v>
      </c>
      <c r="AE538" s="22"/>
      <c r="AF538" s="22"/>
      <c r="AG538" s="22">
        <f>((AA538*(108.57/$AO538))/$AQ538)*(0.830367/$AP538)*(12)</f>
        <v>3.9861940689353714</v>
      </c>
      <c r="AH538" s="22"/>
      <c r="AI538" s="22"/>
      <c r="AJ538" s="35"/>
      <c r="AK538" s="35"/>
      <c r="AL538" s="35">
        <f>AG538</f>
        <v>3.9861940689353714</v>
      </c>
      <c r="AM538" s="35"/>
      <c r="AN538" s="35"/>
      <c r="AO538" s="24">
        <v>89.560532372110202</v>
      </c>
      <c r="AP538" s="24">
        <v>1</v>
      </c>
      <c r="AQ538" s="24">
        <v>1</v>
      </c>
      <c r="AR538" s="28">
        <v>3</v>
      </c>
      <c r="AS538" s="24"/>
      <c r="AT538" s="25">
        <v>12</v>
      </c>
      <c r="AU538" s="25" t="s">
        <v>3373</v>
      </c>
      <c r="AV538" s="25" t="s">
        <v>3374</v>
      </c>
      <c r="AW538" s="25">
        <v>2005</v>
      </c>
      <c r="AX538" s="25" t="s">
        <v>3</v>
      </c>
      <c r="AY538" s="25"/>
      <c r="AZ538" s="25" t="s">
        <v>3</v>
      </c>
      <c r="BA538" s="25" t="s">
        <v>3</v>
      </c>
      <c r="BB538" s="25" t="s">
        <v>3372</v>
      </c>
      <c r="BC538" s="25">
        <v>1892</v>
      </c>
      <c r="BD538" s="25" t="s">
        <v>3327</v>
      </c>
      <c r="BE538" s="25" t="s">
        <v>972</v>
      </c>
      <c r="BF538" s="25">
        <v>3</v>
      </c>
      <c r="BG538" s="62">
        <v>3</v>
      </c>
      <c r="BH538" s="25" t="s">
        <v>2000</v>
      </c>
      <c r="BI538" s="74">
        <v>1</v>
      </c>
      <c r="BJ538" s="75" t="s">
        <v>2000</v>
      </c>
      <c r="BK538" s="75" t="s">
        <v>4090</v>
      </c>
      <c r="BL538" s="15"/>
      <c r="BM538" s="238"/>
      <c r="BN538" s="238"/>
      <c r="BO538" s="238"/>
      <c r="BP538" s="238"/>
      <c r="BQ538" s="238"/>
      <c r="BR538" s="238"/>
    </row>
    <row r="539" spans="1:70" s="29" customFormat="1" ht="15" customHeight="1" x14ac:dyDescent="0.25">
      <c r="A539" s="25">
        <v>739</v>
      </c>
      <c r="B539" s="220"/>
      <c r="C539" s="190"/>
      <c r="D539" s="200">
        <v>1</v>
      </c>
      <c r="E539" s="197" t="s">
        <v>3367</v>
      </c>
      <c r="F539" s="57" t="s">
        <v>5</v>
      </c>
      <c r="G539" s="99" t="s">
        <v>3368</v>
      </c>
      <c r="H539" s="104">
        <v>1</v>
      </c>
      <c r="I539" s="25">
        <v>1</v>
      </c>
      <c r="J539" s="25" t="s">
        <v>3369</v>
      </c>
      <c r="K539" s="25">
        <v>1</v>
      </c>
      <c r="L539" s="25">
        <v>3</v>
      </c>
      <c r="M539" s="25">
        <v>19</v>
      </c>
      <c r="N539" s="25" t="s">
        <v>2960</v>
      </c>
      <c r="O539" s="25" t="s">
        <v>3375</v>
      </c>
      <c r="P539" s="25" t="s">
        <v>3011</v>
      </c>
      <c r="Q539" s="25" t="s">
        <v>3371</v>
      </c>
      <c r="R539" s="25"/>
      <c r="S539" s="25">
        <v>4</v>
      </c>
      <c r="T539" s="25" t="s">
        <v>3380</v>
      </c>
      <c r="U539" s="25" t="s">
        <v>10</v>
      </c>
      <c r="V539" s="25">
        <v>8</v>
      </c>
      <c r="W539" s="25"/>
      <c r="X539" s="25">
        <v>1</v>
      </c>
      <c r="Y539" s="25"/>
      <c r="Z539" s="25"/>
      <c r="AA539" s="25">
        <v>0.25</v>
      </c>
      <c r="AB539" s="25"/>
      <c r="AC539" s="25"/>
      <c r="AD539" s="25" t="s">
        <v>3383</v>
      </c>
      <c r="AE539" s="22"/>
      <c r="AF539" s="22"/>
      <c r="AG539" s="22">
        <f>((AA539*(108.57/$AO539))/$AQ539)*(0.830367/$AP539)*12</f>
        <v>3.0198439916177051</v>
      </c>
      <c r="AH539" s="22"/>
      <c r="AI539" s="22"/>
      <c r="AJ539" s="35"/>
      <c r="AK539" s="35"/>
      <c r="AL539" s="35">
        <f>AG539</f>
        <v>3.0198439916177051</v>
      </c>
      <c r="AM539" s="35"/>
      <c r="AN539" s="35"/>
      <c r="AO539" s="24">
        <v>89.560532372110202</v>
      </c>
      <c r="AP539" s="24">
        <v>1</v>
      </c>
      <c r="AQ539" s="24">
        <v>1</v>
      </c>
      <c r="AR539" s="28">
        <v>3</v>
      </c>
      <c r="AS539" s="24"/>
      <c r="AT539" s="25">
        <v>12</v>
      </c>
      <c r="AU539" s="25" t="s">
        <v>3373</v>
      </c>
      <c r="AV539" s="25" t="s">
        <v>3374</v>
      </c>
      <c r="AW539" s="25">
        <v>2005</v>
      </c>
      <c r="AX539" s="25" t="s">
        <v>3</v>
      </c>
      <c r="AY539" s="25"/>
      <c r="AZ539" s="25" t="s">
        <v>3</v>
      </c>
      <c r="BA539" s="25" t="s">
        <v>3</v>
      </c>
      <c r="BB539" s="25" t="s">
        <v>3372</v>
      </c>
      <c r="BC539" s="25">
        <v>1892</v>
      </c>
      <c r="BD539" s="25" t="s">
        <v>3327</v>
      </c>
      <c r="BE539" s="25" t="s">
        <v>972</v>
      </c>
      <c r="BF539" s="25">
        <v>3</v>
      </c>
      <c r="BG539" s="62">
        <v>3</v>
      </c>
      <c r="BH539" s="25" t="s">
        <v>2000</v>
      </c>
      <c r="BI539" s="74">
        <v>1</v>
      </c>
      <c r="BJ539" s="75" t="s">
        <v>2000</v>
      </c>
      <c r="BK539" s="75" t="s">
        <v>4090</v>
      </c>
      <c r="BL539" s="15"/>
      <c r="BM539" s="238"/>
      <c r="BN539" s="238"/>
      <c r="BO539" s="238"/>
      <c r="BP539" s="238"/>
      <c r="BQ539" s="238"/>
      <c r="BR539" s="238"/>
    </row>
    <row r="540" spans="1:70" s="29" customFormat="1" ht="15" customHeight="1" x14ac:dyDescent="0.25">
      <c r="A540" s="25">
        <v>658</v>
      </c>
      <c r="B540" s="30"/>
      <c r="C540" s="191"/>
      <c r="D540" s="200">
        <v>1</v>
      </c>
      <c r="E540" s="87" t="s">
        <v>3135</v>
      </c>
      <c r="F540" s="87" t="s">
        <v>151</v>
      </c>
      <c r="G540" s="94" t="s">
        <v>3101</v>
      </c>
      <c r="H540" s="227">
        <v>1</v>
      </c>
      <c r="I540" s="44">
        <v>1</v>
      </c>
      <c r="J540" s="44" t="s">
        <v>3102</v>
      </c>
      <c r="K540" s="44">
        <v>1</v>
      </c>
      <c r="L540" s="44">
        <v>2</v>
      </c>
      <c r="M540" s="44">
        <v>26</v>
      </c>
      <c r="N540" s="44">
        <v>26</v>
      </c>
      <c r="O540" s="44" t="s">
        <v>3103</v>
      </c>
      <c r="P540" s="44" t="s">
        <v>3011</v>
      </c>
      <c r="Q540" s="44" t="s">
        <v>3104</v>
      </c>
      <c r="R540" s="44" t="s">
        <v>751</v>
      </c>
      <c r="S540" s="44">
        <v>4</v>
      </c>
      <c r="T540" s="44" t="s">
        <v>3105</v>
      </c>
      <c r="U540" s="44" t="s">
        <v>10</v>
      </c>
      <c r="V540" s="44">
        <v>3</v>
      </c>
      <c r="W540" s="44" t="s">
        <v>3106</v>
      </c>
      <c r="X540" s="25">
        <v>1</v>
      </c>
      <c r="Y540" s="85"/>
      <c r="Z540" s="85"/>
      <c r="AA540" s="85">
        <v>110.64</v>
      </c>
      <c r="AB540" s="85"/>
      <c r="AC540" s="85"/>
      <c r="AD540" s="44" t="s">
        <v>3118</v>
      </c>
      <c r="AE540" s="22"/>
      <c r="AF540" s="22"/>
      <c r="AG540" s="22">
        <f>((AA540*(108.57/$AO540))/$AQ540)*(0.830367/$AP540)</f>
        <v>155.00648655651048</v>
      </c>
      <c r="AH540" s="22"/>
      <c r="AI540" s="22"/>
      <c r="AJ540" s="35"/>
      <c r="AK540" s="35"/>
      <c r="AL540" s="35">
        <f>AG540</f>
        <v>155.00648655651048</v>
      </c>
      <c r="AM540" s="35"/>
      <c r="AN540" s="35"/>
      <c r="AO540" s="24">
        <v>64.349060980652595</v>
      </c>
      <c r="AP540" s="24">
        <v>1</v>
      </c>
      <c r="AQ540" s="24">
        <v>1</v>
      </c>
      <c r="AR540" s="28">
        <v>3</v>
      </c>
      <c r="AS540" s="24">
        <v>1</v>
      </c>
      <c r="AT540" s="44">
        <v>10</v>
      </c>
      <c r="AU540" s="44" t="s">
        <v>3110</v>
      </c>
      <c r="AV540" s="44" t="s">
        <v>3112</v>
      </c>
      <c r="AW540" s="44" t="s">
        <v>3113</v>
      </c>
      <c r="AX540" s="44" t="s">
        <v>773</v>
      </c>
      <c r="AY540" s="44" t="s">
        <v>3111</v>
      </c>
      <c r="AZ540" s="78">
        <v>0.06</v>
      </c>
      <c r="BA540" s="44"/>
      <c r="BB540" s="44" t="s">
        <v>3109</v>
      </c>
      <c r="BC540" s="85" t="s">
        <v>3117</v>
      </c>
      <c r="BD540" s="44" t="s">
        <v>751</v>
      </c>
      <c r="BE540" s="44" t="s">
        <v>1590</v>
      </c>
      <c r="BF540" s="44">
        <v>3</v>
      </c>
      <c r="BG540" s="62">
        <v>3</v>
      </c>
      <c r="BH540" s="25" t="s">
        <v>2000</v>
      </c>
      <c r="BI540" s="74">
        <v>2</v>
      </c>
      <c r="BJ540" s="75" t="s">
        <v>2000</v>
      </c>
      <c r="BK540" s="75" t="s">
        <v>4086</v>
      </c>
      <c r="BL540" s="15"/>
      <c r="BM540" s="15"/>
      <c r="BN540" s="15"/>
      <c r="BO540" s="15"/>
      <c r="BP540" s="15"/>
      <c r="BQ540" s="15"/>
      <c r="BR540" s="15"/>
    </row>
    <row r="541" spans="1:70" s="29" customFormat="1" ht="15" customHeight="1" x14ac:dyDescent="0.25">
      <c r="A541" s="25">
        <v>887</v>
      </c>
      <c r="B541" s="220"/>
      <c r="C541" s="190"/>
      <c r="D541" s="200">
        <v>1</v>
      </c>
      <c r="E541" s="57" t="s">
        <v>3846</v>
      </c>
      <c r="F541" s="57" t="s">
        <v>5</v>
      </c>
      <c r="G541" s="25" t="s">
        <v>3847</v>
      </c>
      <c r="H541" s="104">
        <v>1</v>
      </c>
      <c r="I541" s="25">
        <v>1</v>
      </c>
      <c r="J541" s="25"/>
      <c r="K541" s="25">
        <v>4</v>
      </c>
      <c r="L541" s="25">
        <v>1</v>
      </c>
      <c r="M541" s="25">
        <v>26</v>
      </c>
      <c r="N541" s="25">
        <v>26</v>
      </c>
      <c r="O541" s="25" t="s">
        <v>3852</v>
      </c>
      <c r="P541" s="25" t="s">
        <v>3441</v>
      </c>
      <c r="Q541" s="25" t="s">
        <v>3849</v>
      </c>
      <c r="R541" s="25"/>
      <c r="S541" s="25">
        <v>4</v>
      </c>
      <c r="T541" s="25" t="s">
        <v>680</v>
      </c>
      <c r="U541" s="25" t="s">
        <v>10</v>
      </c>
      <c r="V541" s="25">
        <v>8</v>
      </c>
      <c r="W541" s="25"/>
      <c r="X541" s="25">
        <v>1</v>
      </c>
      <c r="Y541" s="25"/>
      <c r="Z541" s="25"/>
      <c r="AA541" s="25">
        <v>430.5</v>
      </c>
      <c r="AB541" s="25"/>
      <c r="AC541" s="25"/>
      <c r="AD541" s="25" t="s">
        <v>3853</v>
      </c>
      <c r="AE541" s="22"/>
      <c r="AF541" s="22"/>
      <c r="AG541" s="22">
        <f>((AA541*(140.36/$AO541))/$AQ541)*(0.830367/$AP541)</f>
        <v>41.545228437731232</v>
      </c>
      <c r="AH541" s="22"/>
      <c r="AI541" s="22"/>
      <c r="AJ541" s="35"/>
      <c r="AK541" s="35"/>
      <c r="AL541" s="35">
        <f>AG541/AS541</f>
        <v>41.545228437731232</v>
      </c>
      <c r="AM541" s="35"/>
      <c r="AN541" s="35"/>
      <c r="AO541" s="73">
        <v>65.828177014092503</v>
      </c>
      <c r="AP541" s="24">
        <v>18.346516553919599</v>
      </c>
      <c r="AQ541" s="24">
        <v>1</v>
      </c>
      <c r="AR541" s="27">
        <v>2</v>
      </c>
      <c r="AS541" s="28">
        <v>1</v>
      </c>
      <c r="AT541" s="25">
        <v>17</v>
      </c>
      <c r="AU541" s="25"/>
      <c r="AV541" s="25" t="s">
        <v>3851</v>
      </c>
      <c r="AW541" s="25"/>
      <c r="AX541" s="25"/>
      <c r="AY541" s="25"/>
      <c r="AZ541" s="25"/>
      <c r="BA541" s="25"/>
      <c r="BB541" s="25" t="s">
        <v>3854</v>
      </c>
      <c r="BC541" s="25"/>
      <c r="BD541" s="25"/>
      <c r="BE541" s="25"/>
      <c r="BF541" s="25">
        <v>2</v>
      </c>
      <c r="BG541" s="62">
        <v>3</v>
      </c>
      <c r="BH541" s="25" t="s">
        <v>2000</v>
      </c>
      <c r="BI541" s="74">
        <v>2</v>
      </c>
      <c r="BJ541" s="75" t="s">
        <v>4104</v>
      </c>
      <c r="BK541" s="75" t="s">
        <v>2000</v>
      </c>
      <c r="BL541" s="15"/>
      <c r="BM541" s="238"/>
      <c r="BN541" s="238"/>
      <c r="BO541" s="238"/>
      <c r="BP541" s="238"/>
      <c r="BQ541" s="238"/>
      <c r="BR541" s="238"/>
    </row>
    <row r="542" spans="1:70" s="29" customFormat="1" ht="15" customHeight="1" x14ac:dyDescent="0.25">
      <c r="A542" s="25">
        <v>888</v>
      </c>
      <c r="B542" s="220"/>
      <c r="C542" s="190"/>
      <c r="D542" s="200">
        <v>1</v>
      </c>
      <c r="E542" s="57" t="s">
        <v>3846</v>
      </c>
      <c r="F542" s="57" t="s">
        <v>5</v>
      </c>
      <c r="G542" s="25" t="s">
        <v>3847</v>
      </c>
      <c r="H542" s="104">
        <v>1</v>
      </c>
      <c r="I542" s="25">
        <v>1</v>
      </c>
      <c r="J542" s="25"/>
      <c r="K542" s="25">
        <v>4</v>
      </c>
      <c r="L542" s="25">
        <v>1</v>
      </c>
      <c r="M542" s="25">
        <v>3</v>
      </c>
      <c r="N542" s="25" t="s">
        <v>3074</v>
      </c>
      <c r="O542" s="25" t="s">
        <v>3855</v>
      </c>
      <c r="P542" s="25" t="s">
        <v>3441</v>
      </c>
      <c r="Q542" s="25" t="s">
        <v>3849</v>
      </c>
      <c r="R542" s="25"/>
      <c r="S542" s="25">
        <v>4</v>
      </c>
      <c r="T542" s="25" t="s">
        <v>680</v>
      </c>
      <c r="U542" s="25" t="s">
        <v>10</v>
      </c>
      <c r="V542" s="25">
        <v>8</v>
      </c>
      <c r="W542" s="25"/>
      <c r="X542" s="25">
        <v>2</v>
      </c>
      <c r="Y542" s="25"/>
      <c r="Z542" s="25"/>
      <c r="AA542" s="25">
        <v>189.5</v>
      </c>
      <c r="AB542" s="25"/>
      <c r="AC542" s="25"/>
      <c r="AD542" s="25" t="s">
        <v>3853</v>
      </c>
      <c r="AE542" s="22"/>
      <c r="AF542" s="22"/>
      <c r="AG542" s="22">
        <f>((AA542*(140.36/$AO542))/$AQ542)*(0.830367/$AP542)</f>
        <v>18.287620880255677</v>
      </c>
      <c r="AH542" s="22"/>
      <c r="AI542" s="22"/>
      <c r="AJ542" s="35"/>
      <c r="AK542" s="35"/>
      <c r="AL542" s="35">
        <f>AG542/AS542</f>
        <v>18.287620880255677</v>
      </c>
      <c r="AM542" s="35"/>
      <c r="AN542" s="35"/>
      <c r="AO542" s="73">
        <v>65.828177014092503</v>
      </c>
      <c r="AP542" s="24">
        <v>18.346516553919599</v>
      </c>
      <c r="AQ542" s="24">
        <v>1</v>
      </c>
      <c r="AR542" s="27">
        <v>2</v>
      </c>
      <c r="AS542" s="28">
        <v>1</v>
      </c>
      <c r="AT542" s="25">
        <v>15</v>
      </c>
      <c r="AU542" s="25" t="s">
        <v>3856</v>
      </c>
      <c r="AV542" s="25" t="s">
        <v>3851</v>
      </c>
      <c r="AW542" s="25"/>
      <c r="AX542" s="25"/>
      <c r="AY542" s="25" t="s">
        <v>3857</v>
      </c>
      <c r="AZ542" s="25"/>
      <c r="BA542" s="25"/>
      <c r="BB542" s="25" t="s">
        <v>3856</v>
      </c>
      <c r="BC542" s="25"/>
      <c r="BD542" s="25"/>
      <c r="BE542" s="25"/>
      <c r="BF542" s="25">
        <v>2</v>
      </c>
      <c r="BG542" s="62">
        <v>3</v>
      </c>
      <c r="BH542" s="25" t="s">
        <v>2000</v>
      </c>
      <c r="BI542" s="74">
        <v>2</v>
      </c>
      <c r="BJ542" s="75" t="s">
        <v>4104</v>
      </c>
      <c r="BK542" s="75" t="s">
        <v>2000</v>
      </c>
      <c r="BL542" s="15"/>
      <c r="BM542" s="238"/>
      <c r="BN542" s="238"/>
      <c r="BO542" s="238"/>
      <c r="BP542" s="238"/>
      <c r="BQ542" s="238"/>
      <c r="BR542" s="238"/>
    </row>
    <row r="543" spans="1:70" s="29" customFormat="1" ht="15" customHeight="1" x14ac:dyDescent="0.25">
      <c r="A543" s="25">
        <v>761</v>
      </c>
      <c r="B543" s="220"/>
      <c r="C543" s="190"/>
      <c r="D543" s="200">
        <v>1</v>
      </c>
      <c r="E543" s="57" t="s">
        <v>3488</v>
      </c>
      <c r="F543" s="57" t="s">
        <v>5</v>
      </c>
      <c r="G543" s="25" t="s">
        <v>3489</v>
      </c>
      <c r="H543" s="104">
        <v>1</v>
      </c>
      <c r="I543" s="25">
        <v>1</v>
      </c>
      <c r="J543" s="25" t="s">
        <v>3490</v>
      </c>
      <c r="K543" s="25">
        <v>1</v>
      </c>
      <c r="L543" s="25">
        <v>2</v>
      </c>
      <c r="M543" s="25">
        <v>24</v>
      </c>
      <c r="N543" s="25">
        <v>24</v>
      </c>
      <c r="O543" s="25" t="s">
        <v>3370</v>
      </c>
      <c r="P543" s="25" t="s">
        <v>3521</v>
      </c>
      <c r="Q543" s="25" t="s">
        <v>3491</v>
      </c>
      <c r="R543" s="25" t="s">
        <v>3492</v>
      </c>
      <c r="S543" s="25">
        <v>4</v>
      </c>
      <c r="T543" s="25" t="s">
        <v>3380</v>
      </c>
      <c r="U543" s="25" t="s">
        <v>10</v>
      </c>
      <c r="V543" s="25">
        <v>8</v>
      </c>
      <c r="W543" s="25" t="s">
        <v>3</v>
      </c>
      <c r="X543" s="25">
        <v>1</v>
      </c>
      <c r="Y543" s="25"/>
      <c r="Z543" s="25">
        <v>9.57</v>
      </c>
      <c r="AA543" s="25">
        <v>12.94</v>
      </c>
      <c r="AB543" s="25"/>
      <c r="AC543" s="25">
        <v>16.309999999999999</v>
      </c>
      <c r="AD543" s="25" t="s">
        <v>3493</v>
      </c>
      <c r="AE543" s="22"/>
      <c r="AF543" s="22">
        <f t="shared" ref="AF543:AF554" si="32">((Z543*(111.79/$AO543))/$AQ543)*(0.830367/$AP543)</f>
        <v>13.638538938154355</v>
      </c>
      <c r="AG543" s="22">
        <f t="shared" ref="AG543:AG554" si="33">((AA543*(111.79/$AO543))/$AQ543)*(0.830367/$AP543)</f>
        <v>18.441242827556671</v>
      </c>
      <c r="AH543" s="22"/>
      <c r="AI543" s="22">
        <f t="shared" ref="AI543:AI554" si="34">((AC543*(111.79/$AO543))/$AQ543)*(0.830367/$AP543)</f>
        <v>23.243946716958988</v>
      </c>
      <c r="AJ543" s="35"/>
      <c r="AK543" s="35">
        <f t="shared" ref="AK543:AK554" si="35">AF543/3.2</f>
        <v>4.2620434181732358</v>
      </c>
      <c r="AL543" s="35">
        <f t="shared" ref="AL543:AL554" si="36">AG543/3.2</f>
        <v>5.7628883836114593</v>
      </c>
      <c r="AM543" s="35"/>
      <c r="AN543" s="35">
        <f t="shared" ref="AN543:AN554" si="37">AI543/3.2</f>
        <v>7.2637333490496836</v>
      </c>
      <c r="AO543" s="24">
        <v>81.284123171000005</v>
      </c>
      <c r="AP543" s="24">
        <v>0.80132999999999999</v>
      </c>
      <c r="AQ543" s="24">
        <v>1</v>
      </c>
      <c r="AR543" s="24">
        <v>3</v>
      </c>
      <c r="AS543" s="24">
        <v>19000000</v>
      </c>
      <c r="AT543" s="25">
        <v>10</v>
      </c>
      <c r="AU543" s="25" t="s">
        <v>3496</v>
      </c>
      <c r="AV543" s="25" t="s">
        <v>3498</v>
      </c>
      <c r="AW543" s="25">
        <v>2000</v>
      </c>
      <c r="AX543" s="25" t="s">
        <v>3</v>
      </c>
      <c r="AY543" s="25" t="s">
        <v>3497</v>
      </c>
      <c r="AZ543" s="25" t="s">
        <v>3</v>
      </c>
      <c r="BA543" s="25" t="s">
        <v>3494</v>
      </c>
      <c r="BB543" s="25" t="s">
        <v>3495</v>
      </c>
      <c r="BC543" s="25" t="s">
        <v>3499</v>
      </c>
      <c r="BD543" s="25" t="s">
        <v>3500</v>
      </c>
      <c r="BE543" s="25" t="s">
        <v>3397</v>
      </c>
      <c r="BF543" s="25">
        <v>3</v>
      </c>
      <c r="BG543" s="62">
        <v>3</v>
      </c>
      <c r="BH543" s="25" t="s">
        <v>2000</v>
      </c>
      <c r="BI543" s="74">
        <v>2</v>
      </c>
      <c r="BJ543" s="75" t="s">
        <v>2000</v>
      </c>
      <c r="BK543" s="75" t="s">
        <v>4098</v>
      </c>
      <c r="BL543" s="15"/>
      <c r="BM543" s="15"/>
      <c r="BN543" s="15"/>
      <c r="BO543" s="15"/>
      <c r="BP543" s="15"/>
      <c r="BQ543" s="15"/>
      <c r="BR543" s="15"/>
    </row>
    <row r="544" spans="1:70" s="29" customFormat="1" ht="15" customHeight="1" x14ac:dyDescent="0.25">
      <c r="A544" s="25">
        <v>762</v>
      </c>
      <c r="B544" s="220"/>
      <c r="C544" s="190"/>
      <c r="D544" s="200">
        <v>1</v>
      </c>
      <c r="E544" s="57" t="s">
        <v>3488</v>
      </c>
      <c r="F544" s="57" t="s">
        <v>5</v>
      </c>
      <c r="G544" s="25" t="s">
        <v>3489</v>
      </c>
      <c r="H544" s="104">
        <v>1</v>
      </c>
      <c r="I544" s="25">
        <v>1</v>
      </c>
      <c r="J544" s="25" t="s">
        <v>3490</v>
      </c>
      <c r="K544" s="25">
        <v>1</v>
      </c>
      <c r="L544" s="25">
        <v>2</v>
      </c>
      <c r="M544" s="25">
        <v>24</v>
      </c>
      <c r="N544" s="25">
        <v>24</v>
      </c>
      <c r="O544" s="25" t="s">
        <v>3370</v>
      </c>
      <c r="P544" s="25" t="s">
        <v>3521</v>
      </c>
      <c r="Q544" s="25" t="s">
        <v>3491</v>
      </c>
      <c r="R544" s="25" t="s">
        <v>3501</v>
      </c>
      <c r="S544" s="25">
        <v>4</v>
      </c>
      <c r="T544" s="25" t="s">
        <v>3380</v>
      </c>
      <c r="U544" s="25" t="s">
        <v>10</v>
      </c>
      <c r="V544" s="25">
        <v>8</v>
      </c>
      <c r="W544" s="25" t="s">
        <v>3</v>
      </c>
      <c r="X544" s="25">
        <v>1</v>
      </c>
      <c r="Y544" s="25"/>
      <c r="Z544" s="25">
        <v>14.77</v>
      </c>
      <c r="AA544" s="25">
        <v>20.65</v>
      </c>
      <c r="AB544" s="25"/>
      <c r="AC544" s="25">
        <v>26.53</v>
      </c>
      <c r="AD544" s="25" t="s">
        <v>3502</v>
      </c>
      <c r="AE544" s="22"/>
      <c r="AF544" s="22">
        <f t="shared" si="32"/>
        <v>21.049239301623803</v>
      </c>
      <c r="AG544" s="22">
        <f t="shared" si="33"/>
        <v>29.429031251085412</v>
      </c>
      <c r="AH544" s="22"/>
      <c r="AI544" s="22">
        <f t="shared" si="34"/>
        <v>37.808823200547018</v>
      </c>
      <c r="AJ544" s="35"/>
      <c r="AK544" s="35">
        <f t="shared" si="35"/>
        <v>6.5778872817574383</v>
      </c>
      <c r="AL544" s="35">
        <f t="shared" si="36"/>
        <v>9.1965722659641909</v>
      </c>
      <c r="AM544" s="35"/>
      <c r="AN544" s="35">
        <f t="shared" si="37"/>
        <v>11.815257250170943</v>
      </c>
      <c r="AO544" s="24">
        <v>81.284123171000005</v>
      </c>
      <c r="AP544" s="24">
        <v>0.80132999999999999</v>
      </c>
      <c r="AQ544" s="24">
        <v>1</v>
      </c>
      <c r="AR544" s="24">
        <v>3</v>
      </c>
      <c r="AS544" s="24">
        <v>76000000</v>
      </c>
      <c r="AT544" s="25">
        <v>10</v>
      </c>
      <c r="AU544" s="25" t="s">
        <v>3496</v>
      </c>
      <c r="AV544" s="25" t="s">
        <v>3498</v>
      </c>
      <c r="AW544" s="25">
        <v>2000</v>
      </c>
      <c r="AX544" s="25" t="s">
        <v>3</v>
      </c>
      <c r="AY544" s="25" t="s">
        <v>3497</v>
      </c>
      <c r="AZ544" s="25" t="s">
        <v>3</v>
      </c>
      <c r="BA544" s="25" t="s">
        <v>3503</v>
      </c>
      <c r="BB544" s="25" t="s">
        <v>3495</v>
      </c>
      <c r="BC544" s="25" t="s">
        <v>3499</v>
      </c>
      <c r="BD544" s="25" t="s">
        <v>3500</v>
      </c>
      <c r="BE544" s="25" t="s">
        <v>3397</v>
      </c>
      <c r="BF544" s="25">
        <v>3</v>
      </c>
      <c r="BG544" s="62">
        <v>3</v>
      </c>
      <c r="BH544" s="25" t="s">
        <v>2000</v>
      </c>
      <c r="BI544" s="74">
        <v>2</v>
      </c>
      <c r="BJ544" s="75" t="s">
        <v>2000</v>
      </c>
      <c r="BK544" s="75" t="s">
        <v>4098</v>
      </c>
      <c r="BL544" s="15"/>
      <c r="BM544" s="15"/>
      <c r="BN544" s="15"/>
      <c r="BO544" s="15"/>
      <c r="BP544" s="15"/>
      <c r="BQ544" s="15"/>
      <c r="BR544" s="15"/>
    </row>
    <row r="545" spans="1:70" s="29" customFormat="1" ht="15" customHeight="1" x14ac:dyDescent="0.25">
      <c r="A545" s="25">
        <v>763</v>
      </c>
      <c r="B545" s="220"/>
      <c r="C545" s="190"/>
      <c r="D545" s="200">
        <v>1</v>
      </c>
      <c r="E545" s="57" t="s">
        <v>3488</v>
      </c>
      <c r="F545" s="57" t="s">
        <v>5</v>
      </c>
      <c r="G545" s="25" t="s">
        <v>3489</v>
      </c>
      <c r="H545" s="104">
        <v>1</v>
      </c>
      <c r="I545" s="25">
        <v>1</v>
      </c>
      <c r="J545" s="25" t="s">
        <v>3490</v>
      </c>
      <c r="K545" s="25">
        <v>1</v>
      </c>
      <c r="L545" s="25">
        <v>2</v>
      </c>
      <c r="M545" s="25">
        <v>24</v>
      </c>
      <c r="N545" s="25">
        <v>24</v>
      </c>
      <c r="O545" s="25" t="s">
        <v>3370</v>
      </c>
      <c r="P545" s="25" t="s">
        <v>3522</v>
      </c>
      <c r="Q545" s="25" t="s">
        <v>3491</v>
      </c>
      <c r="R545" s="25" t="s">
        <v>3492</v>
      </c>
      <c r="S545" s="25">
        <v>4</v>
      </c>
      <c r="T545" s="25" t="s">
        <v>3380</v>
      </c>
      <c r="U545" s="25" t="s">
        <v>10</v>
      </c>
      <c r="V545" s="25">
        <v>8</v>
      </c>
      <c r="W545" s="25" t="s">
        <v>3</v>
      </c>
      <c r="X545" s="25">
        <v>1</v>
      </c>
      <c r="Y545" s="25"/>
      <c r="Z545" s="25">
        <v>40.54</v>
      </c>
      <c r="AA545" s="25">
        <v>49.54</v>
      </c>
      <c r="AB545" s="25"/>
      <c r="AC545" s="25">
        <v>58.54</v>
      </c>
      <c r="AD545" s="25" t="s">
        <v>3504</v>
      </c>
      <c r="AE545" s="22"/>
      <c r="AF545" s="22">
        <f t="shared" si="32"/>
        <v>57.774960141356061</v>
      </c>
      <c r="AG545" s="22">
        <f t="shared" si="33"/>
        <v>70.601172308899336</v>
      </c>
      <c r="AH545" s="22"/>
      <c r="AI545" s="22">
        <f t="shared" si="34"/>
        <v>83.427384476442612</v>
      </c>
      <c r="AJ545" s="35"/>
      <c r="AK545" s="35">
        <f t="shared" si="35"/>
        <v>18.054675044173766</v>
      </c>
      <c r="AL545" s="35">
        <f t="shared" si="36"/>
        <v>22.062866346531042</v>
      </c>
      <c r="AM545" s="35"/>
      <c r="AN545" s="35">
        <f t="shared" si="37"/>
        <v>26.071057648888313</v>
      </c>
      <c r="AO545" s="24">
        <v>81.284123171000005</v>
      </c>
      <c r="AP545" s="24">
        <v>0.80132999999999999</v>
      </c>
      <c r="AQ545" s="24">
        <v>1</v>
      </c>
      <c r="AR545" s="24">
        <v>3</v>
      </c>
      <c r="AS545" s="24">
        <v>19000000</v>
      </c>
      <c r="AT545" s="25">
        <v>10</v>
      </c>
      <c r="AU545" s="25" t="s">
        <v>3496</v>
      </c>
      <c r="AV545" s="25" t="s">
        <v>3498</v>
      </c>
      <c r="AW545" s="25">
        <v>2000</v>
      </c>
      <c r="AX545" s="25" t="s">
        <v>3</v>
      </c>
      <c r="AY545" s="25" t="s">
        <v>3497</v>
      </c>
      <c r="AZ545" s="25" t="s">
        <v>3</v>
      </c>
      <c r="BA545" s="25" t="s">
        <v>3494</v>
      </c>
      <c r="BB545" s="25" t="s">
        <v>3495</v>
      </c>
      <c r="BC545" s="25" t="s">
        <v>3505</v>
      </c>
      <c r="BD545" s="25" t="s">
        <v>3500</v>
      </c>
      <c r="BE545" s="25" t="s">
        <v>3397</v>
      </c>
      <c r="BF545" s="25">
        <v>3</v>
      </c>
      <c r="BG545" s="62">
        <v>3</v>
      </c>
      <c r="BH545" s="25" t="s">
        <v>2000</v>
      </c>
      <c r="BI545" s="74">
        <v>2</v>
      </c>
      <c r="BJ545" s="75" t="s">
        <v>2000</v>
      </c>
      <c r="BK545" s="75" t="s">
        <v>4098</v>
      </c>
      <c r="BL545" s="15"/>
      <c r="BM545" s="15"/>
      <c r="BN545" s="15"/>
      <c r="BO545" s="15"/>
      <c r="BP545" s="15"/>
      <c r="BQ545" s="15"/>
      <c r="BR545" s="15"/>
    </row>
    <row r="546" spans="1:70" s="29" customFormat="1" ht="15" customHeight="1" x14ac:dyDescent="0.25">
      <c r="A546" s="25">
        <v>764</v>
      </c>
      <c r="B546" s="220"/>
      <c r="C546" s="190"/>
      <c r="D546" s="200">
        <v>1</v>
      </c>
      <c r="E546" s="57" t="s">
        <v>3488</v>
      </c>
      <c r="F546" s="57" t="s">
        <v>5</v>
      </c>
      <c r="G546" s="25" t="s">
        <v>3489</v>
      </c>
      <c r="H546" s="104">
        <v>1</v>
      </c>
      <c r="I546" s="25">
        <v>1</v>
      </c>
      <c r="J546" s="25" t="s">
        <v>3490</v>
      </c>
      <c r="K546" s="25">
        <v>1</v>
      </c>
      <c r="L546" s="25">
        <v>2</v>
      </c>
      <c r="M546" s="25">
        <v>24</v>
      </c>
      <c r="N546" s="25">
        <v>24</v>
      </c>
      <c r="O546" s="25" t="s">
        <v>3370</v>
      </c>
      <c r="P546" s="25" t="s">
        <v>3522</v>
      </c>
      <c r="Q546" s="25" t="s">
        <v>3491</v>
      </c>
      <c r="R546" s="25" t="s">
        <v>3501</v>
      </c>
      <c r="S546" s="25">
        <v>4</v>
      </c>
      <c r="T546" s="25" t="s">
        <v>3380</v>
      </c>
      <c r="U546" s="25" t="s">
        <v>10</v>
      </c>
      <c r="V546" s="25">
        <v>8</v>
      </c>
      <c r="W546" s="25" t="s">
        <v>3</v>
      </c>
      <c r="X546" s="25">
        <v>1</v>
      </c>
      <c r="Y546" s="25"/>
      <c r="Z546" s="25">
        <v>49.93</v>
      </c>
      <c r="AA546" s="25">
        <v>61.36</v>
      </c>
      <c r="AB546" s="25"/>
      <c r="AC546" s="25">
        <v>72.790000000000006</v>
      </c>
      <c r="AD546" s="25" t="s">
        <v>3506</v>
      </c>
      <c r="AE546" s="22"/>
      <c r="AF546" s="22">
        <f t="shared" si="32"/>
        <v>71.156974836159549</v>
      </c>
      <c r="AG546" s="22">
        <f t="shared" si="33"/>
        <v>87.446264288939517</v>
      </c>
      <c r="AH546" s="22"/>
      <c r="AI546" s="22">
        <f t="shared" si="34"/>
        <v>103.7355537417195</v>
      </c>
      <c r="AJ546" s="35"/>
      <c r="AK546" s="35">
        <f t="shared" si="35"/>
        <v>22.236554636299857</v>
      </c>
      <c r="AL546" s="35">
        <f t="shared" si="36"/>
        <v>27.326957590293599</v>
      </c>
      <c r="AM546" s="35"/>
      <c r="AN546" s="35">
        <f t="shared" si="37"/>
        <v>32.417360544287341</v>
      </c>
      <c r="AO546" s="24">
        <v>81.284123171000005</v>
      </c>
      <c r="AP546" s="24">
        <v>0.80132999999999999</v>
      </c>
      <c r="AQ546" s="24">
        <v>1</v>
      </c>
      <c r="AR546" s="24">
        <v>3</v>
      </c>
      <c r="AS546" s="24">
        <v>76000000</v>
      </c>
      <c r="AT546" s="25">
        <v>10</v>
      </c>
      <c r="AU546" s="25" t="s">
        <v>3496</v>
      </c>
      <c r="AV546" s="25" t="s">
        <v>3498</v>
      </c>
      <c r="AW546" s="25">
        <v>2000</v>
      </c>
      <c r="AX546" s="25" t="s">
        <v>3</v>
      </c>
      <c r="AY546" s="25" t="s">
        <v>3497</v>
      </c>
      <c r="AZ546" s="25" t="s">
        <v>3</v>
      </c>
      <c r="BA546" s="25" t="s">
        <v>3503</v>
      </c>
      <c r="BB546" s="25" t="s">
        <v>3495</v>
      </c>
      <c r="BC546" s="25" t="s">
        <v>3505</v>
      </c>
      <c r="BD546" s="25" t="s">
        <v>3500</v>
      </c>
      <c r="BE546" s="25" t="s">
        <v>3397</v>
      </c>
      <c r="BF546" s="25">
        <v>3</v>
      </c>
      <c r="BG546" s="62">
        <v>3</v>
      </c>
      <c r="BH546" s="25" t="s">
        <v>2000</v>
      </c>
      <c r="BI546" s="74">
        <v>2</v>
      </c>
      <c r="BJ546" s="75" t="s">
        <v>2000</v>
      </c>
      <c r="BK546" s="75" t="s">
        <v>4098</v>
      </c>
      <c r="BL546" s="15"/>
      <c r="BM546" s="15"/>
      <c r="BN546" s="15"/>
      <c r="BO546" s="15"/>
      <c r="BP546" s="15"/>
      <c r="BQ546" s="15"/>
      <c r="BR546" s="15"/>
    </row>
    <row r="547" spans="1:70" s="29" customFormat="1" ht="15" customHeight="1" x14ac:dyDescent="0.25">
      <c r="A547" s="25">
        <v>765</v>
      </c>
      <c r="B547" s="220"/>
      <c r="C547" s="190"/>
      <c r="D547" s="200">
        <v>1</v>
      </c>
      <c r="E547" s="57" t="s">
        <v>3488</v>
      </c>
      <c r="F547" s="57" t="s">
        <v>5</v>
      </c>
      <c r="G547" s="25" t="s">
        <v>3489</v>
      </c>
      <c r="H547" s="104">
        <v>1</v>
      </c>
      <c r="I547" s="25">
        <v>1</v>
      </c>
      <c r="J547" s="25" t="s">
        <v>3490</v>
      </c>
      <c r="K547" s="25">
        <v>1</v>
      </c>
      <c r="L547" s="25">
        <v>2</v>
      </c>
      <c r="M547" s="25">
        <v>24</v>
      </c>
      <c r="N547" s="25">
        <v>24</v>
      </c>
      <c r="O547" s="25" t="s">
        <v>3370</v>
      </c>
      <c r="P547" s="25" t="s">
        <v>3523</v>
      </c>
      <c r="Q547" s="25" t="s">
        <v>3491</v>
      </c>
      <c r="R547" s="25" t="s">
        <v>3492</v>
      </c>
      <c r="S547" s="25">
        <v>4</v>
      </c>
      <c r="T547" s="25" t="s">
        <v>3380</v>
      </c>
      <c r="U547" s="25" t="s">
        <v>10</v>
      </c>
      <c r="V547" s="25">
        <v>8</v>
      </c>
      <c r="W547" s="25" t="s">
        <v>3</v>
      </c>
      <c r="X547" s="25">
        <v>1</v>
      </c>
      <c r="Y547" s="25"/>
      <c r="Z547" s="25">
        <v>26.22</v>
      </c>
      <c r="AA547" s="25">
        <v>31.67</v>
      </c>
      <c r="AB547" s="25"/>
      <c r="AC547" s="25">
        <v>37.130000000000003</v>
      </c>
      <c r="AD547" s="25" t="s">
        <v>3507</v>
      </c>
      <c r="AE547" s="22"/>
      <c r="AF547" s="22">
        <f t="shared" si="32"/>
        <v>37.367031448109422</v>
      </c>
      <c r="AG547" s="22">
        <f t="shared" si="33"/>
        <v>45.134015482899521</v>
      </c>
      <c r="AH547" s="22"/>
      <c r="AI547" s="22">
        <f t="shared" si="34"/>
        <v>52.915250864542443</v>
      </c>
      <c r="AJ547" s="35"/>
      <c r="AK547" s="35">
        <f t="shared" si="35"/>
        <v>11.677197327534193</v>
      </c>
      <c r="AL547" s="35">
        <f t="shared" si="36"/>
        <v>14.1043798384061</v>
      </c>
      <c r="AM547" s="35"/>
      <c r="AN547" s="35">
        <f t="shared" si="37"/>
        <v>16.536015895169513</v>
      </c>
      <c r="AO547" s="24">
        <v>81.284123171000005</v>
      </c>
      <c r="AP547" s="24">
        <v>0.80132999999999999</v>
      </c>
      <c r="AQ547" s="24">
        <v>1</v>
      </c>
      <c r="AR547" s="24">
        <v>3</v>
      </c>
      <c r="AS547" s="24">
        <v>19000000</v>
      </c>
      <c r="AT547" s="25">
        <v>10</v>
      </c>
      <c r="AU547" s="25" t="s">
        <v>3496</v>
      </c>
      <c r="AV547" s="25" t="s">
        <v>3498</v>
      </c>
      <c r="AW547" s="25">
        <v>2000</v>
      </c>
      <c r="AX547" s="25" t="s">
        <v>3</v>
      </c>
      <c r="AY547" s="25" t="s">
        <v>3497</v>
      </c>
      <c r="AZ547" s="25" t="s">
        <v>3</v>
      </c>
      <c r="BA547" s="25" t="s">
        <v>3494</v>
      </c>
      <c r="BB547" s="25" t="s">
        <v>3495</v>
      </c>
      <c r="BC547" s="25" t="s">
        <v>3508</v>
      </c>
      <c r="BD547" s="25" t="s">
        <v>3500</v>
      </c>
      <c r="BE547" s="25" t="s">
        <v>3397</v>
      </c>
      <c r="BF547" s="25">
        <v>3</v>
      </c>
      <c r="BG547" s="62">
        <v>3</v>
      </c>
      <c r="BH547" s="25" t="s">
        <v>2000</v>
      </c>
      <c r="BI547" s="74">
        <v>2</v>
      </c>
      <c r="BJ547" s="75" t="s">
        <v>2000</v>
      </c>
      <c r="BK547" s="75" t="s">
        <v>4098</v>
      </c>
      <c r="BL547" s="15"/>
      <c r="BM547" s="15"/>
      <c r="BN547" s="15"/>
      <c r="BO547" s="15"/>
      <c r="BP547" s="15"/>
      <c r="BQ547" s="15"/>
      <c r="BR547" s="15"/>
    </row>
    <row r="548" spans="1:70" s="29" customFormat="1" ht="15" customHeight="1" x14ac:dyDescent="0.25">
      <c r="A548" s="25">
        <v>766</v>
      </c>
      <c r="B548" s="220"/>
      <c r="C548" s="190"/>
      <c r="D548" s="200">
        <v>1</v>
      </c>
      <c r="E548" s="57" t="s">
        <v>3488</v>
      </c>
      <c r="F548" s="57" t="s">
        <v>5</v>
      </c>
      <c r="G548" s="25" t="s">
        <v>3489</v>
      </c>
      <c r="H548" s="104">
        <v>1</v>
      </c>
      <c r="I548" s="25">
        <v>1</v>
      </c>
      <c r="J548" s="25" t="s">
        <v>3490</v>
      </c>
      <c r="K548" s="25">
        <v>1</v>
      </c>
      <c r="L548" s="25">
        <v>2</v>
      </c>
      <c r="M548" s="25">
        <v>24</v>
      </c>
      <c r="N548" s="25">
        <v>24</v>
      </c>
      <c r="O548" s="25" t="s">
        <v>3370</v>
      </c>
      <c r="P548" s="25" t="s">
        <v>3523</v>
      </c>
      <c r="Q548" s="25" t="s">
        <v>3491</v>
      </c>
      <c r="R548" s="25" t="s">
        <v>3501</v>
      </c>
      <c r="S548" s="25">
        <v>4</v>
      </c>
      <c r="T548" s="25" t="s">
        <v>3380</v>
      </c>
      <c r="U548" s="25" t="s">
        <v>10</v>
      </c>
      <c r="V548" s="25">
        <v>8</v>
      </c>
      <c r="W548" s="25" t="s">
        <v>3</v>
      </c>
      <c r="X548" s="25">
        <v>1</v>
      </c>
      <c r="Y548" s="25"/>
      <c r="Z548" s="25">
        <v>34.450000000000003</v>
      </c>
      <c r="AA548" s="25">
        <v>41.49</v>
      </c>
      <c r="AB548" s="25"/>
      <c r="AC548" s="25">
        <v>48.52</v>
      </c>
      <c r="AD548" s="25" t="s">
        <v>3509</v>
      </c>
      <c r="AE548" s="22"/>
      <c r="AF548" s="22">
        <f t="shared" si="32"/>
        <v>49.095889907985118</v>
      </c>
      <c r="AG548" s="22">
        <f t="shared" si="33"/>
        <v>59.128838092374515</v>
      </c>
      <c r="AH548" s="22"/>
      <c r="AI548" s="22">
        <f t="shared" si="34"/>
        <v>69.147534929911103</v>
      </c>
      <c r="AJ548" s="35"/>
      <c r="AK548" s="35">
        <f t="shared" si="35"/>
        <v>15.342465596245349</v>
      </c>
      <c r="AL548" s="35">
        <f t="shared" si="36"/>
        <v>18.477761903867034</v>
      </c>
      <c r="AM548" s="35"/>
      <c r="AN548" s="35">
        <f t="shared" si="37"/>
        <v>21.60860466559722</v>
      </c>
      <c r="AO548" s="24">
        <v>81.284123171000005</v>
      </c>
      <c r="AP548" s="24">
        <v>0.80132999999999999</v>
      </c>
      <c r="AQ548" s="24">
        <v>1</v>
      </c>
      <c r="AR548" s="24">
        <v>3</v>
      </c>
      <c r="AS548" s="24">
        <v>76000000</v>
      </c>
      <c r="AT548" s="25">
        <v>10</v>
      </c>
      <c r="AU548" s="25" t="s">
        <v>3496</v>
      </c>
      <c r="AV548" s="25" t="s">
        <v>3498</v>
      </c>
      <c r="AW548" s="25">
        <v>2000</v>
      </c>
      <c r="AX548" s="25" t="s">
        <v>3</v>
      </c>
      <c r="AY548" s="25" t="s">
        <v>3497</v>
      </c>
      <c r="AZ548" s="25" t="s">
        <v>3</v>
      </c>
      <c r="BA548" s="25" t="s">
        <v>3503</v>
      </c>
      <c r="BB548" s="25" t="s">
        <v>3495</v>
      </c>
      <c r="BC548" s="25" t="s">
        <v>3508</v>
      </c>
      <c r="BD548" s="25" t="s">
        <v>3500</v>
      </c>
      <c r="BE548" s="25" t="s">
        <v>3397</v>
      </c>
      <c r="BF548" s="25">
        <v>3</v>
      </c>
      <c r="BG548" s="62">
        <v>3</v>
      </c>
      <c r="BH548" s="25" t="s">
        <v>2000</v>
      </c>
      <c r="BI548" s="74">
        <v>2</v>
      </c>
      <c r="BJ548" s="75" t="s">
        <v>2000</v>
      </c>
      <c r="BK548" s="75" t="s">
        <v>4098</v>
      </c>
      <c r="BL548" s="15"/>
      <c r="BM548" s="15"/>
      <c r="BN548" s="15"/>
      <c r="BO548" s="15"/>
      <c r="BP548" s="15"/>
      <c r="BQ548" s="15"/>
      <c r="BR548" s="15"/>
    </row>
    <row r="549" spans="1:70" s="29" customFormat="1" ht="15" customHeight="1" x14ac:dyDescent="0.25">
      <c r="A549" s="25">
        <v>767</v>
      </c>
      <c r="B549" s="220"/>
      <c r="C549" s="190"/>
      <c r="D549" s="200">
        <v>1</v>
      </c>
      <c r="E549" s="57" t="s">
        <v>3488</v>
      </c>
      <c r="F549" s="57" t="s">
        <v>5</v>
      </c>
      <c r="G549" s="25" t="s">
        <v>3489</v>
      </c>
      <c r="H549" s="104">
        <v>1</v>
      </c>
      <c r="I549" s="25">
        <v>1</v>
      </c>
      <c r="J549" s="25" t="s">
        <v>3490</v>
      </c>
      <c r="K549" s="25">
        <v>1</v>
      </c>
      <c r="L549" s="25">
        <v>2</v>
      </c>
      <c r="M549" s="25">
        <v>24</v>
      </c>
      <c r="N549" s="25">
        <v>24</v>
      </c>
      <c r="O549" s="25" t="s">
        <v>3370</v>
      </c>
      <c r="P549" s="25" t="s">
        <v>3521</v>
      </c>
      <c r="Q549" s="25" t="s">
        <v>3491</v>
      </c>
      <c r="R549" s="25" t="s">
        <v>3501</v>
      </c>
      <c r="S549" s="25">
        <v>4</v>
      </c>
      <c r="T549" s="25" t="s">
        <v>3380</v>
      </c>
      <c r="U549" s="25" t="s">
        <v>10</v>
      </c>
      <c r="V549" s="25">
        <v>8</v>
      </c>
      <c r="W549" s="25" t="s">
        <v>3</v>
      </c>
      <c r="X549" s="25">
        <v>1</v>
      </c>
      <c r="Y549" s="25"/>
      <c r="Z549" s="25">
        <v>16.36</v>
      </c>
      <c r="AA549" s="25">
        <v>24.23</v>
      </c>
      <c r="AB549" s="25"/>
      <c r="AC549" s="25">
        <v>31.99</v>
      </c>
      <c r="AD549" s="25" t="s">
        <v>3510</v>
      </c>
      <c r="AE549" s="22"/>
      <c r="AF549" s="22">
        <f t="shared" si="32"/>
        <v>23.315203451223116</v>
      </c>
      <c r="AG549" s="22">
        <f t="shared" si="33"/>
        <v>34.531013424397074</v>
      </c>
      <c r="AH549" s="22"/>
      <c r="AI549" s="22">
        <f t="shared" si="34"/>
        <v>45.59005858218994</v>
      </c>
      <c r="AJ549" s="35"/>
      <c r="AK549" s="35">
        <f t="shared" si="35"/>
        <v>7.2860010785072236</v>
      </c>
      <c r="AL549" s="35">
        <f t="shared" si="36"/>
        <v>10.790941695124085</v>
      </c>
      <c r="AM549" s="35"/>
      <c r="AN549" s="35">
        <f t="shared" si="37"/>
        <v>14.246893306934355</v>
      </c>
      <c r="AO549" s="24">
        <v>81.284123171000005</v>
      </c>
      <c r="AP549" s="24">
        <v>0.80132999999999999</v>
      </c>
      <c r="AQ549" s="24">
        <v>1</v>
      </c>
      <c r="AR549" s="24">
        <v>3</v>
      </c>
      <c r="AS549" s="24">
        <v>76000000</v>
      </c>
      <c r="AT549" s="25">
        <v>10</v>
      </c>
      <c r="AU549" s="25" t="s">
        <v>3496</v>
      </c>
      <c r="AV549" s="25" t="s">
        <v>3511</v>
      </c>
      <c r="AW549" s="25">
        <v>2000</v>
      </c>
      <c r="AX549" s="25" t="s">
        <v>3</v>
      </c>
      <c r="AY549" s="25" t="s">
        <v>3497</v>
      </c>
      <c r="AZ549" s="25" t="s">
        <v>3</v>
      </c>
      <c r="BA549" s="25" t="s">
        <v>3503</v>
      </c>
      <c r="BB549" s="25" t="s">
        <v>3495</v>
      </c>
      <c r="BC549" s="25" t="s">
        <v>3512</v>
      </c>
      <c r="BD549" s="25" t="s">
        <v>3500</v>
      </c>
      <c r="BE549" s="25" t="s">
        <v>3397</v>
      </c>
      <c r="BF549" s="25">
        <v>3</v>
      </c>
      <c r="BG549" s="62">
        <v>3</v>
      </c>
      <c r="BH549" s="25" t="s">
        <v>2000</v>
      </c>
      <c r="BI549" s="74">
        <v>2</v>
      </c>
      <c r="BJ549" s="75" t="s">
        <v>2000</v>
      </c>
      <c r="BK549" s="75" t="s">
        <v>4098</v>
      </c>
      <c r="BL549" s="15"/>
      <c r="BM549" s="15"/>
      <c r="BN549" s="15"/>
      <c r="BO549" s="15"/>
      <c r="BP549" s="15"/>
      <c r="BQ549" s="15"/>
      <c r="BR549" s="15"/>
    </row>
    <row r="550" spans="1:70" s="29" customFormat="1" ht="15" customHeight="1" x14ac:dyDescent="0.25">
      <c r="A550" s="25">
        <v>768</v>
      </c>
      <c r="B550" s="220"/>
      <c r="C550" s="190"/>
      <c r="D550" s="200">
        <v>1</v>
      </c>
      <c r="E550" s="57" t="s">
        <v>3488</v>
      </c>
      <c r="F550" s="57" t="s">
        <v>5</v>
      </c>
      <c r="G550" s="25" t="s">
        <v>3489</v>
      </c>
      <c r="H550" s="104">
        <v>1</v>
      </c>
      <c r="I550" s="25">
        <v>1</v>
      </c>
      <c r="J550" s="25" t="s">
        <v>3490</v>
      </c>
      <c r="K550" s="25">
        <v>1</v>
      </c>
      <c r="L550" s="25">
        <v>2</v>
      </c>
      <c r="M550" s="25">
        <v>24</v>
      </c>
      <c r="N550" s="25">
        <v>24</v>
      </c>
      <c r="O550" s="25" t="s">
        <v>3370</v>
      </c>
      <c r="P550" s="25" t="s">
        <v>3521</v>
      </c>
      <c r="Q550" s="25" t="s">
        <v>3491</v>
      </c>
      <c r="R550" s="25" t="s">
        <v>3492</v>
      </c>
      <c r="S550" s="25">
        <v>4</v>
      </c>
      <c r="T550" s="25" t="s">
        <v>3380</v>
      </c>
      <c r="U550" s="25" t="s">
        <v>10</v>
      </c>
      <c r="V550" s="25">
        <v>8</v>
      </c>
      <c r="W550" s="25" t="s">
        <v>3</v>
      </c>
      <c r="X550" s="25">
        <v>1</v>
      </c>
      <c r="Y550" s="25"/>
      <c r="Z550" s="25">
        <v>11.92</v>
      </c>
      <c r="AA550" s="25">
        <v>18.16</v>
      </c>
      <c r="AB550" s="25"/>
      <c r="AC550" s="25">
        <v>24.41</v>
      </c>
      <c r="AD550" s="25" t="s">
        <v>3513</v>
      </c>
      <c r="AE550" s="22"/>
      <c r="AF550" s="22">
        <f t="shared" si="32"/>
        <v>16.987605448568434</v>
      </c>
      <c r="AG550" s="22">
        <f t="shared" si="33"/>
        <v>25.880445884731774</v>
      </c>
      <c r="AH550" s="22"/>
      <c r="AI550" s="22">
        <f t="shared" si="34"/>
        <v>34.787537667747941</v>
      </c>
      <c r="AJ550" s="35"/>
      <c r="AK550" s="35">
        <f t="shared" si="35"/>
        <v>5.3086267026776355</v>
      </c>
      <c r="AL550" s="35">
        <f t="shared" si="36"/>
        <v>8.0876393389786791</v>
      </c>
      <c r="AM550" s="35"/>
      <c r="AN550" s="35">
        <f t="shared" si="37"/>
        <v>10.871105521171231</v>
      </c>
      <c r="AO550" s="24">
        <v>81.284123171000005</v>
      </c>
      <c r="AP550" s="24">
        <v>0.80132999999999999</v>
      </c>
      <c r="AQ550" s="24">
        <v>1</v>
      </c>
      <c r="AR550" s="24">
        <v>3</v>
      </c>
      <c r="AS550" s="24">
        <v>19000000</v>
      </c>
      <c r="AT550" s="25">
        <v>10</v>
      </c>
      <c r="AU550" s="25" t="s">
        <v>3496</v>
      </c>
      <c r="AV550" s="25" t="s">
        <v>3511</v>
      </c>
      <c r="AW550" s="25">
        <v>2000</v>
      </c>
      <c r="AX550" s="25" t="s">
        <v>3</v>
      </c>
      <c r="AY550" s="25" t="s">
        <v>3497</v>
      </c>
      <c r="AZ550" s="25" t="s">
        <v>3</v>
      </c>
      <c r="BA550" s="25" t="s">
        <v>3494</v>
      </c>
      <c r="BB550" s="25" t="s">
        <v>3495</v>
      </c>
      <c r="BC550" s="25" t="s">
        <v>3512</v>
      </c>
      <c r="BD550" s="25" t="s">
        <v>3500</v>
      </c>
      <c r="BE550" s="25" t="s">
        <v>3397</v>
      </c>
      <c r="BF550" s="25">
        <v>3</v>
      </c>
      <c r="BG550" s="62">
        <v>3</v>
      </c>
      <c r="BH550" s="25" t="s">
        <v>2000</v>
      </c>
      <c r="BI550" s="74">
        <v>2</v>
      </c>
      <c r="BJ550" s="75" t="s">
        <v>2000</v>
      </c>
      <c r="BK550" s="75" t="s">
        <v>4098</v>
      </c>
      <c r="BL550" s="15"/>
      <c r="BM550" s="15"/>
      <c r="BN550" s="15"/>
      <c r="BO550" s="15"/>
      <c r="BP550" s="15"/>
      <c r="BQ550" s="15"/>
      <c r="BR550" s="15"/>
    </row>
    <row r="551" spans="1:70" s="29" customFormat="1" ht="15" customHeight="1" x14ac:dyDescent="0.25">
      <c r="A551" s="25">
        <v>769</v>
      </c>
      <c r="B551" s="220"/>
      <c r="C551" s="190"/>
      <c r="D551" s="200">
        <v>1</v>
      </c>
      <c r="E551" s="57" t="s">
        <v>3488</v>
      </c>
      <c r="F551" s="57" t="s">
        <v>5</v>
      </c>
      <c r="G551" s="25" t="s">
        <v>3489</v>
      </c>
      <c r="H551" s="104">
        <v>1</v>
      </c>
      <c r="I551" s="25">
        <v>1</v>
      </c>
      <c r="J551" s="25" t="s">
        <v>3490</v>
      </c>
      <c r="K551" s="25">
        <v>1</v>
      </c>
      <c r="L551" s="25">
        <v>2</v>
      </c>
      <c r="M551" s="25">
        <v>24</v>
      </c>
      <c r="N551" s="25">
        <v>24</v>
      </c>
      <c r="O551" s="25" t="s">
        <v>3370</v>
      </c>
      <c r="P551" s="25" t="s">
        <v>3522</v>
      </c>
      <c r="Q551" s="25" t="s">
        <v>3491</v>
      </c>
      <c r="R551" s="25" t="s">
        <v>3501</v>
      </c>
      <c r="S551" s="25">
        <v>4</v>
      </c>
      <c r="T551" s="25" t="s">
        <v>3380</v>
      </c>
      <c r="U551" s="25" t="s">
        <v>10</v>
      </c>
      <c r="V551" s="25">
        <v>8</v>
      </c>
      <c r="W551" s="25" t="s">
        <v>3</v>
      </c>
      <c r="X551" s="25">
        <v>1</v>
      </c>
      <c r="Y551" s="25"/>
      <c r="Z551" s="25">
        <v>30.96</v>
      </c>
      <c r="AA551" s="25">
        <v>40.409999999999997</v>
      </c>
      <c r="AB551" s="25"/>
      <c r="AC551" s="25">
        <v>49.85</v>
      </c>
      <c r="AD551" s="25" t="s">
        <v>3514</v>
      </c>
      <c r="AE551" s="22"/>
      <c r="AF551" s="22">
        <f t="shared" si="32"/>
        <v>44.122169856348883</v>
      </c>
      <c r="AG551" s="22">
        <f t="shared" si="33"/>
        <v>57.589692632269319</v>
      </c>
      <c r="AH551" s="22"/>
      <c r="AI551" s="22">
        <f t="shared" si="34"/>
        <v>71.042964061336946</v>
      </c>
      <c r="AJ551" s="35"/>
      <c r="AK551" s="35">
        <f t="shared" si="35"/>
        <v>13.788178080109025</v>
      </c>
      <c r="AL551" s="35">
        <f t="shared" si="36"/>
        <v>17.996778947584161</v>
      </c>
      <c r="AM551" s="35"/>
      <c r="AN551" s="35">
        <f t="shared" si="37"/>
        <v>22.200926269167795</v>
      </c>
      <c r="AO551" s="24">
        <v>81.284123171000005</v>
      </c>
      <c r="AP551" s="24">
        <v>0.80132999999999999</v>
      </c>
      <c r="AQ551" s="24">
        <v>1</v>
      </c>
      <c r="AR551" s="24">
        <v>3</v>
      </c>
      <c r="AS551" s="24">
        <v>76000000</v>
      </c>
      <c r="AT551" s="25">
        <v>10</v>
      </c>
      <c r="AU551" s="25" t="s">
        <v>3496</v>
      </c>
      <c r="AV551" s="25" t="s">
        <v>3511</v>
      </c>
      <c r="AW551" s="25">
        <v>2000</v>
      </c>
      <c r="AX551" s="25" t="s">
        <v>3</v>
      </c>
      <c r="AY551" s="25" t="s">
        <v>3497</v>
      </c>
      <c r="AZ551" s="25" t="s">
        <v>3</v>
      </c>
      <c r="BA551" s="25" t="s">
        <v>3503</v>
      </c>
      <c r="BB551" s="25" t="s">
        <v>3495</v>
      </c>
      <c r="BC551" s="25" t="s">
        <v>3515</v>
      </c>
      <c r="BD551" s="25" t="s">
        <v>3500</v>
      </c>
      <c r="BE551" s="25" t="s">
        <v>3397</v>
      </c>
      <c r="BF551" s="25">
        <v>3</v>
      </c>
      <c r="BG551" s="62">
        <v>3</v>
      </c>
      <c r="BH551" s="25" t="s">
        <v>2000</v>
      </c>
      <c r="BI551" s="74">
        <v>2</v>
      </c>
      <c r="BJ551" s="75" t="s">
        <v>2000</v>
      </c>
      <c r="BK551" s="75" t="s">
        <v>4098</v>
      </c>
      <c r="BL551" s="15"/>
      <c r="BM551" s="15"/>
      <c r="BN551" s="15"/>
      <c r="BO551" s="15"/>
      <c r="BP551" s="15"/>
      <c r="BQ551" s="15"/>
      <c r="BR551" s="15"/>
    </row>
    <row r="552" spans="1:70" s="29" customFormat="1" ht="15" customHeight="1" x14ac:dyDescent="0.25">
      <c r="A552" s="25">
        <v>770</v>
      </c>
      <c r="B552" s="220"/>
      <c r="C552" s="190"/>
      <c r="D552" s="200">
        <v>1</v>
      </c>
      <c r="E552" s="57" t="s">
        <v>3488</v>
      </c>
      <c r="F552" s="57" t="s">
        <v>5</v>
      </c>
      <c r="G552" s="25" t="s">
        <v>3489</v>
      </c>
      <c r="H552" s="104">
        <v>1</v>
      </c>
      <c r="I552" s="25">
        <v>1</v>
      </c>
      <c r="J552" s="25" t="s">
        <v>3490</v>
      </c>
      <c r="K552" s="25">
        <v>1</v>
      </c>
      <c r="L552" s="25">
        <v>2</v>
      </c>
      <c r="M552" s="25">
        <v>24</v>
      </c>
      <c r="N552" s="25">
        <v>24</v>
      </c>
      <c r="O552" s="25" t="s">
        <v>3370</v>
      </c>
      <c r="P552" s="25" t="s">
        <v>3522</v>
      </c>
      <c r="Q552" s="25" t="s">
        <v>3491</v>
      </c>
      <c r="R552" s="25" t="s">
        <v>3492</v>
      </c>
      <c r="S552" s="25">
        <v>4</v>
      </c>
      <c r="T552" s="25" t="s">
        <v>3380</v>
      </c>
      <c r="U552" s="25" t="s">
        <v>10</v>
      </c>
      <c r="V552" s="25">
        <v>8</v>
      </c>
      <c r="W552" s="25" t="s">
        <v>3</v>
      </c>
      <c r="X552" s="25">
        <v>1</v>
      </c>
      <c r="Y552" s="25"/>
      <c r="Z552" s="25">
        <v>21.88</v>
      </c>
      <c r="AA552" s="25">
        <v>29.63</v>
      </c>
      <c r="AB552" s="25"/>
      <c r="AC552" s="25">
        <v>37.39</v>
      </c>
      <c r="AD552" s="25" t="s">
        <v>3516</v>
      </c>
      <c r="AE552" s="22"/>
      <c r="AF552" s="22">
        <f t="shared" si="32"/>
        <v>31.181946913982994</v>
      </c>
      <c r="AG552" s="22">
        <f t="shared" si="33"/>
        <v>42.22674072492304</v>
      </c>
      <c r="AH552" s="22"/>
      <c r="AI552" s="22">
        <f t="shared" si="34"/>
        <v>53.285785882715913</v>
      </c>
      <c r="AJ552" s="35"/>
      <c r="AK552" s="35">
        <f t="shared" si="35"/>
        <v>9.7443584106196859</v>
      </c>
      <c r="AL552" s="35">
        <f t="shared" si="36"/>
        <v>13.195856476538449</v>
      </c>
      <c r="AM552" s="35"/>
      <c r="AN552" s="35">
        <f t="shared" si="37"/>
        <v>16.651808088348723</v>
      </c>
      <c r="AO552" s="24">
        <v>81.284123171000005</v>
      </c>
      <c r="AP552" s="24">
        <v>0.80132999999999999</v>
      </c>
      <c r="AQ552" s="24">
        <v>1</v>
      </c>
      <c r="AR552" s="24">
        <v>3</v>
      </c>
      <c r="AS552" s="24">
        <v>19000000</v>
      </c>
      <c r="AT552" s="25">
        <v>10</v>
      </c>
      <c r="AU552" s="25" t="s">
        <v>3496</v>
      </c>
      <c r="AV552" s="25" t="s">
        <v>3511</v>
      </c>
      <c r="AW552" s="25">
        <v>2000</v>
      </c>
      <c r="AX552" s="25" t="s">
        <v>3</v>
      </c>
      <c r="AY552" s="25" t="s">
        <v>3497</v>
      </c>
      <c r="AZ552" s="25" t="s">
        <v>3</v>
      </c>
      <c r="BA552" s="25" t="s">
        <v>3494</v>
      </c>
      <c r="BB552" s="25" t="s">
        <v>3495</v>
      </c>
      <c r="BC552" s="25" t="s">
        <v>3515</v>
      </c>
      <c r="BD552" s="25" t="s">
        <v>3500</v>
      </c>
      <c r="BE552" s="25" t="s">
        <v>3397</v>
      </c>
      <c r="BF552" s="25">
        <v>3</v>
      </c>
      <c r="BG552" s="62">
        <v>3</v>
      </c>
      <c r="BH552" s="25" t="s">
        <v>2000</v>
      </c>
      <c r="BI552" s="74">
        <v>2</v>
      </c>
      <c r="BJ552" s="75" t="s">
        <v>2000</v>
      </c>
      <c r="BK552" s="75" t="s">
        <v>4098</v>
      </c>
      <c r="BL552" s="15"/>
      <c r="BM552" s="15"/>
      <c r="BN552" s="15"/>
      <c r="BO552" s="15"/>
      <c r="BP552" s="15"/>
      <c r="BQ552" s="15"/>
      <c r="BR552" s="15"/>
    </row>
    <row r="553" spans="1:70" s="29" customFormat="1" ht="15" customHeight="1" x14ac:dyDescent="0.25">
      <c r="A553" s="25">
        <v>771</v>
      </c>
      <c r="B553" s="220"/>
      <c r="C553" s="190"/>
      <c r="D553" s="200">
        <v>1</v>
      </c>
      <c r="E553" s="57" t="s">
        <v>3488</v>
      </c>
      <c r="F553" s="57" t="s">
        <v>5</v>
      </c>
      <c r="G553" s="25" t="s">
        <v>3489</v>
      </c>
      <c r="H553" s="104">
        <v>1</v>
      </c>
      <c r="I553" s="25">
        <v>1</v>
      </c>
      <c r="J553" s="25" t="s">
        <v>3490</v>
      </c>
      <c r="K553" s="25">
        <v>1</v>
      </c>
      <c r="L553" s="25">
        <v>2</v>
      </c>
      <c r="M553" s="25">
        <v>24</v>
      </c>
      <c r="N553" s="25">
        <v>24</v>
      </c>
      <c r="O553" s="25" t="s">
        <v>3370</v>
      </c>
      <c r="P553" s="25" t="s">
        <v>3523</v>
      </c>
      <c r="Q553" s="25" t="s">
        <v>3491</v>
      </c>
      <c r="R553" s="25" t="s">
        <v>3501</v>
      </c>
      <c r="S553" s="25">
        <v>4</v>
      </c>
      <c r="T553" s="25" t="s">
        <v>3380</v>
      </c>
      <c r="U553" s="25" t="s">
        <v>10</v>
      </c>
      <c r="V553" s="25">
        <v>8</v>
      </c>
      <c r="W553" s="25" t="s">
        <v>3</v>
      </c>
      <c r="X553" s="25">
        <v>1</v>
      </c>
      <c r="Y553" s="25"/>
      <c r="Z553" s="25">
        <v>25.13</v>
      </c>
      <c r="AA553" s="25">
        <v>31.18</v>
      </c>
      <c r="AB553" s="25"/>
      <c r="AC553" s="25">
        <v>37.24</v>
      </c>
      <c r="AD553" s="25" t="s">
        <v>3517</v>
      </c>
      <c r="AE553" s="22"/>
      <c r="AF553" s="22">
        <f t="shared" si="32"/>
        <v>35.813634641151395</v>
      </c>
      <c r="AG553" s="22">
        <f t="shared" si="33"/>
        <v>44.435699487111044</v>
      </c>
      <c r="AH553" s="22"/>
      <c r="AI553" s="22">
        <f t="shared" si="34"/>
        <v>53.072015679923524</v>
      </c>
      <c r="AJ553" s="35"/>
      <c r="AK553" s="35">
        <f t="shared" si="35"/>
        <v>11.191760825359811</v>
      </c>
      <c r="AL553" s="35">
        <f t="shared" si="36"/>
        <v>13.886156089722201</v>
      </c>
      <c r="AM553" s="35"/>
      <c r="AN553" s="35">
        <f t="shared" si="37"/>
        <v>16.585004899976099</v>
      </c>
      <c r="AO553" s="24">
        <v>81.284123171000005</v>
      </c>
      <c r="AP553" s="24">
        <v>0.80132999999999999</v>
      </c>
      <c r="AQ553" s="24">
        <v>1</v>
      </c>
      <c r="AR553" s="24">
        <v>3</v>
      </c>
      <c r="AS553" s="24">
        <v>76000000</v>
      </c>
      <c r="AT553" s="25">
        <v>10</v>
      </c>
      <c r="AU553" s="25" t="s">
        <v>3496</v>
      </c>
      <c r="AV553" s="25" t="s">
        <v>3511</v>
      </c>
      <c r="AW553" s="25">
        <v>2000</v>
      </c>
      <c r="AX553" s="25" t="s">
        <v>3</v>
      </c>
      <c r="AY553" s="25" t="s">
        <v>3497</v>
      </c>
      <c r="AZ553" s="25" t="s">
        <v>3</v>
      </c>
      <c r="BA553" s="25" t="s">
        <v>3503</v>
      </c>
      <c r="BB553" s="25" t="s">
        <v>3495</v>
      </c>
      <c r="BC553" s="25" t="s">
        <v>3518</v>
      </c>
      <c r="BD553" s="25" t="s">
        <v>3500</v>
      </c>
      <c r="BE553" s="25" t="s">
        <v>3397</v>
      </c>
      <c r="BF553" s="25">
        <v>3</v>
      </c>
      <c r="BG553" s="62">
        <v>3</v>
      </c>
      <c r="BH553" s="25" t="s">
        <v>2000</v>
      </c>
      <c r="BI553" s="74">
        <v>2</v>
      </c>
      <c r="BJ553" s="75" t="s">
        <v>2000</v>
      </c>
      <c r="BK553" s="75" t="s">
        <v>4098</v>
      </c>
      <c r="BL553" s="15"/>
      <c r="BM553" s="15"/>
      <c r="BN553" s="15"/>
      <c r="BO553" s="15"/>
      <c r="BP553" s="15"/>
      <c r="BQ553" s="15"/>
      <c r="BR553" s="15"/>
    </row>
    <row r="554" spans="1:70" s="29" customFormat="1" ht="15" customHeight="1" x14ac:dyDescent="0.25">
      <c r="A554" s="25">
        <v>772</v>
      </c>
      <c r="B554" s="220"/>
      <c r="C554" s="190"/>
      <c r="D554" s="200">
        <v>1</v>
      </c>
      <c r="E554" s="57" t="s">
        <v>3488</v>
      </c>
      <c r="F554" s="57" t="s">
        <v>5</v>
      </c>
      <c r="G554" s="25" t="s">
        <v>3489</v>
      </c>
      <c r="H554" s="104">
        <v>1</v>
      </c>
      <c r="I554" s="25">
        <v>1</v>
      </c>
      <c r="J554" s="25" t="s">
        <v>3490</v>
      </c>
      <c r="K554" s="25">
        <v>1</v>
      </c>
      <c r="L554" s="25">
        <v>2</v>
      </c>
      <c r="M554" s="25">
        <v>24</v>
      </c>
      <c r="N554" s="25">
        <v>24</v>
      </c>
      <c r="O554" s="25" t="s">
        <v>3370</v>
      </c>
      <c r="P554" s="25" t="s">
        <v>3523</v>
      </c>
      <c r="Q554" s="25" t="s">
        <v>3491</v>
      </c>
      <c r="R554" s="25" t="s">
        <v>3492</v>
      </c>
      <c r="S554" s="25">
        <v>4</v>
      </c>
      <c r="T554" s="25" t="s">
        <v>3380</v>
      </c>
      <c r="U554" s="25" t="s">
        <v>10</v>
      </c>
      <c r="V554" s="25">
        <v>8</v>
      </c>
      <c r="W554" s="25" t="s">
        <v>3</v>
      </c>
      <c r="X554" s="25">
        <v>1</v>
      </c>
      <c r="Y554" s="25"/>
      <c r="Z554" s="25">
        <v>18.2</v>
      </c>
      <c r="AA554" s="25">
        <v>23.1</v>
      </c>
      <c r="AB554" s="25"/>
      <c r="AC554" s="25">
        <v>28</v>
      </c>
      <c r="AD554" s="25" t="s">
        <v>3519</v>
      </c>
      <c r="AE554" s="22"/>
      <c r="AF554" s="22">
        <f t="shared" si="32"/>
        <v>25.937451272143075</v>
      </c>
      <c r="AG554" s="22">
        <f t="shared" si="33"/>
        <v>32.920611230027752</v>
      </c>
      <c r="AH554" s="22"/>
      <c r="AI554" s="22">
        <f t="shared" si="34"/>
        <v>39.903771187912426</v>
      </c>
      <c r="AJ554" s="35"/>
      <c r="AK554" s="35">
        <f t="shared" si="35"/>
        <v>8.1054535225447104</v>
      </c>
      <c r="AL554" s="35">
        <f t="shared" si="36"/>
        <v>10.287691009383671</v>
      </c>
      <c r="AM554" s="35"/>
      <c r="AN554" s="35">
        <f t="shared" si="37"/>
        <v>12.469928496222632</v>
      </c>
      <c r="AO554" s="24">
        <v>81.284123171000005</v>
      </c>
      <c r="AP554" s="24">
        <v>0.80132999999999999</v>
      </c>
      <c r="AQ554" s="24">
        <v>1</v>
      </c>
      <c r="AR554" s="24">
        <v>3</v>
      </c>
      <c r="AS554" s="24">
        <v>19000000</v>
      </c>
      <c r="AT554" s="25">
        <v>10</v>
      </c>
      <c r="AU554" s="25" t="s">
        <v>3496</v>
      </c>
      <c r="AV554" s="25" t="s">
        <v>3511</v>
      </c>
      <c r="AW554" s="25">
        <v>2000</v>
      </c>
      <c r="AX554" s="25" t="s">
        <v>3</v>
      </c>
      <c r="AY554" s="25" t="s">
        <v>3497</v>
      </c>
      <c r="AZ554" s="25" t="s">
        <v>3</v>
      </c>
      <c r="BA554" s="25" t="s">
        <v>3494</v>
      </c>
      <c r="BB554" s="25" t="s">
        <v>3495</v>
      </c>
      <c r="BC554" s="25" t="s">
        <v>3518</v>
      </c>
      <c r="BD554" s="25" t="s">
        <v>3500</v>
      </c>
      <c r="BE554" s="25" t="s">
        <v>3397</v>
      </c>
      <c r="BF554" s="25">
        <v>3</v>
      </c>
      <c r="BG554" s="62">
        <v>3</v>
      </c>
      <c r="BH554" s="25" t="s">
        <v>2000</v>
      </c>
      <c r="BI554" s="74">
        <v>2</v>
      </c>
      <c r="BJ554" s="75" t="s">
        <v>2000</v>
      </c>
      <c r="BK554" s="75" t="s">
        <v>4098</v>
      </c>
      <c r="BL554" s="15"/>
      <c r="BM554" s="15"/>
      <c r="BN554" s="15"/>
      <c r="BO554" s="15"/>
      <c r="BP554" s="15"/>
      <c r="BQ554" s="15"/>
      <c r="BR554" s="15"/>
    </row>
    <row r="555" spans="1:70" s="29" customFormat="1" ht="15" customHeight="1" x14ac:dyDescent="0.25">
      <c r="A555" s="25">
        <v>664</v>
      </c>
      <c r="B555" s="220"/>
      <c r="C555" s="190"/>
      <c r="D555" s="200">
        <v>1</v>
      </c>
      <c r="E555" s="57" t="s">
        <v>3145</v>
      </c>
      <c r="F555" s="57" t="s">
        <v>151</v>
      </c>
      <c r="G555" s="25" t="s">
        <v>3146</v>
      </c>
      <c r="H555" s="104">
        <v>1</v>
      </c>
      <c r="I555" s="25">
        <v>1</v>
      </c>
      <c r="J555" s="25" t="s">
        <v>3147</v>
      </c>
      <c r="K555" s="25">
        <v>4</v>
      </c>
      <c r="L555" s="25">
        <v>1</v>
      </c>
      <c r="M555" s="25">
        <v>3</v>
      </c>
      <c r="N555" s="25" t="s">
        <v>2979</v>
      </c>
      <c r="O555" s="25" t="s">
        <v>3148</v>
      </c>
      <c r="P555" s="25" t="s">
        <v>3141</v>
      </c>
      <c r="Q555" s="25" t="s">
        <v>3149</v>
      </c>
      <c r="R555" s="25" t="s">
        <v>3150</v>
      </c>
      <c r="S555" s="25">
        <v>4</v>
      </c>
      <c r="T555" s="25" t="s">
        <v>3151</v>
      </c>
      <c r="U555" s="25" t="s">
        <v>10</v>
      </c>
      <c r="V555" s="25">
        <v>7</v>
      </c>
      <c r="W555" s="25" t="s">
        <v>3152</v>
      </c>
      <c r="X555" s="25">
        <v>1</v>
      </c>
      <c r="Y555" s="25"/>
      <c r="Z555" s="25"/>
      <c r="AA555" s="25">
        <v>13</v>
      </c>
      <c r="AB555" s="25"/>
      <c r="AC555" s="25"/>
      <c r="AD555" s="25" t="s">
        <v>3153</v>
      </c>
      <c r="AE555" s="22"/>
      <c r="AF555" s="22"/>
      <c r="AG555" s="22">
        <f>((AA555*(108.57/$AO555))/$AQ555)*(0.830367/$AP555)</f>
        <v>14.840795123020596</v>
      </c>
      <c r="AH555" s="22"/>
      <c r="AI555" s="22"/>
      <c r="AJ555" s="35"/>
      <c r="AK555" s="35"/>
      <c r="AL555" s="35">
        <f>AG555</f>
        <v>14.840795123020596</v>
      </c>
      <c r="AM555" s="35"/>
      <c r="AN555" s="35"/>
      <c r="AO555" s="24">
        <v>78.970720756871501</v>
      </c>
      <c r="AP555" s="24">
        <v>1</v>
      </c>
      <c r="AQ555" s="24">
        <v>1</v>
      </c>
      <c r="AR555" s="24">
        <v>6</v>
      </c>
      <c r="AS555" s="24"/>
      <c r="AT555" s="25">
        <v>9</v>
      </c>
      <c r="AU555" s="25" t="s">
        <v>3156</v>
      </c>
      <c r="AV555" s="25" t="s">
        <v>3158</v>
      </c>
      <c r="AW555" s="25" t="s">
        <v>3161</v>
      </c>
      <c r="AX555" s="25" t="s">
        <v>2</v>
      </c>
      <c r="AY555" s="25" t="s">
        <v>3157</v>
      </c>
      <c r="AZ555" s="25" t="s">
        <v>751</v>
      </c>
      <c r="BA555" s="25" t="s">
        <v>3154</v>
      </c>
      <c r="BB555" s="25" t="s">
        <v>3155</v>
      </c>
      <c r="BC555" s="25" t="s">
        <v>3159</v>
      </c>
      <c r="BD555" s="25" t="s">
        <v>3160</v>
      </c>
      <c r="BE555" s="25" t="s">
        <v>3162</v>
      </c>
      <c r="BF555" s="25">
        <v>3</v>
      </c>
      <c r="BG555" s="62">
        <v>3</v>
      </c>
      <c r="BH555" s="25" t="s">
        <v>2000</v>
      </c>
      <c r="BI555" s="74">
        <v>2</v>
      </c>
      <c r="BJ555" s="75" t="s">
        <v>2000</v>
      </c>
      <c r="BK555" s="75" t="s">
        <v>4088</v>
      </c>
      <c r="BL555" s="15"/>
      <c r="BM555" s="15"/>
      <c r="BN555" s="15"/>
      <c r="BO555" s="15"/>
      <c r="BP555" s="15"/>
      <c r="BQ555" s="15"/>
      <c r="BR555" s="15"/>
    </row>
    <row r="556" spans="1:70" s="29" customFormat="1" ht="15" customHeight="1" x14ac:dyDescent="0.25">
      <c r="A556" s="25">
        <v>665</v>
      </c>
      <c r="B556" s="220"/>
      <c r="C556" s="190"/>
      <c r="D556" s="200">
        <v>1</v>
      </c>
      <c r="E556" s="57" t="s">
        <v>3145</v>
      </c>
      <c r="F556" s="57" t="s">
        <v>151</v>
      </c>
      <c r="G556" s="25" t="s">
        <v>3146</v>
      </c>
      <c r="H556" s="104">
        <v>1</v>
      </c>
      <c r="I556" s="25">
        <v>1</v>
      </c>
      <c r="J556" s="25" t="s">
        <v>3147</v>
      </c>
      <c r="K556" s="25">
        <v>4</v>
      </c>
      <c r="L556" s="25">
        <v>1</v>
      </c>
      <c r="M556" s="25">
        <v>3</v>
      </c>
      <c r="N556" s="25" t="s">
        <v>2979</v>
      </c>
      <c r="O556" s="25" t="s">
        <v>3163</v>
      </c>
      <c r="P556" s="25" t="s">
        <v>3141</v>
      </c>
      <c r="Q556" s="25" t="s">
        <v>3149</v>
      </c>
      <c r="R556" s="25" t="s">
        <v>3164</v>
      </c>
      <c r="S556" s="25">
        <v>4</v>
      </c>
      <c r="T556" s="25" t="s">
        <v>3165</v>
      </c>
      <c r="U556" s="25" t="s">
        <v>10</v>
      </c>
      <c r="V556" s="25">
        <v>8</v>
      </c>
      <c r="W556" s="25" t="s">
        <v>3166</v>
      </c>
      <c r="X556" s="25">
        <v>1</v>
      </c>
      <c r="Y556" s="25"/>
      <c r="Z556" s="25"/>
      <c r="AA556" s="25">
        <v>268340</v>
      </c>
      <c r="AB556" s="25"/>
      <c r="AC556" s="25"/>
      <c r="AD556" s="25" t="s">
        <v>3167</v>
      </c>
      <c r="AE556" s="22"/>
      <c r="AF556" s="22"/>
      <c r="AG556" s="22">
        <f t="shared" ref="AG556:AG582" si="38">((AA556*(124.23/$AO556))/$AQ556)*(0.830367/$AP556)</f>
        <v>130.50872781168854</v>
      </c>
      <c r="AH556" s="22"/>
      <c r="AI556" s="22"/>
      <c r="AJ556" s="35"/>
      <c r="AK556" s="35"/>
      <c r="AL556" s="35">
        <f t="shared" ref="AL556:AL582" si="39">AG556/6.4</f>
        <v>20.391988720576332</v>
      </c>
      <c r="AM556" s="35"/>
      <c r="AN556" s="35"/>
      <c r="AO556" s="24">
        <v>66.317032315000006</v>
      </c>
      <c r="AP556" s="24">
        <v>3198.2863347490502</v>
      </c>
      <c r="AQ556" s="24">
        <v>1</v>
      </c>
      <c r="AR556" s="24">
        <v>3</v>
      </c>
      <c r="AS556" s="24"/>
      <c r="AT556" s="25">
        <v>9</v>
      </c>
      <c r="AU556" s="25" t="s">
        <v>3170</v>
      </c>
      <c r="AV556" s="25"/>
      <c r="AW556" s="25">
        <v>2003</v>
      </c>
      <c r="AX556" s="25" t="s">
        <v>2</v>
      </c>
      <c r="AY556" s="25" t="s">
        <v>3157</v>
      </c>
      <c r="AZ556" s="25" t="s">
        <v>751</v>
      </c>
      <c r="BA556" s="25" t="s">
        <v>3168</v>
      </c>
      <c r="BB556" s="25" t="s">
        <v>3169</v>
      </c>
      <c r="BC556" s="25" t="s">
        <v>3159</v>
      </c>
      <c r="BD556" s="25" t="s">
        <v>3160</v>
      </c>
      <c r="BE556" s="25" t="s">
        <v>3162</v>
      </c>
      <c r="BF556" s="25">
        <v>3</v>
      </c>
      <c r="BG556" s="62">
        <v>3</v>
      </c>
      <c r="BH556" s="25" t="s">
        <v>2000</v>
      </c>
      <c r="BI556" s="74">
        <v>2</v>
      </c>
      <c r="BJ556" s="75" t="s">
        <v>2000</v>
      </c>
      <c r="BK556" s="75" t="s">
        <v>4088</v>
      </c>
      <c r="BL556" s="15"/>
      <c r="BM556" s="15"/>
      <c r="BN556" s="15"/>
      <c r="BO556" s="15"/>
      <c r="BP556" s="15"/>
      <c r="BQ556" s="15"/>
      <c r="BR556" s="15"/>
    </row>
    <row r="557" spans="1:70" s="29" customFormat="1" ht="15" customHeight="1" x14ac:dyDescent="0.25">
      <c r="A557" s="25">
        <v>666</v>
      </c>
      <c r="B557" s="220"/>
      <c r="C557" s="190"/>
      <c r="D557" s="200">
        <v>1</v>
      </c>
      <c r="E557" s="57" t="s">
        <v>3145</v>
      </c>
      <c r="F557" s="57" t="s">
        <v>151</v>
      </c>
      <c r="G557" s="25" t="s">
        <v>3146</v>
      </c>
      <c r="H557" s="104">
        <v>1</v>
      </c>
      <c r="I557" s="25">
        <v>1</v>
      </c>
      <c r="J557" s="25" t="s">
        <v>3147</v>
      </c>
      <c r="K557" s="25">
        <v>4</v>
      </c>
      <c r="L557" s="25">
        <v>1</v>
      </c>
      <c r="M557" s="25">
        <v>3</v>
      </c>
      <c r="N557" s="25" t="s">
        <v>2979</v>
      </c>
      <c r="O557" s="25" t="s">
        <v>3171</v>
      </c>
      <c r="P557" s="25" t="s">
        <v>3141</v>
      </c>
      <c r="Q557" s="25" t="s">
        <v>3149</v>
      </c>
      <c r="R557" s="25" t="s">
        <v>3164</v>
      </c>
      <c r="S557" s="25">
        <v>4</v>
      </c>
      <c r="T557" s="25" t="s">
        <v>3165</v>
      </c>
      <c r="U557" s="25" t="s">
        <v>10</v>
      </c>
      <c r="V557" s="25">
        <v>8</v>
      </c>
      <c r="W557" s="25" t="s">
        <v>3166</v>
      </c>
      <c r="X557" s="25">
        <v>1</v>
      </c>
      <c r="Y557" s="25"/>
      <c r="Z557" s="25"/>
      <c r="AA557" s="25">
        <v>57443</v>
      </c>
      <c r="AB557" s="25"/>
      <c r="AC557" s="25"/>
      <c r="AD557" s="25" t="s">
        <v>3167</v>
      </c>
      <c r="AE557" s="22"/>
      <c r="AF557" s="22"/>
      <c r="AG557" s="22">
        <f t="shared" si="38"/>
        <v>27.937738882338916</v>
      </c>
      <c r="AH557" s="22"/>
      <c r="AI557" s="22"/>
      <c r="AJ557" s="35"/>
      <c r="AK557" s="35"/>
      <c r="AL557" s="35">
        <f t="shared" si="39"/>
        <v>4.3652717003654553</v>
      </c>
      <c r="AM557" s="35"/>
      <c r="AN557" s="35"/>
      <c r="AO557" s="24">
        <v>66.317032315000006</v>
      </c>
      <c r="AP557" s="24">
        <v>3198.2863347490502</v>
      </c>
      <c r="AQ557" s="24">
        <v>1</v>
      </c>
      <c r="AR557" s="24">
        <v>3</v>
      </c>
      <c r="AS557" s="24"/>
      <c r="AT557" s="25">
        <v>9</v>
      </c>
      <c r="AU557" s="25" t="s">
        <v>3170</v>
      </c>
      <c r="AV557" s="25"/>
      <c r="AW557" s="25">
        <v>2003</v>
      </c>
      <c r="AX557" s="25" t="s">
        <v>2</v>
      </c>
      <c r="AY557" s="25" t="s">
        <v>3157</v>
      </c>
      <c r="AZ557" s="25" t="s">
        <v>751</v>
      </c>
      <c r="BA557" s="25" t="s">
        <v>3172</v>
      </c>
      <c r="BB557" s="25" t="s">
        <v>3173</v>
      </c>
      <c r="BC557" s="25" t="s">
        <v>3159</v>
      </c>
      <c r="BD557" s="25" t="s">
        <v>3160</v>
      </c>
      <c r="BE557" s="25" t="s">
        <v>3162</v>
      </c>
      <c r="BF557" s="25">
        <v>3</v>
      </c>
      <c r="BG557" s="62">
        <v>3</v>
      </c>
      <c r="BH557" s="25" t="s">
        <v>2000</v>
      </c>
      <c r="BI557" s="74">
        <v>2</v>
      </c>
      <c r="BJ557" s="75" t="s">
        <v>2000</v>
      </c>
      <c r="BK557" s="75" t="s">
        <v>4088</v>
      </c>
      <c r="BL557" s="15"/>
      <c r="BM557" s="15"/>
      <c r="BN557" s="15"/>
      <c r="BO557" s="15"/>
      <c r="BP557" s="15"/>
      <c r="BQ557" s="15"/>
      <c r="BR557" s="15"/>
    </row>
    <row r="558" spans="1:70" s="29" customFormat="1" ht="15" customHeight="1" x14ac:dyDescent="0.25">
      <c r="A558" s="25">
        <v>667</v>
      </c>
      <c r="B558" s="220"/>
      <c r="C558" s="190"/>
      <c r="D558" s="200">
        <v>1</v>
      </c>
      <c r="E558" s="57" t="s">
        <v>3145</v>
      </c>
      <c r="F558" s="57" t="s">
        <v>151</v>
      </c>
      <c r="G558" s="25" t="s">
        <v>3146</v>
      </c>
      <c r="H558" s="104">
        <v>1</v>
      </c>
      <c r="I558" s="25">
        <v>1</v>
      </c>
      <c r="J558" s="25" t="s">
        <v>3147</v>
      </c>
      <c r="K558" s="25">
        <v>4</v>
      </c>
      <c r="L558" s="25">
        <v>1</v>
      </c>
      <c r="M558" s="25">
        <v>1</v>
      </c>
      <c r="N558" s="25" t="s">
        <v>3174</v>
      </c>
      <c r="O558" s="25" t="s">
        <v>3175</v>
      </c>
      <c r="P558" s="25" t="s">
        <v>3141</v>
      </c>
      <c r="Q558" s="25" t="s">
        <v>3149</v>
      </c>
      <c r="R558" s="25" t="s">
        <v>3164</v>
      </c>
      <c r="S558" s="25">
        <v>4</v>
      </c>
      <c r="T558" s="25" t="s">
        <v>3165</v>
      </c>
      <c r="U558" s="25" t="s">
        <v>10</v>
      </c>
      <c r="V558" s="25">
        <v>8</v>
      </c>
      <c r="W558" s="25" t="s">
        <v>3166</v>
      </c>
      <c r="X558" s="25">
        <v>1</v>
      </c>
      <c r="Y558" s="25"/>
      <c r="Z558" s="25"/>
      <c r="AA558" s="25">
        <v>64000</v>
      </c>
      <c r="AB558" s="25"/>
      <c r="AC558" s="25"/>
      <c r="AD558" s="25" t="s">
        <v>3167</v>
      </c>
      <c r="AE558" s="22"/>
      <c r="AF558" s="22"/>
      <c r="AG558" s="22">
        <f t="shared" si="38"/>
        <v>31.126774166907904</v>
      </c>
      <c r="AH558" s="22"/>
      <c r="AI558" s="22"/>
      <c r="AJ558" s="35"/>
      <c r="AK558" s="35"/>
      <c r="AL558" s="35">
        <f t="shared" si="39"/>
        <v>4.8635584635793601</v>
      </c>
      <c r="AM558" s="35"/>
      <c r="AN558" s="35"/>
      <c r="AO558" s="24">
        <v>66.317032315000006</v>
      </c>
      <c r="AP558" s="24">
        <v>3198.2863347490502</v>
      </c>
      <c r="AQ558" s="24">
        <v>1</v>
      </c>
      <c r="AR558" s="24">
        <v>3</v>
      </c>
      <c r="AS558" s="24"/>
      <c r="AT558" s="25">
        <v>9</v>
      </c>
      <c r="AU558" s="25" t="s">
        <v>3170</v>
      </c>
      <c r="AV558" s="25"/>
      <c r="AW558" s="25">
        <v>2003</v>
      </c>
      <c r="AX558" s="25" t="s">
        <v>2</v>
      </c>
      <c r="AY558" s="25" t="s">
        <v>3157</v>
      </c>
      <c r="AZ558" s="25" t="s">
        <v>751</v>
      </c>
      <c r="BA558" s="25" t="s">
        <v>3176</v>
      </c>
      <c r="BB558" s="25" t="s">
        <v>3177</v>
      </c>
      <c r="BC558" s="25" t="s">
        <v>3159</v>
      </c>
      <c r="BD558" s="25" t="s">
        <v>3160</v>
      </c>
      <c r="BE558" s="25" t="s">
        <v>3162</v>
      </c>
      <c r="BF558" s="25">
        <v>3</v>
      </c>
      <c r="BG558" s="62">
        <v>3</v>
      </c>
      <c r="BH558" s="25" t="s">
        <v>2000</v>
      </c>
      <c r="BI558" s="74">
        <v>2</v>
      </c>
      <c r="BJ558" s="75" t="s">
        <v>2000</v>
      </c>
      <c r="BK558" s="75" t="s">
        <v>4088</v>
      </c>
      <c r="BL558" s="15"/>
      <c r="BM558" s="15"/>
      <c r="BN558" s="15"/>
      <c r="BO558" s="15"/>
      <c r="BP558" s="15"/>
      <c r="BQ558" s="15"/>
      <c r="BR558" s="15"/>
    </row>
    <row r="559" spans="1:70" s="29" customFormat="1" ht="15" customHeight="1" x14ac:dyDescent="0.25">
      <c r="A559" s="25">
        <v>668</v>
      </c>
      <c r="B559" s="220"/>
      <c r="C559" s="190"/>
      <c r="D559" s="200">
        <v>1</v>
      </c>
      <c r="E559" s="57" t="s">
        <v>3145</v>
      </c>
      <c r="F559" s="57" t="s">
        <v>151</v>
      </c>
      <c r="G559" s="25" t="s">
        <v>3146</v>
      </c>
      <c r="H559" s="104">
        <v>1</v>
      </c>
      <c r="I559" s="25">
        <v>1</v>
      </c>
      <c r="J559" s="25" t="s">
        <v>3147</v>
      </c>
      <c r="K559" s="25">
        <v>4</v>
      </c>
      <c r="L559" s="25">
        <v>1</v>
      </c>
      <c r="M559" s="25">
        <v>1</v>
      </c>
      <c r="N559" s="25" t="s">
        <v>3174</v>
      </c>
      <c r="O559" s="25" t="s">
        <v>3178</v>
      </c>
      <c r="P559" s="25" t="s">
        <v>3141</v>
      </c>
      <c r="Q559" s="25" t="s">
        <v>3149</v>
      </c>
      <c r="R559" s="25" t="s">
        <v>3164</v>
      </c>
      <c r="S559" s="25">
        <v>4</v>
      </c>
      <c r="T559" s="25" t="s">
        <v>3165</v>
      </c>
      <c r="U559" s="25" t="s">
        <v>10</v>
      </c>
      <c r="V559" s="25">
        <v>8</v>
      </c>
      <c r="W559" s="25" t="s">
        <v>3166</v>
      </c>
      <c r="X559" s="25">
        <v>1</v>
      </c>
      <c r="Y559" s="25"/>
      <c r="Z559" s="25"/>
      <c r="AA559" s="25">
        <v>148281</v>
      </c>
      <c r="AB559" s="25"/>
      <c r="AC559" s="25"/>
      <c r="AD559" s="25" t="s">
        <v>3167</v>
      </c>
      <c r="AE559" s="22"/>
      <c r="AF559" s="22"/>
      <c r="AG559" s="22">
        <f t="shared" si="38"/>
        <v>72.117331253801098</v>
      </c>
      <c r="AH559" s="22"/>
      <c r="AI559" s="22"/>
      <c r="AJ559" s="35"/>
      <c r="AK559" s="35"/>
      <c r="AL559" s="35">
        <f t="shared" si="39"/>
        <v>11.268333008406421</v>
      </c>
      <c r="AM559" s="35"/>
      <c r="AN559" s="35"/>
      <c r="AO559" s="24">
        <v>66.317032315000006</v>
      </c>
      <c r="AP559" s="24">
        <v>3198.2863347490502</v>
      </c>
      <c r="AQ559" s="24">
        <v>1</v>
      </c>
      <c r="AR559" s="24">
        <v>3</v>
      </c>
      <c r="AS559" s="24"/>
      <c r="AT559" s="25">
        <v>9</v>
      </c>
      <c r="AU559" s="25" t="s">
        <v>3170</v>
      </c>
      <c r="AV559" s="25"/>
      <c r="AW559" s="25">
        <v>2003</v>
      </c>
      <c r="AX559" s="25" t="s">
        <v>2</v>
      </c>
      <c r="AY559" s="25" t="s">
        <v>3157</v>
      </c>
      <c r="AZ559" s="25" t="s">
        <v>751</v>
      </c>
      <c r="BA559" s="25" t="s">
        <v>3179</v>
      </c>
      <c r="BB559" s="25" t="s">
        <v>3180</v>
      </c>
      <c r="BC559" s="25" t="s">
        <v>3159</v>
      </c>
      <c r="BD559" s="25" t="s">
        <v>3160</v>
      </c>
      <c r="BE559" s="25" t="s">
        <v>3162</v>
      </c>
      <c r="BF559" s="25">
        <v>3</v>
      </c>
      <c r="BG559" s="62">
        <v>3</v>
      </c>
      <c r="BH559" s="25" t="s">
        <v>2000</v>
      </c>
      <c r="BI559" s="74">
        <v>2</v>
      </c>
      <c r="BJ559" s="75" t="s">
        <v>2000</v>
      </c>
      <c r="BK559" s="75" t="s">
        <v>4088</v>
      </c>
      <c r="BL559" s="15"/>
      <c r="BM559" s="15"/>
      <c r="BN559" s="15"/>
      <c r="BO559" s="15"/>
      <c r="BP559" s="15"/>
      <c r="BQ559" s="15"/>
      <c r="BR559" s="15"/>
    </row>
    <row r="560" spans="1:70" s="29" customFormat="1" ht="15" customHeight="1" x14ac:dyDescent="0.25">
      <c r="A560" s="25">
        <v>669</v>
      </c>
      <c r="B560" s="220"/>
      <c r="C560" s="190"/>
      <c r="D560" s="200">
        <v>1</v>
      </c>
      <c r="E560" s="57" t="s">
        <v>3145</v>
      </c>
      <c r="F560" s="57" t="s">
        <v>151</v>
      </c>
      <c r="G560" s="25" t="s">
        <v>3146</v>
      </c>
      <c r="H560" s="104">
        <v>1</v>
      </c>
      <c r="I560" s="25">
        <v>1</v>
      </c>
      <c r="J560" s="25" t="s">
        <v>3147</v>
      </c>
      <c r="K560" s="25">
        <v>4</v>
      </c>
      <c r="L560" s="25">
        <v>1</v>
      </c>
      <c r="M560" s="25">
        <v>1</v>
      </c>
      <c r="N560" s="25" t="s">
        <v>3174</v>
      </c>
      <c r="O560" s="25" t="s">
        <v>3181</v>
      </c>
      <c r="P560" s="25" t="s">
        <v>3141</v>
      </c>
      <c r="Q560" s="25" t="s">
        <v>3149</v>
      </c>
      <c r="R560" s="25" t="s">
        <v>3164</v>
      </c>
      <c r="S560" s="25">
        <v>4</v>
      </c>
      <c r="T560" s="25" t="s">
        <v>3165</v>
      </c>
      <c r="U560" s="25" t="s">
        <v>10</v>
      </c>
      <c r="V560" s="25">
        <v>8</v>
      </c>
      <c r="W560" s="25" t="s">
        <v>3166</v>
      </c>
      <c r="X560" s="25">
        <v>1</v>
      </c>
      <c r="Y560" s="25"/>
      <c r="Z560" s="25"/>
      <c r="AA560" s="25">
        <v>87500</v>
      </c>
      <c r="AB560" s="25"/>
      <c r="AC560" s="25"/>
      <c r="AD560" s="25" t="s">
        <v>3167</v>
      </c>
      <c r="AE560" s="22"/>
      <c r="AF560" s="22"/>
      <c r="AG560" s="22">
        <f t="shared" si="38"/>
        <v>42.556136556319402</v>
      </c>
      <c r="AH560" s="22"/>
      <c r="AI560" s="22"/>
      <c r="AJ560" s="35"/>
      <c r="AK560" s="35"/>
      <c r="AL560" s="35">
        <f t="shared" si="39"/>
        <v>6.6493963369249061</v>
      </c>
      <c r="AM560" s="35"/>
      <c r="AN560" s="35"/>
      <c r="AO560" s="24">
        <v>66.317032315000006</v>
      </c>
      <c r="AP560" s="24">
        <v>3198.2863347490502</v>
      </c>
      <c r="AQ560" s="24">
        <v>1</v>
      </c>
      <c r="AR560" s="24">
        <v>3</v>
      </c>
      <c r="AS560" s="24"/>
      <c r="AT560" s="25">
        <v>9</v>
      </c>
      <c r="AU560" s="25" t="s">
        <v>3170</v>
      </c>
      <c r="AV560" s="25"/>
      <c r="AW560" s="25">
        <v>2003</v>
      </c>
      <c r="AX560" s="25" t="s">
        <v>2</v>
      </c>
      <c r="AY560" s="25" t="s">
        <v>3157</v>
      </c>
      <c r="AZ560" s="25" t="s">
        <v>751</v>
      </c>
      <c r="BA560" s="25" t="s">
        <v>3182</v>
      </c>
      <c r="BB560" s="25" t="s">
        <v>3183</v>
      </c>
      <c r="BC560" s="25" t="s">
        <v>3159</v>
      </c>
      <c r="BD560" s="25" t="s">
        <v>3160</v>
      </c>
      <c r="BE560" s="25" t="s">
        <v>3162</v>
      </c>
      <c r="BF560" s="25">
        <v>3</v>
      </c>
      <c r="BG560" s="62">
        <v>3</v>
      </c>
      <c r="BH560" s="25" t="s">
        <v>2000</v>
      </c>
      <c r="BI560" s="74">
        <v>2</v>
      </c>
      <c r="BJ560" s="75" t="s">
        <v>2000</v>
      </c>
      <c r="BK560" s="75" t="s">
        <v>4088</v>
      </c>
      <c r="BL560" s="15"/>
      <c r="BM560" s="15"/>
      <c r="BN560" s="15"/>
      <c r="BO560" s="15"/>
      <c r="BP560" s="15"/>
      <c r="BQ560" s="15"/>
      <c r="BR560" s="15"/>
    </row>
    <row r="561" spans="1:70" s="29" customFormat="1" ht="15" customHeight="1" x14ac:dyDescent="0.25">
      <c r="A561" s="25">
        <v>670</v>
      </c>
      <c r="B561" s="220"/>
      <c r="C561" s="190"/>
      <c r="D561" s="200">
        <v>1</v>
      </c>
      <c r="E561" s="57" t="s">
        <v>3145</v>
      </c>
      <c r="F561" s="57" t="s">
        <v>151</v>
      </c>
      <c r="G561" s="25" t="s">
        <v>3146</v>
      </c>
      <c r="H561" s="104">
        <v>1</v>
      </c>
      <c r="I561" s="25">
        <v>1</v>
      </c>
      <c r="J561" s="25" t="s">
        <v>3147</v>
      </c>
      <c r="K561" s="25">
        <v>4</v>
      </c>
      <c r="L561" s="25">
        <v>1</v>
      </c>
      <c r="M561" s="25">
        <v>1</v>
      </c>
      <c r="N561" s="25" t="s">
        <v>3174</v>
      </c>
      <c r="O561" s="25" t="s">
        <v>3184</v>
      </c>
      <c r="P561" s="25" t="s">
        <v>3141</v>
      </c>
      <c r="Q561" s="25" t="s">
        <v>3149</v>
      </c>
      <c r="R561" s="25" t="s">
        <v>3164</v>
      </c>
      <c r="S561" s="25">
        <v>4</v>
      </c>
      <c r="T561" s="25" t="s">
        <v>3165</v>
      </c>
      <c r="U561" s="25" t="s">
        <v>10</v>
      </c>
      <c r="V561" s="25">
        <v>8</v>
      </c>
      <c r="W561" s="25" t="s">
        <v>3166</v>
      </c>
      <c r="X561" s="25">
        <v>1</v>
      </c>
      <c r="Y561" s="25"/>
      <c r="Z561" s="25"/>
      <c r="AA561" s="25">
        <v>552656</v>
      </c>
      <c r="AB561" s="25"/>
      <c r="AC561" s="25"/>
      <c r="AD561" s="25" t="s">
        <v>3167</v>
      </c>
      <c r="AE561" s="22"/>
      <c r="AF561" s="22"/>
      <c r="AG561" s="22">
        <f t="shared" si="38"/>
        <v>268.78747662479145</v>
      </c>
      <c r="AH561" s="22"/>
      <c r="AI561" s="22"/>
      <c r="AJ561" s="35"/>
      <c r="AK561" s="35"/>
      <c r="AL561" s="35">
        <f t="shared" si="39"/>
        <v>41.998043222623664</v>
      </c>
      <c r="AM561" s="35"/>
      <c r="AN561" s="35"/>
      <c r="AO561" s="24">
        <v>66.317032315000006</v>
      </c>
      <c r="AP561" s="24">
        <v>3198.2863347490502</v>
      </c>
      <c r="AQ561" s="24">
        <v>1</v>
      </c>
      <c r="AR561" s="24">
        <v>3</v>
      </c>
      <c r="AS561" s="24"/>
      <c r="AT561" s="25">
        <v>9</v>
      </c>
      <c r="AU561" s="25" t="s">
        <v>3170</v>
      </c>
      <c r="AV561" s="25"/>
      <c r="AW561" s="25">
        <v>2003</v>
      </c>
      <c r="AX561" s="25" t="s">
        <v>2</v>
      </c>
      <c r="AY561" s="25" t="s">
        <v>3157</v>
      </c>
      <c r="AZ561" s="25" t="s">
        <v>751</v>
      </c>
      <c r="BA561" s="25" t="s">
        <v>3185</v>
      </c>
      <c r="BB561" s="25" t="s">
        <v>3186</v>
      </c>
      <c r="BC561" s="25" t="s">
        <v>3159</v>
      </c>
      <c r="BD561" s="25" t="s">
        <v>3160</v>
      </c>
      <c r="BE561" s="25" t="s">
        <v>3162</v>
      </c>
      <c r="BF561" s="25">
        <v>3</v>
      </c>
      <c r="BG561" s="62">
        <v>3</v>
      </c>
      <c r="BH561" s="25" t="s">
        <v>2000</v>
      </c>
      <c r="BI561" s="74">
        <v>2</v>
      </c>
      <c r="BJ561" s="75" t="s">
        <v>2000</v>
      </c>
      <c r="BK561" s="75" t="s">
        <v>4088</v>
      </c>
      <c r="BL561" s="15"/>
      <c r="BM561" s="15"/>
      <c r="BN561" s="15"/>
      <c r="BO561" s="15"/>
      <c r="BP561" s="15"/>
      <c r="BQ561" s="15"/>
      <c r="BR561" s="15"/>
    </row>
    <row r="562" spans="1:70" s="29" customFormat="1" ht="15" customHeight="1" x14ac:dyDescent="0.25">
      <c r="A562" s="25">
        <v>671</v>
      </c>
      <c r="B562" s="220"/>
      <c r="C562" s="190"/>
      <c r="D562" s="200">
        <v>1</v>
      </c>
      <c r="E562" s="57" t="s">
        <v>3145</v>
      </c>
      <c r="F562" s="57" t="s">
        <v>151</v>
      </c>
      <c r="G562" s="25" t="s">
        <v>3146</v>
      </c>
      <c r="H562" s="104">
        <v>1</v>
      </c>
      <c r="I562" s="25">
        <v>1</v>
      </c>
      <c r="J562" s="25" t="s">
        <v>3147</v>
      </c>
      <c r="K562" s="25">
        <v>4</v>
      </c>
      <c r="L562" s="25">
        <v>1</v>
      </c>
      <c r="M562" s="25">
        <v>1</v>
      </c>
      <c r="N562" s="25" t="s">
        <v>3174</v>
      </c>
      <c r="O562" s="25" t="s">
        <v>3187</v>
      </c>
      <c r="P562" s="25" t="s">
        <v>3141</v>
      </c>
      <c r="Q562" s="25" t="s">
        <v>3149</v>
      </c>
      <c r="R562" s="25" t="s">
        <v>3164</v>
      </c>
      <c r="S562" s="25">
        <v>4</v>
      </c>
      <c r="T562" s="25" t="s">
        <v>3165</v>
      </c>
      <c r="U562" s="25" t="s">
        <v>10</v>
      </c>
      <c r="V562" s="25">
        <v>8</v>
      </c>
      <c r="W562" s="25" t="s">
        <v>3166</v>
      </c>
      <c r="X562" s="25">
        <v>1</v>
      </c>
      <c r="Y562" s="25"/>
      <c r="Z562" s="25"/>
      <c r="AA562" s="25">
        <v>185119</v>
      </c>
      <c r="AB562" s="25"/>
      <c r="AC562" s="25"/>
      <c r="AD562" s="25" t="s">
        <v>3167</v>
      </c>
      <c r="AE562" s="22"/>
      <c r="AF562" s="22"/>
      <c r="AG562" s="22">
        <f t="shared" si="38"/>
        <v>90.033707921934749</v>
      </c>
      <c r="AH562" s="22"/>
      <c r="AI562" s="22"/>
      <c r="AJ562" s="35"/>
      <c r="AK562" s="35"/>
      <c r="AL562" s="35">
        <f t="shared" si="39"/>
        <v>14.067766862802303</v>
      </c>
      <c r="AM562" s="35"/>
      <c r="AN562" s="35"/>
      <c r="AO562" s="24">
        <v>66.317032315000006</v>
      </c>
      <c r="AP562" s="24">
        <v>3198.2863347490502</v>
      </c>
      <c r="AQ562" s="24">
        <v>1</v>
      </c>
      <c r="AR562" s="24">
        <v>3</v>
      </c>
      <c r="AS562" s="24"/>
      <c r="AT562" s="25">
        <v>9</v>
      </c>
      <c r="AU562" s="25" t="s">
        <v>3170</v>
      </c>
      <c r="AV562" s="25"/>
      <c r="AW562" s="25">
        <v>2003</v>
      </c>
      <c r="AX562" s="25" t="s">
        <v>2</v>
      </c>
      <c r="AY562" s="25" t="s">
        <v>3157</v>
      </c>
      <c r="AZ562" s="25" t="s">
        <v>751</v>
      </c>
      <c r="BA562" s="25" t="s">
        <v>3188</v>
      </c>
      <c r="BB562" s="25" t="s">
        <v>3189</v>
      </c>
      <c r="BC562" s="25" t="s">
        <v>3159</v>
      </c>
      <c r="BD562" s="25" t="s">
        <v>3160</v>
      </c>
      <c r="BE562" s="25" t="s">
        <v>3162</v>
      </c>
      <c r="BF562" s="25">
        <v>3</v>
      </c>
      <c r="BG562" s="62">
        <v>3</v>
      </c>
      <c r="BH562" s="25" t="s">
        <v>2000</v>
      </c>
      <c r="BI562" s="74">
        <v>2</v>
      </c>
      <c r="BJ562" s="75" t="s">
        <v>2000</v>
      </c>
      <c r="BK562" s="75" t="s">
        <v>4088</v>
      </c>
      <c r="BL562" s="15"/>
      <c r="BM562" s="15"/>
      <c r="BN562" s="15"/>
      <c r="BO562" s="15"/>
      <c r="BP562" s="15"/>
      <c r="BQ562" s="15"/>
      <c r="BR562" s="15"/>
    </row>
    <row r="563" spans="1:70" s="29" customFormat="1" ht="15" customHeight="1" x14ac:dyDescent="0.25">
      <c r="A563" s="25">
        <v>672</v>
      </c>
      <c r="B563" s="220"/>
      <c r="C563" s="190"/>
      <c r="D563" s="200">
        <v>1</v>
      </c>
      <c r="E563" s="57" t="s">
        <v>3145</v>
      </c>
      <c r="F563" s="57" t="s">
        <v>151</v>
      </c>
      <c r="G563" s="25" t="s">
        <v>3146</v>
      </c>
      <c r="H563" s="104">
        <v>1</v>
      </c>
      <c r="I563" s="25">
        <v>1</v>
      </c>
      <c r="J563" s="25" t="s">
        <v>3147</v>
      </c>
      <c r="K563" s="25">
        <v>4</v>
      </c>
      <c r="L563" s="25">
        <v>1</v>
      </c>
      <c r="M563" s="25">
        <v>1</v>
      </c>
      <c r="N563" s="25" t="s">
        <v>3174</v>
      </c>
      <c r="O563" s="25" t="s">
        <v>3190</v>
      </c>
      <c r="P563" s="25" t="s">
        <v>3141</v>
      </c>
      <c r="Q563" s="25" t="s">
        <v>3149</v>
      </c>
      <c r="R563" s="25" t="s">
        <v>3164</v>
      </c>
      <c r="S563" s="25">
        <v>4</v>
      </c>
      <c r="T563" s="25" t="s">
        <v>3165</v>
      </c>
      <c r="U563" s="25" t="s">
        <v>10</v>
      </c>
      <c r="V563" s="25">
        <v>8</v>
      </c>
      <c r="W563" s="25" t="s">
        <v>3166</v>
      </c>
      <c r="X563" s="25">
        <v>1</v>
      </c>
      <c r="Y563" s="25"/>
      <c r="Z563" s="25"/>
      <c r="AA563" s="25">
        <v>39797</v>
      </c>
      <c r="AB563" s="25"/>
      <c r="AC563" s="25"/>
      <c r="AD563" s="25" t="s">
        <v>3167</v>
      </c>
      <c r="AE563" s="22"/>
      <c r="AF563" s="22"/>
      <c r="AG563" s="22">
        <f t="shared" si="38"/>
        <v>19.355503617506781</v>
      </c>
      <c r="AH563" s="22"/>
      <c r="AI563" s="22"/>
      <c r="AJ563" s="35"/>
      <c r="AK563" s="35"/>
      <c r="AL563" s="35">
        <f t="shared" si="39"/>
        <v>3.0242974402354341</v>
      </c>
      <c r="AM563" s="35"/>
      <c r="AN563" s="35"/>
      <c r="AO563" s="24">
        <v>66.317032315000006</v>
      </c>
      <c r="AP563" s="24">
        <v>3198.2863347490502</v>
      </c>
      <c r="AQ563" s="24">
        <v>1</v>
      </c>
      <c r="AR563" s="24">
        <v>3</v>
      </c>
      <c r="AS563" s="24"/>
      <c r="AT563" s="25">
        <v>9</v>
      </c>
      <c r="AU563" s="25" t="s">
        <v>3170</v>
      </c>
      <c r="AV563" s="25"/>
      <c r="AW563" s="25">
        <v>2003</v>
      </c>
      <c r="AX563" s="25" t="s">
        <v>2</v>
      </c>
      <c r="AY563" s="25" t="s">
        <v>3157</v>
      </c>
      <c r="AZ563" s="25" t="s">
        <v>751</v>
      </c>
      <c r="BA563" s="25" t="s">
        <v>3191</v>
      </c>
      <c r="BB563" s="25" t="s">
        <v>3192</v>
      </c>
      <c r="BC563" s="25" t="s">
        <v>3159</v>
      </c>
      <c r="BD563" s="25" t="s">
        <v>3160</v>
      </c>
      <c r="BE563" s="25" t="s">
        <v>3162</v>
      </c>
      <c r="BF563" s="25">
        <v>3</v>
      </c>
      <c r="BG563" s="62">
        <v>3</v>
      </c>
      <c r="BH563" s="25" t="s">
        <v>2000</v>
      </c>
      <c r="BI563" s="74">
        <v>2</v>
      </c>
      <c r="BJ563" s="75" t="s">
        <v>2000</v>
      </c>
      <c r="BK563" s="75" t="s">
        <v>4088</v>
      </c>
      <c r="BL563" s="15"/>
      <c r="BM563" s="15"/>
      <c r="BN563" s="15"/>
      <c r="BO563" s="15"/>
      <c r="BP563" s="15"/>
      <c r="BQ563" s="15"/>
      <c r="BR563" s="15"/>
    </row>
    <row r="564" spans="1:70" s="29" customFormat="1" ht="15" customHeight="1" x14ac:dyDescent="0.25">
      <c r="A564" s="25">
        <v>673</v>
      </c>
      <c r="B564" s="220"/>
      <c r="C564" s="190"/>
      <c r="D564" s="200">
        <v>1</v>
      </c>
      <c r="E564" s="57" t="s">
        <v>3145</v>
      </c>
      <c r="F564" s="57" t="s">
        <v>151</v>
      </c>
      <c r="G564" s="25" t="s">
        <v>3146</v>
      </c>
      <c r="H564" s="104">
        <v>1</v>
      </c>
      <c r="I564" s="25">
        <v>1</v>
      </c>
      <c r="J564" s="25" t="s">
        <v>3147</v>
      </c>
      <c r="K564" s="25">
        <v>4</v>
      </c>
      <c r="L564" s="25">
        <v>1</v>
      </c>
      <c r="M564" s="25">
        <v>3</v>
      </c>
      <c r="N564" s="25" t="s">
        <v>2979</v>
      </c>
      <c r="O564" s="25" t="s">
        <v>3193</v>
      </c>
      <c r="P564" s="25" t="s">
        <v>3141</v>
      </c>
      <c r="Q564" s="25" t="s">
        <v>3149</v>
      </c>
      <c r="R564" s="25" t="s">
        <v>3164</v>
      </c>
      <c r="S564" s="25">
        <v>4</v>
      </c>
      <c r="T564" s="25" t="s">
        <v>3165</v>
      </c>
      <c r="U564" s="25" t="s">
        <v>10</v>
      </c>
      <c r="V564" s="25">
        <v>8</v>
      </c>
      <c r="W564" s="25" t="s">
        <v>3166</v>
      </c>
      <c r="X564" s="25">
        <v>1</v>
      </c>
      <c r="Y564" s="25"/>
      <c r="Z564" s="25"/>
      <c r="AA564" s="25">
        <v>477000</v>
      </c>
      <c r="AB564" s="25"/>
      <c r="AC564" s="25"/>
      <c r="AD564" s="25" t="s">
        <v>3167</v>
      </c>
      <c r="AE564" s="22"/>
      <c r="AF564" s="22"/>
      <c r="AG564" s="22">
        <f t="shared" si="38"/>
        <v>231.99173871273544</v>
      </c>
      <c r="AH564" s="22"/>
      <c r="AI564" s="22"/>
      <c r="AJ564" s="35"/>
      <c r="AK564" s="35"/>
      <c r="AL564" s="35">
        <f t="shared" si="39"/>
        <v>36.24870917386491</v>
      </c>
      <c r="AM564" s="35"/>
      <c r="AN564" s="35"/>
      <c r="AO564" s="24">
        <v>66.317032315000006</v>
      </c>
      <c r="AP564" s="24">
        <v>3198.2863347490502</v>
      </c>
      <c r="AQ564" s="24">
        <v>1</v>
      </c>
      <c r="AR564" s="24">
        <v>3</v>
      </c>
      <c r="AS564" s="24"/>
      <c r="AT564" s="25">
        <v>9</v>
      </c>
      <c r="AU564" s="25" t="s">
        <v>3170</v>
      </c>
      <c r="AV564" s="25"/>
      <c r="AW564" s="25">
        <v>2003</v>
      </c>
      <c r="AX564" s="25" t="s">
        <v>2</v>
      </c>
      <c r="AY564" s="25" t="s">
        <v>3157</v>
      </c>
      <c r="AZ564" s="25" t="s">
        <v>751</v>
      </c>
      <c r="BA564" s="25" t="s">
        <v>3194</v>
      </c>
      <c r="BB564" s="25" t="s">
        <v>3195</v>
      </c>
      <c r="BC564" s="25" t="s">
        <v>3159</v>
      </c>
      <c r="BD564" s="25" t="s">
        <v>3160</v>
      </c>
      <c r="BE564" s="25" t="s">
        <v>3162</v>
      </c>
      <c r="BF564" s="25">
        <v>3</v>
      </c>
      <c r="BG564" s="62">
        <v>3</v>
      </c>
      <c r="BH564" s="25" t="s">
        <v>2000</v>
      </c>
      <c r="BI564" s="74">
        <v>2</v>
      </c>
      <c r="BJ564" s="75" t="s">
        <v>2000</v>
      </c>
      <c r="BK564" s="75" t="s">
        <v>4088</v>
      </c>
      <c r="BL564" s="15"/>
      <c r="BM564" s="15"/>
      <c r="BN564" s="15"/>
      <c r="BO564" s="15"/>
      <c r="BP564" s="15"/>
      <c r="BQ564" s="15"/>
      <c r="BR564" s="15"/>
    </row>
    <row r="565" spans="1:70" s="29" customFormat="1" ht="15" customHeight="1" x14ac:dyDescent="0.25">
      <c r="A565" s="25">
        <v>674</v>
      </c>
      <c r="B565" s="220"/>
      <c r="C565" s="190"/>
      <c r="D565" s="200">
        <v>1</v>
      </c>
      <c r="E565" s="57" t="s">
        <v>3145</v>
      </c>
      <c r="F565" s="57" t="s">
        <v>151</v>
      </c>
      <c r="G565" s="25" t="s">
        <v>3146</v>
      </c>
      <c r="H565" s="104">
        <v>1</v>
      </c>
      <c r="I565" s="25">
        <v>1</v>
      </c>
      <c r="J565" s="25" t="s">
        <v>3147</v>
      </c>
      <c r="K565" s="25">
        <v>4</v>
      </c>
      <c r="L565" s="25">
        <v>1</v>
      </c>
      <c r="M565" s="25">
        <v>1</v>
      </c>
      <c r="N565" s="25" t="s">
        <v>3174</v>
      </c>
      <c r="O565" s="25" t="s">
        <v>3196</v>
      </c>
      <c r="P565" s="25" t="s">
        <v>3141</v>
      </c>
      <c r="Q565" s="25" t="s">
        <v>3149</v>
      </c>
      <c r="R565" s="25" t="s">
        <v>3164</v>
      </c>
      <c r="S565" s="25">
        <v>4</v>
      </c>
      <c r="T565" s="25" t="s">
        <v>3165</v>
      </c>
      <c r="U565" s="25" t="s">
        <v>10</v>
      </c>
      <c r="V565" s="25">
        <v>8</v>
      </c>
      <c r="W565" s="25" t="s">
        <v>3166</v>
      </c>
      <c r="X565" s="25">
        <v>1</v>
      </c>
      <c r="Y565" s="25"/>
      <c r="Z565" s="25"/>
      <c r="AA565" s="25">
        <v>160087</v>
      </c>
      <c r="AB565" s="25"/>
      <c r="AC565" s="25"/>
      <c r="AD565" s="25" t="s">
        <v>3167</v>
      </c>
      <c r="AE565" s="22"/>
      <c r="AF565" s="22"/>
      <c r="AG565" s="22">
        <f t="shared" si="38"/>
        <v>77.859248375902894</v>
      </c>
      <c r="AH565" s="22"/>
      <c r="AI565" s="22"/>
      <c r="AJ565" s="35"/>
      <c r="AK565" s="35"/>
      <c r="AL565" s="35">
        <f t="shared" si="39"/>
        <v>12.165507558734827</v>
      </c>
      <c r="AM565" s="35"/>
      <c r="AN565" s="35"/>
      <c r="AO565" s="24">
        <v>66.317032315000006</v>
      </c>
      <c r="AP565" s="24">
        <v>3198.2863347490502</v>
      </c>
      <c r="AQ565" s="24">
        <v>1</v>
      </c>
      <c r="AR565" s="24">
        <v>3</v>
      </c>
      <c r="AS565" s="24"/>
      <c r="AT565" s="25">
        <v>9</v>
      </c>
      <c r="AU565" s="25" t="s">
        <v>3170</v>
      </c>
      <c r="AV565" s="25"/>
      <c r="AW565" s="25">
        <v>2003</v>
      </c>
      <c r="AX565" s="25" t="s">
        <v>2</v>
      </c>
      <c r="AY565" s="25" t="s">
        <v>3157</v>
      </c>
      <c r="AZ565" s="25" t="s">
        <v>751</v>
      </c>
      <c r="BA565" s="25" t="s">
        <v>3197</v>
      </c>
      <c r="BB565" s="25" t="s">
        <v>3198</v>
      </c>
      <c r="BC565" s="25" t="s">
        <v>3159</v>
      </c>
      <c r="BD565" s="25" t="s">
        <v>3160</v>
      </c>
      <c r="BE565" s="25" t="s">
        <v>3162</v>
      </c>
      <c r="BF565" s="25">
        <v>3</v>
      </c>
      <c r="BG565" s="62">
        <v>3</v>
      </c>
      <c r="BH565" s="25" t="s">
        <v>2000</v>
      </c>
      <c r="BI565" s="74">
        <v>2</v>
      </c>
      <c r="BJ565" s="75" t="s">
        <v>2000</v>
      </c>
      <c r="BK565" s="75" t="s">
        <v>4088</v>
      </c>
      <c r="BL565" s="15"/>
      <c r="BM565" s="15"/>
      <c r="BN565" s="15"/>
      <c r="BO565" s="15"/>
      <c r="BP565" s="15"/>
      <c r="BQ565" s="15"/>
      <c r="BR565" s="15"/>
    </row>
    <row r="566" spans="1:70" s="29" customFormat="1" ht="15" customHeight="1" x14ac:dyDescent="0.25">
      <c r="A566" s="25">
        <v>675</v>
      </c>
      <c r="B566" s="220"/>
      <c r="C566" s="190"/>
      <c r="D566" s="200">
        <v>1</v>
      </c>
      <c r="E566" s="57" t="s">
        <v>3145</v>
      </c>
      <c r="F566" s="57" t="s">
        <v>151</v>
      </c>
      <c r="G566" s="25" t="s">
        <v>3146</v>
      </c>
      <c r="H566" s="104">
        <v>1</v>
      </c>
      <c r="I566" s="25">
        <v>1</v>
      </c>
      <c r="J566" s="25" t="s">
        <v>3147</v>
      </c>
      <c r="K566" s="25">
        <v>4</v>
      </c>
      <c r="L566" s="25">
        <v>1</v>
      </c>
      <c r="M566" s="25">
        <v>1</v>
      </c>
      <c r="N566" s="25" t="s">
        <v>3174</v>
      </c>
      <c r="O566" s="25" t="s">
        <v>3199</v>
      </c>
      <c r="P566" s="25" t="s">
        <v>3141</v>
      </c>
      <c r="Q566" s="25" t="s">
        <v>3149</v>
      </c>
      <c r="R566" s="25" t="s">
        <v>3164</v>
      </c>
      <c r="S566" s="25">
        <v>4</v>
      </c>
      <c r="T566" s="25" t="s">
        <v>3165</v>
      </c>
      <c r="U566" s="25" t="s">
        <v>10</v>
      </c>
      <c r="V566" s="25">
        <v>8</v>
      </c>
      <c r="W566" s="25" t="s">
        <v>3166</v>
      </c>
      <c r="X566" s="25">
        <v>1</v>
      </c>
      <c r="Y566" s="25"/>
      <c r="Z566" s="25"/>
      <c r="AA566" s="25">
        <v>31375</v>
      </c>
      <c r="AB566" s="25"/>
      <c r="AC566" s="25"/>
      <c r="AD566" s="25" t="s">
        <v>3167</v>
      </c>
      <c r="AE566" s="22"/>
      <c r="AF566" s="22"/>
      <c r="AG566" s="22">
        <f t="shared" si="38"/>
        <v>15.259414679480241</v>
      </c>
      <c r="AH566" s="22"/>
      <c r="AI566" s="22"/>
      <c r="AJ566" s="35"/>
      <c r="AK566" s="35"/>
      <c r="AL566" s="35">
        <f t="shared" si="39"/>
        <v>2.3842835436687873</v>
      </c>
      <c r="AM566" s="35"/>
      <c r="AN566" s="35"/>
      <c r="AO566" s="24">
        <v>66.317032315000006</v>
      </c>
      <c r="AP566" s="24">
        <v>3198.2863347490502</v>
      </c>
      <c r="AQ566" s="24">
        <v>1</v>
      </c>
      <c r="AR566" s="24">
        <v>3</v>
      </c>
      <c r="AS566" s="24"/>
      <c r="AT566" s="25">
        <v>9</v>
      </c>
      <c r="AU566" s="25" t="s">
        <v>3170</v>
      </c>
      <c r="AV566" s="25"/>
      <c r="AW566" s="25">
        <v>2003</v>
      </c>
      <c r="AX566" s="25" t="s">
        <v>2</v>
      </c>
      <c r="AY566" s="25" t="s">
        <v>3157</v>
      </c>
      <c r="AZ566" s="25" t="s">
        <v>751</v>
      </c>
      <c r="BA566" s="25" t="s">
        <v>3200</v>
      </c>
      <c r="BB566" s="25" t="s">
        <v>3201</v>
      </c>
      <c r="BC566" s="25" t="s">
        <v>3159</v>
      </c>
      <c r="BD566" s="25" t="s">
        <v>3160</v>
      </c>
      <c r="BE566" s="25" t="s">
        <v>3162</v>
      </c>
      <c r="BF566" s="25">
        <v>3</v>
      </c>
      <c r="BG566" s="62">
        <v>3</v>
      </c>
      <c r="BH566" s="25" t="s">
        <v>2000</v>
      </c>
      <c r="BI566" s="74">
        <v>2</v>
      </c>
      <c r="BJ566" s="75" t="s">
        <v>2000</v>
      </c>
      <c r="BK566" s="75" t="s">
        <v>4088</v>
      </c>
      <c r="BL566" s="15"/>
      <c r="BM566" s="15"/>
      <c r="BN566" s="15"/>
      <c r="BO566" s="15"/>
      <c r="BP566" s="15"/>
      <c r="BQ566" s="15"/>
      <c r="BR566" s="15"/>
    </row>
    <row r="567" spans="1:70" s="29" customFormat="1" ht="15" customHeight="1" x14ac:dyDescent="0.25">
      <c r="A567" s="25">
        <v>676</v>
      </c>
      <c r="B567" s="220"/>
      <c r="C567" s="190"/>
      <c r="D567" s="200">
        <v>1</v>
      </c>
      <c r="E567" s="57" t="s">
        <v>3145</v>
      </c>
      <c r="F567" s="57" t="s">
        <v>151</v>
      </c>
      <c r="G567" s="25" t="s">
        <v>3146</v>
      </c>
      <c r="H567" s="104">
        <v>1</v>
      </c>
      <c r="I567" s="25">
        <v>1</v>
      </c>
      <c r="J567" s="25" t="s">
        <v>3147</v>
      </c>
      <c r="K567" s="25">
        <v>4</v>
      </c>
      <c r="L567" s="25">
        <v>1</v>
      </c>
      <c r="M567" s="25">
        <v>3</v>
      </c>
      <c r="N567" s="25" t="s">
        <v>2979</v>
      </c>
      <c r="O567" s="25" t="s">
        <v>3202</v>
      </c>
      <c r="P567" s="25" t="s">
        <v>3141</v>
      </c>
      <c r="Q567" s="25" t="s">
        <v>3149</v>
      </c>
      <c r="R567" s="25" t="s">
        <v>3164</v>
      </c>
      <c r="S567" s="25">
        <v>4</v>
      </c>
      <c r="T567" s="25" t="s">
        <v>3165</v>
      </c>
      <c r="U567" s="25" t="s">
        <v>10</v>
      </c>
      <c r="V567" s="25">
        <v>8</v>
      </c>
      <c r="W567" s="25" t="s">
        <v>3166</v>
      </c>
      <c r="X567" s="25">
        <v>1</v>
      </c>
      <c r="Y567" s="25"/>
      <c r="Z567" s="25"/>
      <c r="AA567" s="25">
        <v>422440</v>
      </c>
      <c r="AB567" s="25"/>
      <c r="AC567" s="25"/>
      <c r="AD567" s="25" t="s">
        <v>3167</v>
      </c>
      <c r="AE567" s="22"/>
      <c r="AF567" s="22"/>
      <c r="AG567" s="22">
        <f t="shared" si="38"/>
        <v>205.45616373544649</v>
      </c>
      <c r="AH567" s="22"/>
      <c r="AI567" s="22"/>
      <c r="AJ567" s="35"/>
      <c r="AK567" s="35"/>
      <c r="AL567" s="35">
        <f t="shared" si="39"/>
        <v>32.102525583663514</v>
      </c>
      <c r="AM567" s="35"/>
      <c r="AN567" s="35"/>
      <c r="AO567" s="24">
        <v>66.317032315000006</v>
      </c>
      <c r="AP567" s="24">
        <v>3198.2863347490502</v>
      </c>
      <c r="AQ567" s="24">
        <v>1</v>
      </c>
      <c r="AR567" s="24">
        <v>3</v>
      </c>
      <c r="AS567" s="24"/>
      <c r="AT567" s="25">
        <v>9</v>
      </c>
      <c r="AU567" s="25" t="s">
        <v>3170</v>
      </c>
      <c r="AV567" s="25"/>
      <c r="AW567" s="25">
        <v>2003</v>
      </c>
      <c r="AX567" s="25" t="s">
        <v>2</v>
      </c>
      <c r="AY567" s="25" t="s">
        <v>3157</v>
      </c>
      <c r="AZ567" s="25" t="s">
        <v>751</v>
      </c>
      <c r="BA567" s="25" t="s">
        <v>3203</v>
      </c>
      <c r="BB567" s="25" t="s">
        <v>3204</v>
      </c>
      <c r="BC567" s="25" t="s">
        <v>3159</v>
      </c>
      <c r="BD567" s="25" t="s">
        <v>3160</v>
      </c>
      <c r="BE567" s="25" t="s">
        <v>3162</v>
      </c>
      <c r="BF567" s="25">
        <v>3</v>
      </c>
      <c r="BG567" s="62">
        <v>3</v>
      </c>
      <c r="BH567" s="25" t="s">
        <v>2000</v>
      </c>
      <c r="BI567" s="74">
        <v>2</v>
      </c>
      <c r="BJ567" s="75" t="s">
        <v>2000</v>
      </c>
      <c r="BK567" s="75" t="s">
        <v>4088</v>
      </c>
      <c r="BL567" s="15"/>
      <c r="BM567" s="15"/>
      <c r="BN567" s="15"/>
      <c r="BO567" s="15"/>
      <c r="BP567" s="15"/>
      <c r="BQ567" s="15"/>
      <c r="BR567" s="15"/>
    </row>
    <row r="568" spans="1:70" s="29" customFormat="1" ht="15" customHeight="1" x14ac:dyDescent="0.25">
      <c r="A568" s="25">
        <v>677</v>
      </c>
      <c r="B568" s="220"/>
      <c r="C568" s="190"/>
      <c r="D568" s="200">
        <v>1</v>
      </c>
      <c r="E568" s="57" t="s">
        <v>3145</v>
      </c>
      <c r="F568" s="57" t="s">
        <v>151</v>
      </c>
      <c r="G568" s="25" t="s">
        <v>3146</v>
      </c>
      <c r="H568" s="104">
        <v>1</v>
      </c>
      <c r="I568" s="25">
        <v>1</v>
      </c>
      <c r="J568" s="25" t="s">
        <v>3147</v>
      </c>
      <c r="K568" s="25">
        <v>4</v>
      </c>
      <c r="L568" s="25">
        <v>1</v>
      </c>
      <c r="M568" s="25">
        <v>1</v>
      </c>
      <c r="N568" s="25" t="s">
        <v>3174</v>
      </c>
      <c r="O568" s="25" t="s">
        <v>3205</v>
      </c>
      <c r="P568" s="25" t="s">
        <v>3141</v>
      </c>
      <c r="Q568" s="25" t="s">
        <v>3149</v>
      </c>
      <c r="R568" s="25" t="s">
        <v>3164</v>
      </c>
      <c r="S568" s="25">
        <v>4</v>
      </c>
      <c r="T568" s="25" t="s">
        <v>3165</v>
      </c>
      <c r="U568" s="25" t="s">
        <v>10</v>
      </c>
      <c r="V568" s="25">
        <v>8</v>
      </c>
      <c r="W568" s="25" t="s">
        <v>3166</v>
      </c>
      <c r="X568" s="25">
        <v>1</v>
      </c>
      <c r="Y568" s="25"/>
      <c r="Z568" s="25"/>
      <c r="AA568" s="25">
        <v>3750</v>
      </c>
      <c r="AB568" s="25"/>
      <c r="AC568" s="25"/>
      <c r="AD568" s="25" t="s">
        <v>3167</v>
      </c>
      <c r="AE568" s="22"/>
      <c r="AF568" s="22"/>
      <c r="AG568" s="22">
        <f t="shared" si="38"/>
        <v>1.8238344238422601</v>
      </c>
      <c r="AH568" s="22"/>
      <c r="AI568" s="22"/>
      <c r="AJ568" s="35"/>
      <c r="AK568" s="35"/>
      <c r="AL568" s="35">
        <f t="shared" si="39"/>
        <v>0.2849741287253531</v>
      </c>
      <c r="AM568" s="35"/>
      <c r="AN568" s="35"/>
      <c r="AO568" s="24">
        <v>66.317032315000006</v>
      </c>
      <c r="AP568" s="24">
        <v>3198.2863347490502</v>
      </c>
      <c r="AQ568" s="24">
        <v>1</v>
      </c>
      <c r="AR568" s="24">
        <v>3</v>
      </c>
      <c r="AS568" s="24"/>
      <c r="AT568" s="25">
        <v>9</v>
      </c>
      <c r="AU568" s="25" t="s">
        <v>3170</v>
      </c>
      <c r="AV568" s="25"/>
      <c r="AW568" s="25">
        <v>2003</v>
      </c>
      <c r="AX568" s="25" t="s">
        <v>2</v>
      </c>
      <c r="AY568" s="25" t="s">
        <v>3157</v>
      </c>
      <c r="AZ568" s="25" t="s">
        <v>751</v>
      </c>
      <c r="BA568" s="25" t="s">
        <v>3206</v>
      </c>
      <c r="BB568" s="25" t="s">
        <v>3207</v>
      </c>
      <c r="BC568" s="25" t="s">
        <v>3159</v>
      </c>
      <c r="BD568" s="25" t="s">
        <v>3160</v>
      </c>
      <c r="BE568" s="25" t="s">
        <v>3162</v>
      </c>
      <c r="BF568" s="25">
        <v>3</v>
      </c>
      <c r="BG568" s="62">
        <v>3</v>
      </c>
      <c r="BH568" s="25" t="s">
        <v>2000</v>
      </c>
      <c r="BI568" s="74">
        <v>2</v>
      </c>
      <c r="BJ568" s="75" t="s">
        <v>2000</v>
      </c>
      <c r="BK568" s="75" t="s">
        <v>4088</v>
      </c>
      <c r="BL568" s="15"/>
      <c r="BM568" s="15"/>
      <c r="BN568" s="15"/>
      <c r="BO568" s="15"/>
      <c r="BP568" s="15"/>
      <c r="BQ568" s="15"/>
      <c r="BR568" s="15"/>
    </row>
    <row r="569" spans="1:70" s="29" customFormat="1" ht="15" customHeight="1" x14ac:dyDescent="0.25">
      <c r="A569" s="25">
        <v>678</v>
      </c>
      <c r="B569" s="220"/>
      <c r="C569" s="190"/>
      <c r="D569" s="200">
        <v>1</v>
      </c>
      <c r="E569" s="57" t="s">
        <v>3145</v>
      </c>
      <c r="F569" s="57" t="s">
        <v>151</v>
      </c>
      <c r="G569" s="25" t="s">
        <v>3146</v>
      </c>
      <c r="H569" s="104">
        <v>1</v>
      </c>
      <c r="I569" s="25">
        <v>1</v>
      </c>
      <c r="J569" s="25" t="s">
        <v>3147</v>
      </c>
      <c r="K569" s="25">
        <v>4</v>
      </c>
      <c r="L569" s="25">
        <v>1</v>
      </c>
      <c r="M569" s="25">
        <v>5</v>
      </c>
      <c r="N569" s="25" t="s">
        <v>2979</v>
      </c>
      <c r="O569" s="25" t="s">
        <v>3208</v>
      </c>
      <c r="P569" s="25" t="s">
        <v>3141</v>
      </c>
      <c r="Q569" s="25" t="s">
        <v>3149</v>
      </c>
      <c r="R569" s="25" t="s">
        <v>3164</v>
      </c>
      <c r="S569" s="25">
        <v>4</v>
      </c>
      <c r="T569" s="25" t="s">
        <v>3165</v>
      </c>
      <c r="U569" s="25" t="s">
        <v>10</v>
      </c>
      <c r="V569" s="25">
        <v>8</v>
      </c>
      <c r="W569" s="25" t="s">
        <v>3166</v>
      </c>
      <c r="X569" s="25">
        <v>1</v>
      </c>
      <c r="Y569" s="25"/>
      <c r="Z569" s="25"/>
      <c r="AA569" s="25">
        <v>120000</v>
      </c>
      <c r="AB569" s="25"/>
      <c r="AC569" s="25"/>
      <c r="AD569" s="25" t="s">
        <v>3167</v>
      </c>
      <c r="AE569" s="22"/>
      <c r="AF569" s="22"/>
      <c r="AG569" s="22">
        <f t="shared" si="38"/>
        <v>58.362701562952324</v>
      </c>
      <c r="AH569" s="22"/>
      <c r="AI569" s="22"/>
      <c r="AJ569" s="35"/>
      <c r="AK569" s="35"/>
      <c r="AL569" s="35">
        <f t="shared" si="39"/>
        <v>9.1191721192112993</v>
      </c>
      <c r="AM569" s="35"/>
      <c r="AN569" s="35"/>
      <c r="AO569" s="24">
        <v>66.317032315000006</v>
      </c>
      <c r="AP569" s="24">
        <v>3198.2863347490502</v>
      </c>
      <c r="AQ569" s="24">
        <v>1</v>
      </c>
      <c r="AR569" s="24">
        <v>3</v>
      </c>
      <c r="AS569" s="24"/>
      <c r="AT569" s="25">
        <v>9</v>
      </c>
      <c r="AU569" s="25" t="s">
        <v>3170</v>
      </c>
      <c r="AV569" s="25"/>
      <c r="AW569" s="25">
        <v>2003</v>
      </c>
      <c r="AX569" s="25" t="s">
        <v>2</v>
      </c>
      <c r="AY569" s="25" t="s">
        <v>3157</v>
      </c>
      <c r="AZ569" s="25" t="s">
        <v>751</v>
      </c>
      <c r="BA569" s="25" t="s">
        <v>3209</v>
      </c>
      <c r="BB569" s="25" t="s">
        <v>3207</v>
      </c>
      <c r="BC569" s="25" t="s">
        <v>3159</v>
      </c>
      <c r="BD569" s="25" t="s">
        <v>3160</v>
      </c>
      <c r="BE569" s="25" t="s">
        <v>3162</v>
      </c>
      <c r="BF569" s="25">
        <v>3</v>
      </c>
      <c r="BG569" s="62">
        <v>3</v>
      </c>
      <c r="BH569" s="25" t="s">
        <v>2000</v>
      </c>
      <c r="BI569" s="74">
        <v>2</v>
      </c>
      <c r="BJ569" s="75" t="s">
        <v>2000</v>
      </c>
      <c r="BK569" s="75" t="s">
        <v>4088</v>
      </c>
      <c r="BL569" s="15"/>
      <c r="BM569" s="15"/>
      <c r="BN569" s="15"/>
      <c r="BO569" s="15"/>
      <c r="BP569" s="15"/>
      <c r="BQ569" s="15"/>
      <c r="BR569" s="15"/>
    </row>
    <row r="570" spans="1:70" s="29" customFormat="1" ht="15" customHeight="1" x14ac:dyDescent="0.25">
      <c r="A570" s="25">
        <v>679</v>
      </c>
      <c r="B570" s="220"/>
      <c r="C570" s="190"/>
      <c r="D570" s="200">
        <v>1</v>
      </c>
      <c r="E570" s="57" t="s">
        <v>3145</v>
      </c>
      <c r="F570" s="57" t="s">
        <v>151</v>
      </c>
      <c r="G570" s="25" t="s">
        <v>3146</v>
      </c>
      <c r="H570" s="104">
        <v>1</v>
      </c>
      <c r="I570" s="25">
        <v>1</v>
      </c>
      <c r="J570" s="25" t="s">
        <v>3147</v>
      </c>
      <c r="K570" s="25">
        <v>4</v>
      </c>
      <c r="L570" s="25">
        <v>1</v>
      </c>
      <c r="M570" s="25">
        <v>1</v>
      </c>
      <c r="N570" s="25" t="s">
        <v>3174</v>
      </c>
      <c r="O570" s="25" t="s">
        <v>3210</v>
      </c>
      <c r="P570" s="25" t="s">
        <v>3141</v>
      </c>
      <c r="Q570" s="25" t="s">
        <v>3149</v>
      </c>
      <c r="R570" s="25" t="s">
        <v>3164</v>
      </c>
      <c r="S570" s="25">
        <v>4</v>
      </c>
      <c r="T570" s="25" t="s">
        <v>3165</v>
      </c>
      <c r="U570" s="25" t="s">
        <v>10</v>
      </c>
      <c r="V570" s="25">
        <v>8</v>
      </c>
      <c r="W570" s="25" t="s">
        <v>3166</v>
      </c>
      <c r="X570" s="25">
        <v>1</v>
      </c>
      <c r="Y570" s="25"/>
      <c r="Z570" s="25"/>
      <c r="AA570" s="25">
        <v>529395</v>
      </c>
      <c r="AB570" s="25"/>
      <c r="AC570" s="25"/>
      <c r="AD570" s="25" t="s">
        <v>3167</v>
      </c>
      <c r="AE570" s="22"/>
      <c r="AF570" s="22"/>
      <c r="AG570" s="22">
        <f t="shared" si="38"/>
        <v>257.47435328265954</v>
      </c>
      <c r="AH570" s="22"/>
      <c r="AI570" s="22"/>
      <c r="AJ570" s="35"/>
      <c r="AK570" s="35"/>
      <c r="AL570" s="35">
        <f t="shared" si="39"/>
        <v>40.230367700415549</v>
      </c>
      <c r="AM570" s="35"/>
      <c r="AN570" s="35"/>
      <c r="AO570" s="24">
        <v>66.317032315000006</v>
      </c>
      <c r="AP570" s="24">
        <v>3198.2863347490502</v>
      </c>
      <c r="AQ570" s="24">
        <v>1</v>
      </c>
      <c r="AR570" s="24">
        <v>3</v>
      </c>
      <c r="AS570" s="24"/>
      <c r="AT570" s="25">
        <v>9</v>
      </c>
      <c r="AU570" s="25" t="s">
        <v>3170</v>
      </c>
      <c r="AV570" s="25"/>
      <c r="AW570" s="25">
        <v>2003</v>
      </c>
      <c r="AX570" s="25" t="s">
        <v>2</v>
      </c>
      <c r="AY570" s="25" t="s">
        <v>3157</v>
      </c>
      <c r="AZ570" s="25" t="s">
        <v>751</v>
      </c>
      <c r="BA570" s="25" t="s">
        <v>3211</v>
      </c>
      <c r="BB570" s="25" t="s">
        <v>3212</v>
      </c>
      <c r="BC570" s="25" t="s">
        <v>3159</v>
      </c>
      <c r="BD570" s="25" t="s">
        <v>3160</v>
      </c>
      <c r="BE570" s="25" t="s">
        <v>3162</v>
      </c>
      <c r="BF570" s="25">
        <v>3</v>
      </c>
      <c r="BG570" s="62">
        <v>3</v>
      </c>
      <c r="BH570" s="25" t="s">
        <v>2000</v>
      </c>
      <c r="BI570" s="74">
        <v>2</v>
      </c>
      <c r="BJ570" s="75" t="s">
        <v>2000</v>
      </c>
      <c r="BK570" s="75" t="s">
        <v>4088</v>
      </c>
      <c r="BL570" s="15"/>
      <c r="BM570" s="15"/>
      <c r="BN570" s="15"/>
      <c r="BO570" s="15"/>
      <c r="BP570" s="15"/>
      <c r="BQ570" s="15"/>
      <c r="BR570" s="15"/>
    </row>
    <row r="571" spans="1:70" s="29" customFormat="1" ht="15" customHeight="1" x14ac:dyDescent="0.25">
      <c r="A571" s="25">
        <v>680</v>
      </c>
      <c r="B571" s="220"/>
      <c r="C571" s="190"/>
      <c r="D571" s="200">
        <v>1</v>
      </c>
      <c r="E571" s="57" t="s">
        <v>3145</v>
      </c>
      <c r="F571" s="57" t="s">
        <v>151</v>
      </c>
      <c r="G571" s="25" t="s">
        <v>3146</v>
      </c>
      <c r="H571" s="104">
        <v>1</v>
      </c>
      <c r="I571" s="25">
        <v>1</v>
      </c>
      <c r="J571" s="25" t="s">
        <v>3147</v>
      </c>
      <c r="K571" s="25">
        <v>4</v>
      </c>
      <c r="L571" s="25">
        <v>1</v>
      </c>
      <c r="M571" s="25">
        <v>3</v>
      </c>
      <c r="N571" s="25" t="s">
        <v>2979</v>
      </c>
      <c r="O571" s="25" t="s">
        <v>3213</v>
      </c>
      <c r="P571" s="25" t="s">
        <v>3141</v>
      </c>
      <c r="Q571" s="25" t="s">
        <v>3149</v>
      </c>
      <c r="R571" s="25" t="s">
        <v>3164</v>
      </c>
      <c r="S571" s="25">
        <v>4</v>
      </c>
      <c r="T571" s="25" t="s">
        <v>3165</v>
      </c>
      <c r="U571" s="25" t="s">
        <v>10</v>
      </c>
      <c r="V571" s="25">
        <v>8</v>
      </c>
      <c r="W571" s="25" t="s">
        <v>3166</v>
      </c>
      <c r="X571" s="25">
        <v>1</v>
      </c>
      <c r="Y571" s="25"/>
      <c r="Z571" s="25"/>
      <c r="AA571" s="25">
        <v>161925</v>
      </c>
      <c r="AB571" s="25"/>
      <c r="AC571" s="25"/>
      <c r="AD571" s="25" t="s">
        <v>3167</v>
      </c>
      <c r="AE571" s="22"/>
      <c r="AF571" s="22"/>
      <c r="AG571" s="22">
        <f t="shared" si="38"/>
        <v>78.753170421508784</v>
      </c>
      <c r="AH571" s="22"/>
      <c r="AI571" s="22"/>
      <c r="AJ571" s="35"/>
      <c r="AK571" s="35"/>
      <c r="AL571" s="35">
        <f t="shared" si="39"/>
        <v>12.305182878360746</v>
      </c>
      <c r="AM571" s="35"/>
      <c r="AN571" s="35"/>
      <c r="AO571" s="24">
        <v>66.317032315000006</v>
      </c>
      <c r="AP571" s="24">
        <v>3198.2863347490502</v>
      </c>
      <c r="AQ571" s="24">
        <v>1</v>
      </c>
      <c r="AR571" s="24">
        <v>3</v>
      </c>
      <c r="AS571" s="24"/>
      <c r="AT571" s="25">
        <v>9</v>
      </c>
      <c r="AU571" s="25" t="s">
        <v>3170</v>
      </c>
      <c r="AV571" s="25"/>
      <c r="AW571" s="25">
        <v>2003</v>
      </c>
      <c r="AX571" s="25" t="s">
        <v>2</v>
      </c>
      <c r="AY571" s="25" t="s">
        <v>3157</v>
      </c>
      <c r="AZ571" s="25" t="s">
        <v>751</v>
      </c>
      <c r="BA571" s="25" t="s">
        <v>3214</v>
      </c>
      <c r="BB571" s="25" t="s">
        <v>3215</v>
      </c>
      <c r="BC571" s="25" t="s">
        <v>3159</v>
      </c>
      <c r="BD571" s="25" t="s">
        <v>3160</v>
      </c>
      <c r="BE571" s="25" t="s">
        <v>3162</v>
      </c>
      <c r="BF571" s="25">
        <v>3</v>
      </c>
      <c r="BG571" s="62">
        <v>3</v>
      </c>
      <c r="BH571" s="25" t="s">
        <v>2000</v>
      </c>
      <c r="BI571" s="74">
        <v>2</v>
      </c>
      <c r="BJ571" s="75" t="s">
        <v>2000</v>
      </c>
      <c r="BK571" s="75" t="s">
        <v>4088</v>
      </c>
      <c r="BL571" s="15"/>
      <c r="BM571" s="15"/>
      <c r="BN571" s="15"/>
      <c r="BO571" s="15"/>
      <c r="BP571" s="15"/>
      <c r="BQ571" s="15"/>
      <c r="BR571" s="15"/>
    </row>
    <row r="572" spans="1:70" s="29" customFormat="1" ht="15" customHeight="1" x14ac:dyDescent="0.25">
      <c r="A572" s="25">
        <v>681</v>
      </c>
      <c r="B572" s="220"/>
      <c r="C572" s="190"/>
      <c r="D572" s="200">
        <v>1</v>
      </c>
      <c r="E572" s="57" t="s">
        <v>3145</v>
      </c>
      <c r="F572" s="57" t="s">
        <v>151</v>
      </c>
      <c r="G572" s="25" t="s">
        <v>3146</v>
      </c>
      <c r="H572" s="104">
        <v>1</v>
      </c>
      <c r="I572" s="25">
        <v>1</v>
      </c>
      <c r="J572" s="25" t="s">
        <v>3147</v>
      </c>
      <c r="K572" s="25">
        <v>4</v>
      </c>
      <c r="L572" s="25">
        <v>1</v>
      </c>
      <c r="M572" s="25">
        <v>1</v>
      </c>
      <c r="N572" s="25" t="s">
        <v>3174</v>
      </c>
      <c r="O572" s="25" t="s">
        <v>3216</v>
      </c>
      <c r="P572" s="25" t="s">
        <v>3141</v>
      </c>
      <c r="Q572" s="25" t="s">
        <v>3149</v>
      </c>
      <c r="R572" s="25" t="s">
        <v>3164</v>
      </c>
      <c r="S572" s="25">
        <v>4</v>
      </c>
      <c r="T572" s="25" t="s">
        <v>3165</v>
      </c>
      <c r="U572" s="25" t="s">
        <v>10</v>
      </c>
      <c r="V572" s="25">
        <v>8</v>
      </c>
      <c r="W572" s="25" t="s">
        <v>3166</v>
      </c>
      <c r="X572" s="25">
        <v>1</v>
      </c>
      <c r="Y572" s="25"/>
      <c r="Z572" s="25"/>
      <c r="AA572" s="25">
        <v>57750</v>
      </c>
      <c r="AB572" s="25"/>
      <c r="AC572" s="25"/>
      <c r="AD572" s="25" t="s">
        <v>3167</v>
      </c>
      <c r="AE572" s="22"/>
      <c r="AF572" s="22"/>
      <c r="AG572" s="22">
        <f t="shared" si="38"/>
        <v>28.087050127170805</v>
      </c>
      <c r="AH572" s="22"/>
      <c r="AI572" s="22"/>
      <c r="AJ572" s="35"/>
      <c r="AK572" s="35"/>
      <c r="AL572" s="35">
        <f t="shared" si="39"/>
        <v>4.3886015823704376</v>
      </c>
      <c r="AM572" s="35"/>
      <c r="AN572" s="35"/>
      <c r="AO572" s="24">
        <v>66.317032315000006</v>
      </c>
      <c r="AP572" s="24">
        <v>3198.2863347490502</v>
      </c>
      <c r="AQ572" s="24">
        <v>1</v>
      </c>
      <c r="AR572" s="24">
        <v>3</v>
      </c>
      <c r="AS572" s="24"/>
      <c r="AT572" s="25">
        <v>9</v>
      </c>
      <c r="AU572" s="25" t="s">
        <v>3170</v>
      </c>
      <c r="AV572" s="25"/>
      <c r="AW572" s="25">
        <v>2003</v>
      </c>
      <c r="AX572" s="25" t="s">
        <v>2</v>
      </c>
      <c r="AY572" s="25" t="s">
        <v>3157</v>
      </c>
      <c r="AZ572" s="25" t="s">
        <v>751</v>
      </c>
      <c r="BA572" s="25" t="s">
        <v>3217</v>
      </c>
      <c r="BB572" s="25" t="s">
        <v>3218</v>
      </c>
      <c r="BC572" s="25" t="s">
        <v>3159</v>
      </c>
      <c r="BD572" s="25" t="s">
        <v>3160</v>
      </c>
      <c r="BE572" s="25" t="s">
        <v>3162</v>
      </c>
      <c r="BF572" s="25">
        <v>3</v>
      </c>
      <c r="BG572" s="62">
        <v>3</v>
      </c>
      <c r="BH572" s="25" t="s">
        <v>2000</v>
      </c>
      <c r="BI572" s="74">
        <v>2</v>
      </c>
      <c r="BJ572" s="75" t="s">
        <v>2000</v>
      </c>
      <c r="BK572" s="75" t="s">
        <v>4088</v>
      </c>
      <c r="BL572" s="15"/>
      <c r="BM572" s="15"/>
      <c r="BN572" s="15"/>
      <c r="BO572" s="15"/>
      <c r="BP572" s="15"/>
      <c r="BQ572" s="15"/>
      <c r="BR572" s="15"/>
    </row>
    <row r="573" spans="1:70" s="29" customFormat="1" ht="15" customHeight="1" x14ac:dyDescent="0.25">
      <c r="A573" s="25">
        <v>682</v>
      </c>
      <c r="B573" s="220"/>
      <c r="C573" s="190"/>
      <c r="D573" s="200">
        <v>1</v>
      </c>
      <c r="E573" s="57" t="s">
        <v>3145</v>
      </c>
      <c r="F573" s="57" t="s">
        <v>151</v>
      </c>
      <c r="G573" s="25" t="s">
        <v>3146</v>
      </c>
      <c r="H573" s="104">
        <v>1</v>
      </c>
      <c r="I573" s="25">
        <v>1</v>
      </c>
      <c r="J573" s="25" t="s">
        <v>3147</v>
      </c>
      <c r="K573" s="25">
        <v>4</v>
      </c>
      <c r="L573" s="25">
        <v>1</v>
      </c>
      <c r="M573" s="25">
        <v>3</v>
      </c>
      <c r="N573" s="25" t="s">
        <v>2979</v>
      </c>
      <c r="O573" s="25" t="s">
        <v>3219</v>
      </c>
      <c r="P573" s="25" t="s">
        <v>3141</v>
      </c>
      <c r="Q573" s="25" t="s">
        <v>3149</v>
      </c>
      <c r="R573" s="25" t="s">
        <v>3164</v>
      </c>
      <c r="S573" s="25">
        <v>4</v>
      </c>
      <c r="T573" s="25" t="s">
        <v>3165</v>
      </c>
      <c r="U573" s="25" t="s">
        <v>10</v>
      </c>
      <c r="V573" s="25">
        <v>8</v>
      </c>
      <c r="W573" s="25" t="s">
        <v>3166</v>
      </c>
      <c r="X573" s="25">
        <v>1</v>
      </c>
      <c r="Y573" s="25"/>
      <c r="Z573" s="25"/>
      <c r="AA573" s="25">
        <v>600000</v>
      </c>
      <c r="AB573" s="25"/>
      <c r="AC573" s="25"/>
      <c r="AD573" s="25" t="s">
        <v>3167</v>
      </c>
      <c r="AE573" s="22"/>
      <c r="AF573" s="22"/>
      <c r="AG573" s="22">
        <f t="shared" si="38"/>
        <v>291.81350781476158</v>
      </c>
      <c r="AH573" s="22"/>
      <c r="AI573" s="22"/>
      <c r="AJ573" s="35"/>
      <c r="AK573" s="35"/>
      <c r="AL573" s="35">
        <f t="shared" si="39"/>
        <v>45.595860596056497</v>
      </c>
      <c r="AM573" s="35"/>
      <c r="AN573" s="35"/>
      <c r="AO573" s="24">
        <v>66.317032315000006</v>
      </c>
      <c r="AP573" s="24">
        <v>3198.2863347490502</v>
      </c>
      <c r="AQ573" s="24">
        <v>1</v>
      </c>
      <c r="AR573" s="24">
        <v>3</v>
      </c>
      <c r="AS573" s="24"/>
      <c r="AT573" s="25">
        <v>9</v>
      </c>
      <c r="AU573" s="25" t="s">
        <v>3170</v>
      </c>
      <c r="AV573" s="25"/>
      <c r="AW573" s="25">
        <v>2003</v>
      </c>
      <c r="AX573" s="25" t="s">
        <v>2</v>
      </c>
      <c r="AY573" s="25" t="s">
        <v>3157</v>
      </c>
      <c r="AZ573" s="25" t="s">
        <v>751</v>
      </c>
      <c r="BA573" s="25" t="s">
        <v>3220</v>
      </c>
      <c r="BB573" s="25" t="s">
        <v>3221</v>
      </c>
      <c r="BC573" s="25" t="s">
        <v>3159</v>
      </c>
      <c r="BD573" s="25" t="s">
        <v>3160</v>
      </c>
      <c r="BE573" s="25" t="s">
        <v>3162</v>
      </c>
      <c r="BF573" s="25">
        <v>3</v>
      </c>
      <c r="BG573" s="62">
        <v>3</v>
      </c>
      <c r="BH573" s="25" t="s">
        <v>2000</v>
      </c>
      <c r="BI573" s="74">
        <v>2</v>
      </c>
      <c r="BJ573" s="75" t="s">
        <v>2000</v>
      </c>
      <c r="BK573" s="75" t="s">
        <v>4088</v>
      </c>
      <c r="BL573" s="15"/>
      <c r="BM573" s="15"/>
      <c r="BN573" s="15"/>
      <c r="BO573" s="15"/>
      <c r="BP573" s="15"/>
      <c r="BQ573" s="15"/>
      <c r="BR573" s="15"/>
    </row>
    <row r="574" spans="1:70" s="29" customFormat="1" ht="15" customHeight="1" x14ac:dyDescent="0.25">
      <c r="A574" s="25">
        <v>683</v>
      </c>
      <c r="B574" s="220"/>
      <c r="C574" s="190"/>
      <c r="D574" s="200">
        <v>1</v>
      </c>
      <c r="E574" s="57" t="s">
        <v>3145</v>
      </c>
      <c r="F574" s="57" t="s">
        <v>151</v>
      </c>
      <c r="G574" s="25" t="s">
        <v>3146</v>
      </c>
      <c r="H574" s="104">
        <v>1</v>
      </c>
      <c r="I574" s="25">
        <v>1</v>
      </c>
      <c r="J574" s="25" t="s">
        <v>3147</v>
      </c>
      <c r="K574" s="25">
        <v>4</v>
      </c>
      <c r="L574" s="25">
        <v>1</v>
      </c>
      <c r="M574" s="25">
        <v>3</v>
      </c>
      <c r="N574" s="25" t="s">
        <v>2979</v>
      </c>
      <c r="O574" s="25" t="s">
        <v>3222</v>
      </c>
      <c r="P574" s="25" t="s">
        <v>3141</v>
      </c>
      <c r="Q574" s="25" t="s">
        <v>3149</v>
      </c>
      <c r="R574" s="25" t="s">
        <v>3164</v>
      </c>
      <c r="S574" s="25">
        <v>4</v>
      </c>
      <c r="T574" s="25" t="s">
        <v>3165</v>
      </c>
      <c r="U574" s="25" t="s">
        <v>10</v>
      </c>
      <c r="V574" s="25">
        <v>8</v>
      </c>
      <c r="W574" s="25" t="s">
        <v>3166</v>
      </c>
      <c r="X574" s="25">
        <v>1</v>
      </c>
      <c r="Y574" s="25"/>
      <c r="Z574" s="25"/>
      <c r="AA574" s="25">
        <v>67500</v>
      </c>
      <c r="AB574" s="25"/>
      <c r="AC574" s="25"/>
      <c r="AD574" s="25" t="s">
        <v>3167</v>
      </c>
      <c r="AE574" s="22"/>
      <c r="AF574" s="22"/>
      <c r="AG574" s="22">
        <f t="shared" si="38"/>
        <v>32.829019629160676</v>
      </c>
      <c r="AH574" s="22"/>
      <c r="AI574" s="22"/>
      <c r="AJ574" s="35"/>
      <c r="AK574" s="35"/>
      <c r="AL574" s="35">
        <f t="shared" si="39"/>
        <v>5.129534317056355</v>
      </c>
      <c r="AM574" s="35"/>
      <c r="AN574" s="35"/>
      <c r="AO574" s="24">
        <v>66.317032315000006</v>
      </c>
      <c r="AP574" s="24">
        <v>3198.2863347490502</v>
      </c>
      <c r="AQ574" s="24">
        <v>1</v>
      </c>
      <c r="AR574" s="24">
        <v>3</v>
      </c>
      <c r="AS574" s="24"/>
      <c r="AT574" s="25">
        <v>9</v>
      </c>
      <c r="AU574" s="25" t="s">
        <v>3170</v>
      </c>
      <c r="AV574" s="25"/>
      <c r="AW574" s="25">
        <v>2003</v>
      </c>
      <c r="AX574" s="25" t="s">
        <v>2</v>
      </c>
      <c r="AY574" s="25" t="s">
        <v>3157</v>
      </c>
      <c r="AZ574" s="25" t="s">
        <v>751</v>
      </c>
      <c r="BA574" s="25" t="s">
        <v>3223</v>
      </c>
      <c r="BB574" s="25" t="s">
        <v>3177</v>
      </c>
      <c r="BC574" s="25" t="s">
        <v>3159</v>
      </c>
      <c r="BD574" s="25" t="s">
        <v>3160</v>
      </c>
      <c r="BE574" s="25" t="s">
        <v>3162</v>
      </c>
      <c r="BF574" s="25">
        <v>3</v>
      </c>
      <c r="BG574" s="62">
        <v>3</v>
      </c>
      <c r="BH574" s="25" t="s">
        <v>2000</v>
      </c>
      <c r="BI574" s="74">
        <v>2</v>
      </c>
      <c r="BJ574" s="75" t="s">
        <v>2000</v>
      </c>
      <c r="BK574" s="75" t="s">
        <v>4088</v>
      </c>
      <c r="BL574" s="15"/>
      <c r="BM574" s="15"/>
      <c r="BN574" s="15"/>
      <c r="BO574" s="15"/>
      <c r="BP574" s="15"/>
      <c r="BQ574" s="15"/>
      <c r="BR574" s="15"/>
    </row>
    <row r="575" spans="1:70" s="29" customFormat="1" ht="15" customHeight="1" x14ac:dyDescent="0.25">
      <c r="A575" s="25">
        <v>684</v>
      </c>
      <c r="B575" s="220"/>
      <c r="C575" s="190"/>
      <c r="D575" s="200">
        <v>1</v>
      </c>
      <c r="E575" s="57" t="s">
        <v>3145</v>
      </c>
      <c r="F575" s="57" t="s">
        <v>151</v>
      </c>
      <c r="G575" s="25" t="s">
        <v>3146</v>
      </c>
      <c r="H575" s="104">
        <v>1</v>
      </c>
      <c r="I575" s="25">
        <v>1</v>
      </c>
      <c r="J575" s="25" t="s">
        <v>3147</v>
      </c>
      <c r="K575" s="25">
        <v>4</v>
      </c>
      <c r="L575" s="25">
        <v>1</v>
      </c>
      <c r="M575" s="25">
        <v>1</v>
      </c>
      <c r="N575" s="25" t="s">
        <v>3174</v>
      </c>
      <c r="O575" s="25" t="s">
        <v>3224</v>
      </c>
      <c r="P575" s="25" t="s">
        <v>3141</v>
      </c>
      <c r="Q575" s="25" t="s">
        <v>3149</v>
      </c>
      <c r="R575" s="25" t="s">
        <v>3164</v>
      </c>
      <c r="S575" s="25">
        <v>4</v>
      </c>
      <c r="T575" s="25" t="s">
        <v>3165</v>
      </c>
      <c r="U575" s="25" t="s">
        <v>10</v>
      </c>
      <c r="V575" s="25">
        <v>8</v>
      </c>
      <c r="W575" s="25" t="s">
        <v>3166</v>
      </c>
      <c r="X575" s="25">
        <v>1</v>
      </c>
      <c r="Y575" s="25"/>
      <c r="Z575" s="25"/>
      <c r="AA575" s="25">
        <v>176581</v>
      </c>
      <c r="AB575" s="25"/>
      <c r="AC575" s="25"/>
      <c r="AD575" s="25" t="s">
        <v>3167</v>
      </c>
      <c r="AE575" s="22"/>
      <c r="AF575" s="22"/>
      <c r="AG575" s="22">
        <f t="shared" si="38"/>
        <v>85.881201705730703</v>
      </c>
      <c r="AH575" s="22"/>
      <c r="AI575" s="22"/>
      <c r="AJ575" s="35"/>
      <c r="AK575" s="35"/>
      <c r="AL575" s="35">
        <f t="shared" si="39"/>
        <v>13.418937766520422</v>
      </c>
      <c r="AM575" s="35"/>
      <c r="AN575" s="35"/>
      <c r="AO575" s="24">
        <v>66.317032315000006</v>
      </c>
      <c r="AP575" s="24">
        <v>3198.2863347490502</v>
      </c>
      <c r="AQ575" s="24">
        <v>1</v>
      </c>
      <c r="AR575" s="24">
        <v>3</v>
      </c>
      <c r="AS575" s="24"/>
      <c r="AT575" s="25">
        <v>9</v>
      </c>
      <c r="AU575" s="25" t="s">
        <v>3170</v>
      </c>
      <c r="AV575" s="25"/>
      <c r="AW575" s="25">
        <v>2003</v>
      </c>
      <c r="AX575" s="25" t="s">
        <v>2</v>
      </c>
      <c r="AY575" s="25" t="s">
        <v>3157</v>
      </c>
      <c r="AZ575" s="25" t="s">
        <v>751</v>
      </c>
      <c r="BA575" s="25" t="s">
        <v>3225</v>
      </c>
      <c r="BB575" s="25" t="s">
        <v>3226</v>
      </c>
      <c r="BC575" s="25" t="s">
        <v>3159</v>
      </c>
      <c r="BD575" s="25" t="s">
        <v>3160</v>
      </c>
      <c r="BE575" s="25" t="s">
        <v>3162</v>
      </c>
      <c r="BF575" s="25">
        <v>3</v>
      </c>
      <c r="BG575" s="62">
        <v>3</v>
      </c>
      <c r="BH575" s="25" t="s">
        <v>2000</v>
      </c>
      <c r="BI575" s="74">
        <v>2</v>
      </c>
      <c r="BJ575" s="75" t="s">
        <v>2000</v>
      </c>
      <c r="BK575" s="75" t="s">
        <v>4088</v>
      </c>
      <c r="BL575" s="15"/>
      <c r="BM575" s="15"/>
      <c r="BN575" s="15"/>
      <c r="BO575" s="15"/>
      <c r="BP575" s="15"/>
      <c r="BQ575" s="15"/>
      <c r="BR575" s="15"/>
    </row>
    <row r="576" spans="1:70" s="29" customFormat="1" ht="15" customHeight="1" x14ac:dyDescent="0.25">
      <c r="A576" s="25">
        <v>685</v>
      </c>
      <c r="B576" s="220"/>
      <c r="C576" s="190"/>
      <c r="D576" s="200">
        <v>1</v>
      </c>
      <c r="E576" s="57" t="s">
        <v>3145</v>
      </c>
      <c r="F576" s="57" t="s">
        <v>151</v>
      </c>
      <c r="G576" s="25" t="s">
        <v>3146</v>
      </c>
      <c r="H576" s="104">
        <v>1</v>
      </c>
      <c r="I576" s="25">
        <v>1</v>
      </c>
      <c r="J576" s="25" t="s">
        <v>3147</v>
      </c>
      <c r="K576" s="25">
        <v>4</v>
      </c>
      <c r="L576" s="25">
        <v>1</v>
      </c>
      <c r="M576" s="25">
        <v>1</v>
      </c>
      <c r="N576" s="25" t="s">
        <v>3174</v>
      </c>
      <c r="O576" s="25" t="s">
        <v>3227</v>
      </c>
      <c r="P576" s="25" t="s">
        <v>3141</v>
      </c>
      <c r="Q576" s="25" t="s">
        <v>3149</v>
      </c>
      <c r="R576" s="25" t="s">
        <v>3164</v>
      </c>
      <c r="S576" s="25">
        <v>4</v>
      </c>
      <c r="T576" s="25" t="s">
        <v>3165</v>
      </c>
      <c r="U576" s="25" t="s">
        <v>10</v>
      </c>
      <c r="V576" s="25">
        <v>8</v>
      </c>
      <c r="W576" s="25" t="s">
        <v>3166</v>
      </c>
      <c r="X576" s="25">
        <v>1</v>
      </c>
      <c r="Y576" s="25"/>
      <c r="Z576" s="25"/>
      <c r="AA576" s="25">
        <v>6000</v>
      </c>
      <c r="AB576" s="25"/>
      <c r="AC576" s="25"/>
      <c r="AD576" s="25" t="s">
        <v>3167</v>
      </c>
      <c r="AE576" s="22"/>
      <c r="AF576" s="22"/>
      <c r="AG576" s="22">
        <f t="shared" si="38"/>
        <v>2.9181350781476159</v>
      </c>
      <c r="AH576" s="22"/>
      <c r="AI576" s="22"/>
      <c r="AJ576" s="35"/>
      <c r="AK576" s="35"/>
      <c r="AL576" s="35">
        <f t="shared" si="39"/>
        <v>0.45595860596056498</v>
      </c>
      <c r="AM576" s="35"/>
      <c r="AN576" s="35"/>
      <c r="AO576" s="24">
        <v>66.317032315000006</v>
      </c>
      <c r="AP576" s="24">
        <v>3198.2863347490502</v>
      </c>
      <c r="AQ576" s="24">
        <v>1</v>
      </c>
      <c r="AR576" s="24">
        <v>3</v>
      </c>
      <c r="AS576" s="24"/>
      <c r="AT576" s="25">
        <v>9</v>
      </c>
      <c r="AU576" s="25" t="s">
        <v>3170</v>
      </c>
      <c r="AV576" s="25"/>
      <c r="AW576" s="25">
        <v>2003</v>
      </c>
      <c r="AX576" s="25" t="s">
        <v>2</v>
      </c>
      <c r="AY576" s="25" t="s">
        <v>3157</v>
      </c>
      <c r="AZ576" s="25" t="s">
        <v>751</v>
      </c>
      <c r="BA576" s="25" t="s">
        <v>3228</v>
      </c>
      <c r="BB576" s="25" t="s">
        <v>3229</v>
      </c>
      <c r="BC576" s="25" t="s">
        <v>3159</v>
      </c>
      <c r="BD576" s="25" t="s">
        <v>3160</v>
      </c>
      <c r="BE576" s="25" t="s">
        <v>3162</v>
      </c>
      <c r="BF576" s="25">
        <v>3</v>
      </c>
      <c r="BG576" s="62">
        <v>3</v>
      </c>
      <c r="BH576" s="25" t="s">
        <v>2000</v>
      </c>
      <c r="BI576" s="74">
        <v>2</v>
      </c>
      <c r="BJ576" s="75" t="s">
        <v>2000</v>
      </c>
      <c r="BK576" s="75" t="s">
        <v>4088</v>
      </c>
      <c r="BL576" s="15"/>
      <c r="BM576" s="15"/>
      <c r="BN576" s="15"/>
      <c r="BO576" s="15"/>
      <c r="BP576" s="15"/>
      <c r="BQ576" s="15"/>
      <c r="BR576" s="15"/>
    </row>
    <row r="577" spans="1:70" s="29" customFormat="1" ht="15" customHeight="1" x14ac:dyDescent="0.25">
      <c r="A577" s="25">
        <v>686</v>
      </c>
      <c r="B577" s="220"/>
      <c r="C577" s="190"/>
      <c r="D577" s="200">
        <v>1</v>
      </c>
      <c r="E577" s="57" t="s">
        <v>3145</v>
      </c>
      <c r="F577" s="57" t="s">
        <v>151</v>
      </c>
      <c r="G577" s="25" t="s">
        <v>3146</v>
      </c>
      <c r="H577" s="104">
        <v>1</v>
      </c>
      <c r="I577" s="25">
        <v>1</v>
      </c>
      <c r="J577" s="25" t="s">
        <v>3147</v>
      </c>
      <c r="K577" s="25">
        <v>4</v>
      </c>
      <c r="L577" s="25">
        <v>1</v>
      </c>
      <c r="M577" s="25">
        <v>3</v>
      </c>
      <c r="N577" s="25" t="s">
        <v>2979</v>
      </c>
      <c r="O577" s="25" t="s">
        <v>3163</v>
      </c>
      <c r="P577" s="25" t="s">
        <v>3141</v>
      </c>
      <c r="Q577" s="25" t="s">
        <v>3149</v>
      </c>
      <c r="R577" s="25" t="s">
        <v>3164</v>
      </c>
      <c r="S577" s="25">
        <v>4</v>
      </c>
      <c r="T577" s="25" t="s">
        <v>3165</v>
      </c>
      <c r="U577" s="25" t="s">
        <v>10</v>
      </c>
      <c r="V577" s="25">
        <v>8</v>
      </c>
      <c r="W577" s="25" t="s">
        <v>3166</v>
      </c>
      <c r="X577" s="25">
        <v>1</v>
      </c>
      <c r="Y577" s="25"/>
      <c r="Z577" s="25"/>
      <c r="AA577" s="25">
        <v>470262</v>
      </c>
      <c r="AB577" s="25"/>
      <c r="AC577" s="25"/>
      <c r="AD577" s="25" t="s">
        <v>3167</v>
      </c>
      <c r="AE577" s="22"/>
      <c r="AF577" s="22"/>
      <c r="AG577" s="22">
        <f t="shared" si="38"/>
        <v>228.71467301997569</v>
      </c>
      <c r="AH577" s="22"/>
      <c r="AI577" s="22"/>
      <c r="AJ577" s="35"/>
      <c r="AK577" s="35"/>
      <c r="AL577" s="35">
        <f t="shared" si="39"/>
        <v>35.7366676593712</v>
      </c>
      <c r="AM577" s="35"/>
      <c r="AN577" s="35"/>
      <c r="AO577" s="24">
        <v>66.317032315000006</v>
      </c>
      <c r="AP577" s="24">
        <v>3198.2863347490502</v>
      </c>
      <c r="AQ577" s="24">
        <v>1</v>
      </c>
      <c r="AR577" s="24">
        <v>3</v>
      </c>
      <c r="AS577" s="24"/>
      <c r="AT577" s="25">
        <v>10</v>
      </c>
      <c r="AU577" s="25" t="s">
        <v>3230</v>
      </c>
      <c r="AV577" s="25" t="s">
        <v>3232</v>
      </c>
      <c r="AW577" s="25">
        <v>2003</v>
      </c>
      <c r="AX577" s="25" t="s">
        <v>2</v>
      </c>
      <c r="AY577" s="25" t="s">
        <v>3231</v>
      </c>
      <c r="AZ577" s="25" t="s">
        <v>751</v>
      </c>
      <c r="BA577" s="25" t="s">
        <v>3168</v>
      </c>
      <c r="BB577" s="25"/>
      <c r="BC577" s="25" t="s">
        <v>3159</v>
      </c>
      <c r="BD577" s="25" t="s">
        <v>3160</v>
      </c>
      <c r="BE577" s="25" t="s">
        <v>3162</v>
      </c>
      <c r="BF577" s="25">
        <v>3</v>
      </c>
      <c r="BG577" s="62">
        <v>3</v>
      </c>
      <c r="BH577" s="25" t="s">
        <v>2000</v>
      </c>
      <c r="BI577" s="74">
        <v>2</v>
      </c>
      <c r="BJ577" s="75" t="s">
        <v>2000</v>
      </c>
      <c r="BK577" s="75" t="s">
        <v>4088</v>
      </c>
      <c r="BL577" s="15"/>
      <c r="BM577" s="15"/>
      <c r="BN577" s="15"/>
      <c r="BO577" s="15"/>
      <c r="BP577" s="15"/>
      <c r="BQ577" s="15"/>
      <c r="BR577" s="15"/>
    </row>
    <row r="578" spans="1:70" ht="15" customHeight="1" x14ac:dyDescent="0.25">
      <c r="A578" s="25">
        <v>687</v>
      </c>
      <c r="B578" s="220"/>
      <c r="C578" s="190"/>
      <c r="D578" s="200">
        <v>1</v>
      </c>
      <c r="E578" s="57" t="s">
        <v>3145</v>
      </c>
      <c r="F578" s="57" t="s">
        <v>151</v>
      </c>
      <c r="G578" s="25" t="s">
        <v>3146</v>
      </c>
      <c r="H578" s="104">
        <v>1</v>
      </c>
      <c r="I578" s="25">
        <v>1</v>
      </c>
      <c r="J578" s="25" t="s">
        <v>3147</v>
      </c>
      <c r="K578" s="25">
        <v>4</v>
      </c>
      <c r="L578" s="25">
        <v>1</v>
      </c>
      <c r="M578" s="25">
        <v>3</v>
      </c>
      <c r="N578" s="25" t="s">
        <v>2979</v>
      </c>
      <c r="O578" s="25" t="s">
        <v>3171</v>
      </c>
      <c r="P578" s="25" t="s">
        <v>3141</v>
      </c>
      <c r="Q578" s="25" t="s">
        <v>3149</v>
      </c>
      <c r="R578" s="25" t="s">
        <v>3164</v>
      </c>
      <c r="S578" s="25">
        <v>4</v>
      </c>
      <c r="T578" s="25" t="s">
        <v>3165</v>
      </c>
      <c r="U578" s="25" t="s">
        <v>10</v>
      </c>
      <c r="V578" s="25">
        <v>8</v>
      </c>
      <c r="W578" s="25" t="s">
        <v>3166</v>
      </c>
      <c r="X578" s="25">
        <v>1</v>
      </c>
      <c r="Y578" s="25"/>
      <c r="Z578" s="25"/>
      <c r="AA578" s="25">
        <v>107821</v>
      </c>
      <c r="AB578" s="25"/>
      <c r="AC578" s="25"/>
      <c r="AD578" s="25" t="s">
        <v>3167</v>
      </c>
      <c r="AE578" s="22"/>
      <c r="AF578" s="22"/>
      <c r="AG578" s="22">
        <f t="shared" si="38"/>
        <v>52.439373710159018</v>
      </c>
      <c r="AH578" s="22"/>
      <c r="AI578" s="22"/>
      <c r="AJ578" s="35"/>
      <c r="AK578" s="35"/>
      <c r="AL578" s="35">
        <f t="shared" si="39"/>
        <v>8.1936521422123452</v>
      </c>
      <c r="AM578" s="35"/>
      <c r="AN578" s="35"/>
      <c r="AO578" s="24">
        <v>66.317032315000006</v>
      </c>
      <c r="AP578" s="24">
        <v>3198.2863347490502</v>
      </c>
      <c r="AQ578" s="24">
        <v>1</v>
      </c>
      <c r="AR578" s="24">
        <v>3</v>
      </c>
      <c r="AS578" s="24"/>
      <c r="AT578" s="25">
        <v>10</v>
      </c>
      <c r="AU578" s="25" t="s">
        <v>3230</v>
      </c>
      <c r="AV578" s="25" t="s">
        <v>3232</v>
      </c>
      <c r="AW578" s="25">
        <v>2003</v>
      </c>
      <c r="AX578" s="25" t="s">
        <v>2</v>
      </c>
      <c r="AY578" s="25" t="s">
        <v>3231</v>
      </c>
      <c r="AZ578" s="25" t="s">
        <v>751</v>
      </c>
      <c r="BA578" s="25" t="s">
        <v>3172</v>
      </c>
      <c r="BB578" s="25"/>
      <c r="BC578" s="25" t="s">
        <v>3159</v>
      </c>
      <c r="BD578" s="25" t="s">
        <v>3160</v>
      </c>
      <c r="BE578" s="25" t="s">
        <v>3162</v>
      </c>
      <c r="BF578" s="25">
        <v>3</v>
      </c>
      <c r="BG578" s="62">
        <v>3</v>
      </c>
      <c r="BH578" s="25" t="s">
        <v>2000</v>
      </c>
      <c r="BI578" s="74">
        <v>2</v>
      </c>
      <c r="BJ578" s="75" t="s">
        <v>2000</v>
      </c>
      <c r="BK578" s="75" t="s">
        <v>4088</v>
      </c>
    </row>
    <row r="579" spans="1:70" ht="15" customHeight="1" x14ac:dyDescent="0.25">
      <c r="A579" s="25">
        <v>688</v>
      </c>
      <c r="B579" s="220"/>
      <c r="C579" s="190"/>
      <c r="D579" s="200">
        <v>1</v>
      </c>
      <c r="E579" s="57" t="s">
        <v>3145</v>
      </c>
      <c r="F579" s="57" t="s">
        <v>151</v>
      </c>
      <c r="G579" s="25" t="s">
        <v>3146</v>
      </c>
      <c r="H579" s="104">
        <v>1</v>
      </c>
      <c r="I579" s="25">
        <v>1</v>
      </c>
      <c r="J579" s="25" t="s">
        <v>3147</v>
      </c>
      <c r="K579" s="25">
        <v>4</v>
      </c>
      <c r="L579" s="25">
        <v>1</v>
      </c>
      <c r="M579" s="25">
        <v>3</v>
      </c>
      <c r="N579" s="25" t="s">
        <v>2979</v>
      </c>
      <c r="O579" s="25" t="s">
        <v>3175</v>
      </c>
      <c r="P579" s="25" t="s">
        <v>3141</v>
      </c>
      <c r="Q579" s="25" t="s">
        <v>3149</v>
      </c>
      <c r="R579" s="25" t="s">
        <v>3164</v>
      </c>
      <c r="S579" s="25">
        <v>4</v>
      </c>
      <c r="T579" s="25" t="s">
        <v>3165</v>
      </c>
      <c r="U579" s="25" t="s">
        <v>10</v>
      </c>
      <c r="V579" s="25">
        <v>8</v>
      </c>
      <c r="W579" s="25" t="s">
        <v>3166</v>
      </c>
      <c r="X579" s="25">
        <v>1</v>
      </c>
      <c r="Y579" s="25"/>
      <c r="Z579" s="25"/>
      <c r="AA579" s="25">
        <v>87655</v>
      </c>
      <c r="AB579" s="25"/>
      <c r="AC579" s="25"/>
      <c r="AD579" s="25" t="s">
        <v>3167</v>
      </c>
      <c r="AE579" s="22"/>
      <c r="AF579" s="22"/>
      <c r="AG579" s="22">
        <f t="shared" si="38"/>
        <v>42.631521712504878</v>
      </c>
      <c r="AH579" s="22"/>
      <c r="AI579" s="22"/>
      <c r="AJ579" s="35"/>
      <c r="AK579" s="35"/>
      <c r="AL579" s="35">
        <f t="shared" si="39"/>
        <v>6.6611752675788871</v>
      </c>
      <c r="AM579" s="35"/>
      <c r="AN579" s="35"/>
      <c r="AO579" s="24">
        <v>66.317032315000006</v>
      </c>
      <c r="AP579" s="24">
        <v>3198.2863347490502</v>
      </c>
      <c r="AQ579" s="24">
        <v>1</v>
      </c>
      <c r="AR579" s="24">
        <v>3</v>
      </c>
      <c r="AS579" s="24"/>
      <c r="AT579" s="25">
        <v>10</v>
      </c>
      <c r="AU579" s="25" t="s">
        <v>3230</v>
      </c>
      <c r="AV579" s="25" t="s">
        <v>3232</v>
      </c>
      <c r="AW579" s="25">
        <v>2003</v>
      </c>
      <c r="AX579" s="25" t="s">
        <v>2</v>
      </c>
      <c r="AY579" s="25" t="s">
        <v>3231</v>
      </c>
      <c r="AZ579" s="25" t="s">
        <v>751</v>
      </c>
      <c r="BA579" s="25" t="s">
        <v>3176</v>
      </c>
      <c r="BB579" s="25"/>
      <c r="BC579" s="25" t="s">
        <v>3159</v>
      </c>
      <c r="BD579" s="25" t="s">
        <v>3160</v>
      </c>
      <c r="BE579" s="25" t="s">
        <v>3162</v>
      </c>
      <c r="BF579" s="25">
        <v>3</v>
      </c>
      <c r="BG579" s="62">
        <v>3</v>
      </c>
      <c r="BH579" s="25" t="s">
        <v>2000</v>
      </c>
      <c r="BI579" s="74">
        <v>2</v>
      </c>
      <c r="BJ579" s="75" t="s">
        <v>2000</v>
      </c>
      <c r="BK579" s="75" t="s">
        <v>4088</v>
      </c>
    </row>
    <row r="580" spans="1:70" ht="15" customHeight="1" x14ac:dyDescent="0.25">
      <c r="A580" s="25">
        <v>689</v>
      </c>
      <c r="B580" s="220"/>
      <c r="C580" s="190"/>
      <c r="D580" s="200">
        <v>1</v>
      </c>
      <c r="E580" s="57" t="s">
        <v>3145</v>
      </c>
      <c r="F580" s="57" t="s">
        <v>151</v>
      </c>
      <c r="G580" s="25" t="s">
        <v>3146</v>
      </c>
      <c r="H580" s="104">
        <v>1</v>
      </c>
      <c r="I580" s="25">
        <v>1</v>
      </c>
      <c r="J580" s="25" t="s">
        <v>3147</v>
      </c>
      <c r="K580" s="25">
        <v>4</v>
      </c>
      <c r="L580" s="25">
        <v>1</v>
      </c>
      <c r="M580" s="25">
        <v>1</v>
      </c>
      <c r="N580" s="25" t="s">
        <v>3174</v>
      </c>
      <c r="O580" s="25" t="s">
        <v>3178</v>
      </c>
      <c r="P580" s="25" t="s">
        <v>3141</v>
      </c>
      <c r="Q580" s="25" t="s">
        <v>3149</v>
      </c>
      <c r="R580" s="25" t="s">
        <v>3164</v>
      </c>
      <c r="S580" s="25">
        <v>4</v>
      </c>
      <c r="T580" s="25" t="s">
        <v>3165</v>
      </c>
      <c r="U580" s="25" t="s">
        <v>10</v>
      </c>
      <c r="V580" s="25">
        <v>8</v>
      </c>
      <c r="W580" s="25" t="s">
        <v>3166</v>
      </c>
      <c r="X580" s="25">
        <v>1</v>
      </c>
      <c r="Y580" s="25"/>
      <c r="Z580" s="25"/>
      <c r="AA580" s="25">
        <v>434441</v>
      </c>
      <c r="AB580" s="25"/>
      <c r="AC580" s="25"/>
      <c r="AD580" s="25" t="s">
        <v>3167</v>
      </c>
      <c r="AE580" s="22"/>
      <c r="AF580" s="22"/>
      <c r="AG580" s="22">
        <f t="shared" si="38"/>
        <v>211.29292024758806</v>
      </c>
      <c r="AH580" s="22"/>
      <c r="AI580" s="22"/>
      <c r="AJ580" s="35"/>
      <c r="AK580" s="35"/>
      <c r="AL580" s="35">
        <f t="shared" si="39"/>
        <v>33.014518788685635</v>
      </c>
      <c r="AM580" s="35"/>
      <c r="AN580" s="35"/>
      <c r="AO580" s="24">
        <v>66.317032315000006</v>
      </c>
      <c r="AP580" s="24">
        <v>3198.2863347490502</v>
      </c>
      <c r="AQ580" s="24">
        <v>1</v>
      </c>
      <c r="AR580" s="24">
        <v>3</v>
      </c>
      <c r="AS580" s="24"/>
      <c r="AT580" s="25">
        <v>10</v>
      </c>
      <c r="AU580" s="25" t="s">
        <v>3230</v>
      </c>
      <c r="AV580" s="25" t="s">
        <v>3232</v>
      </c>
      <c r="AW580" s="25">
        <v>2003</v>
      </c>
      <c r="AX580" s="25" t="s">
        <v>2</v>
      </c>
      <c r="AY580" s="25" t="s">
        <v>3231</v>
      </c>
      <c r="AZ580" s="25" t="s">
        <v>751</v>
      </c>
      <c r="BA580" s="25" t="s">
        <v>3179</v>
      </c>
      <c r="BB580" s="25"/>
      <c r="BC580" s="25" t="s">
        <v>3159</v>
      </c>
      <c r="BD580" s="25" t="s">
        <v>3160</v>
      </c>
      <c r="BE580" s="25" t="s">
        <v>3162</v>
      </c>
      <c r="BF580" s="25">
        <v>3</v>
      </c>
      <c r="BG580" s="62">
        <v>3</v>
      </c>
      <c r="BH580" s="25" t="s">
        <v>2000</v>
      </c>
      <c r="BI580" s="74">
        <v>2</v>
      </c>
      <c r="BJ580" s="75" t="s">
        <v>2000</v>
      </c>
      <c r="BK580" s="75" t="s">
        <v>4088</v>
      </c>
    </row>
    <row r="581" spans="1:70" ht="15" customHeight="1" x14ac:dyDescent="0.25">
      <c r="A581" s="25">
        <v>690</v>
      </c>
      <c r="B581" s="220"/>
      <c r="C581" s="190"/>
      <c r="D581" s="200">
        <v>1</v>
      </c>
      <c r="E581" s="57" t="s">
        <v>3145</v>
      </c>
      <c r="F581" s="57" t="s">
        <v>151</v>
      </c>
      <c r="G581" s="25" t="s">
        <v>3146</v>
      </c>
      <c r="H581" s="104">
        <v>1</v>
      </c>
      <c r="I581" s="25">
        <v>1</v>
      </c>
      <c r="J581" s="25" t="s">
        <v>3147</v>
      </c>
      <c r="K581" s="25">
        <v>4</v>
      </c>
      <c r="L581" s="25">
        <v>1</v>
      </c>
      <c r="M581" s="25">
        <v>1</v>
      </c>
      <c r="N581" s="25" t="s">
        <v>3174</v>
      </c>
      <c r="O581" s="25" t="s">
        <v>3181</v>
      </c>
      <c r="P581" s="25" t="s">
        <v>3141</v>
      </c>
      <c r="Q581" s="25" t="s">
        <v>3149</v>
      </c>
      <c r="R581" s="25" t="s">
        <v>3164</v>
      </c>
      <c r="S581" s="25">
        <v>4</v>
      </c>
      <c r="T581" s="25" t="s">
        <v>3165</v>
      </c>
      <c r="U581" s="25" t="s">
        <v>10</v>
      </c>
      <c r="V581" s="25">
        <v>8</v>
      </c>
      <c r="W581" s="25" t="s">
        <v>3166</v>
      </c>
      <c r="X581" s="25">
        <v>1</v>
      </c>
      <c r="Y581" s="25"/>
      <c r="Z581" s="25"/>
      <c r="AA581" s="25">
        <v>72695</v>
      </c>
      <c r="AB581" s="25"/>
      <c r="AC581" s="25"/>
      <c r="AD581" s="25" t="s">
        <v>3167</v>
      </c>
      <c r="AE581" s="22"/>
      <c r="AF581" s="22"/>
      <c r="AG581" s="22">
        <f t="shared" si="38"/>
        <v>35.355638250990161</v>
      </c>
      <c r="AH581" s="22"/>
      <c r="AI581" s="22"/>
      <c r="AJ581" s="35"/>
      <c r="AK581" s="35"/>
      <c r="AL581" s="35">
        <f t="shared" si="39"/>
        <v>5.5243184767172124</v>
      </c>
      <c r="AM581" s="35"/>
      <c r="AN581" s="35"/>
      <c r="AO581" s="24">
        <v>66.317032315000006</v>
      </c>
      <c r="AP581" s="24">
        <v>3198.2863347490502</v>
      </c>
      <c r="AQ581" s="24">
        <v>1</v>
      </c>
      <c r="AR581" s="24">
        <v>3</v>
      </c>
      <c r="AS581" s="24"/>
      <c r="AT581" s="25">
        <v>10</v>
      </c>
      <c r="AU581" s="25" t="s">
        <v>3230</v>
      </c>
      <c r="AV581" s="25" t="s">
        <v>3232</v>
      </c>
      <c r="AW581" s="25">
        <v>2003</v>
      </c>
      <c r="AX581" s="25" t="s">
        <v>2</v>
      </c>
      <c r="AY581" s="25" t="s">
        <v>3231</v>
      </c>
      <c r="AZ581" s="25" t="s">
        <v>751</v>
      </c>
      <c r="BA581" s="25" t="s">
        <v>3182</v>
      </c>
      <c r="BB581" s="25"/>
      <c r="BC581" s="25" t="s">
        <v>3159</v>
      </c>
      <c r="BD581" s="25" t="s">
        <v>3160</v>
      </c>
      <c r="BE581" s="25" t="s">
        <v>3162</v>
      </c>
      <c r="BF581" s="25">
        <v>3</v>
      </c>
      <c r="BG581" s="62">
        <v>3</v>
      </c>
      <c r="BH581" s="25" t="s">
        <v>2000</v>
      </c>
      <c r="BI581" s="74">
        <v>2</v>
      </c>
      <c r="BJ581" s="75" t="s">
        <v>2000</v>
      </c>
      <c r="BK581" s="75" t="s">
        <v>4088</v>
      </c>
    </row>
    <row r="582" spans="1:70" ht="15" customHeight="1" x14ac:dyDescent="0.25">
      <c r="A582" s="25">
        <v>691</v>
      </c>
      <c r="B582" s="220"/>
      <c r="C582" s="190"/>
      <c r="D582" s="200">
        <v>1</v>
      </c>
      <c r="E582" s="57" t="s">
        <v>3145</v>
      </c>
      <c r="F582" s="57" t="s">
        <v>151</v>
      </c>
      <c r="G582" s="25" t="s">
        <v>3146</v>
      </c>
      <c r="H582" s="104">
        <v>1</v>
      </c>
      <c r="I582" s="25">
        <v>1</v>
      </c>
      <c r="J582" s="25" t="s">
        <v>3147</v>
      </c>
      <c r="K582" s="25">
        <v>4</v>
      </c>
      <c r="L582" s="25">
        <v>1</v>
      </c>
      <c r="M582" s="25">
        <v>1</v>
      </c>
      <c r="N582" s="25" t="s">
        <v>3174</v>
      </c>
      <c r="O582" s="25" t="s">
        <v>3184</v>
      </c>
      <c r="P582" s="25" t="s">
        <v>3141</v>
      </c>
      <c r="Q582" s="25" t="s">
        <v>3149</v>
      </c>
      <c r="R582" s="25" t="s">
        <v>3164</v>
      </c>
      <c r="S582" s="25">
        <v>4</v>
      </c>
      <c r="T582" s="25" t="s">
        <v>3165</v>
      </c>
      <c r="U582" s="25" t="s">
        <v>10</v>
      </c>
      <c r="V582" s="25">
        <v>8</v>
      </c>
      <c r="W582" s="25" t="s">
        <v>3166</v>
      </c>
      <c r="X582" s="25">
        <v>1</v>
      </c>
      <c r="Y582" s="25"/>
      <c r="Z582" s="25"/>
      <c r="AA582" s="25">
        <v>369460</v>
      </c>
      <c r="AB582" s="25"/>
      <c r="AC582" s="25"/>
      <c r="AD582" s="25" t="s">
        <v>3167</v>
      </c>
      <c r="AE582" s="22"/>
      <c r="AF582" s="22"/>
      <c r="AG582" s="22">
        <f t="shared" si="38"/>
        <v>179.68903099540302</v>
      </c>
      <c r="AH582" s="22"/>
      <c r="AI582" s="22"/>
      <c r="AJ582" s="35"/>
      <c r="AK582" s="35"/>
      <c r="AL582" s="35">
        <f t="shared" si="39"/>
        <v>28.076411093031719</v>
      </c>
      <c r="AM582" s="35"/>
      <c r="AN582" s="35"/>
      <c r="AO582" s="24">
        <v>66.317032315000006</v>
      </c>
      <c r="AP582" s="24">
        <v>3198.2863347490502</v>
      </c>
      <c r="AQ582" s="24">
        <v>1</v>
      </c>
      <c r="AR582" s="24">
        <v>3</v>
      </c>
      <c r="AS582" s="24"/>
      <c r="AT582" s="25">
        <v>10</v>
      </c>
      <c r="AU582" s="25" t="s">
        <v>3230</v>
      </c>
      <c r="AV582" s="25" t="s">
        <v>3232</v>
      </c>
      <c r="AW582" s="25">
        <v>2003</v>
      </c>
      <c r="AX582" s="25" t="s">
        <v>2</v>
      </c>
      <c r="AY582" s="25" t="s">
        <v>3231</v>
      </c>
      <c r="AZ582" s="25" t="s">
        <v>751</v>
      </c>
      <c r="BA582" s="25" t="s">
        <v>3185</v>
      </c>
      <c r="BB582" s="25"/>
      <c r="BC582" s="25" t="s">
        <v>3159</v>
      </c>
      <c r="BD582" s="25" t="s">
        <v>3160</v>
      </c>
      <c r="BE582" s="25" t="s">
        <v>3162</v>
      </c>
      <c r="BF582" s="25">
        <v>3</v>
      </c>
      <c r="BG582" s="62">
        <v>3</v>
      </c>
      <c r="BH582" s="25" t="s">
        <v>2000</v>
      </c>
      <c r="BI582" s="74">
        <v>2</v>
      </c>
      <c r="BJ582" s="75" t="s">
        <v>2000</v>
      </c>
      <c r="BK582" s="75" t="s">
        <v>4088</v>
      </c>
    </row>
    <row r="583" spans="1:70" ht="15" customHeight="1" x14ac:dyDescent="0.25">
      <c r="A583" s="25">
        <v>713</v>
      </c>
      <c r="B583" s="220"/>
      <c r="C583" s="190"/>
      <c r="D583" s="201">
        <v>0</v>
      </c>
      <c r="E583" s="57" t="s">
        <v>3145</v>
      </c>
      <c r="F583" s="57" t="s">
        <v>151</v>
      </c>
      <c r="G583" s="25" t="s">
        <v>3146</v>
      </c>
      <c r="H583" s="104">
        <v>0</v>
      </c>
      <c r="I583" s="25" t="s">
        <v>3266</v>
      </c>
      <c r="J583" s="25" t="s">
        <v>3147</v>
      </c>
      <c r="K583" s="25"/>
      <c r="L583" s="25"/>
      <c r="M583" s="25">
        <v>10</v>
      </c>
      <c r="N583" s="25" t="s">
        <v>2973</v>
      </c>
      <c r="O583" s="25" t="s">
        <v>3265</v>
      </c>
      <c r="P583" s="25"/>
      <c r="Q583" s="25"/>
      <c r="R583" s="25"/>
      <c r="S583" s="25"/>
      <c r="T583" s="25"/>
      <c r="U583" s="25"/>
      <c r="V583" s="25"/>
      <c r="W583" s="25"/>
      <c r="X583" s="25"/>
      <c r="Y583" s="25"/>
      <c r="Z583" s="25"/>
      <c r="AA583" s="25"/>
      <c r="AB583" s="25"/>
      <c r="AC583" s="25"/>
      <c r="AD583" s="25"/>
      <c r="AE583" s="110"/>
      <c r="AF583" s="110"/>
      <c r="AG583" s="110"/>
      <c r="AH583" s="110"/>
      <c r="AI583" s="110"/>
      <c r="AJ583" s="23"/>
      <c r="AK583" s="23"/>
      <c r="AL583" s="23"/>
      <c r="AM583" s="23"/>
      <c r="AN583" s="23"/>
      <c r="AO583" s="24"/>
      <c r="AP583" s="24"/>
      <c r="AQ583" s="24"/>
      <c r="AR583" s="24"/>
      <c r="AS583" s="24"/>
      <c r="AT583" s="25"/>
      <c r="AU583" s="25"/>
      <c r="AV583" s="25"/>
      <c r="AW583" s="25"/>
      <c r="AX583" s="25"/>
      <c r="AY583" s="25"/>
      <c r="AZ583" s="25"/>
      <c r="BA583" s="25"/>
      <c r="BB583" s="25"/>
      <c r="BC583" s="25"/>
      <c r="BD583" s="25"/>
      <c r="BE583" s="25"/>
      <c r="BF583" s="25"/>
      <c r="BG583" s="25" t="s">
        <v>2000</v>
      </c>
      <c r="BH583" s="25" t="s">
        <v>2000</v>
      </c>
      <c r="BI583" s="75" t="s">
        <v>2000</v>
      </c>
      <c r="BJ583" s="75" t="s">
        <v>2000</v>
      </c>
      <c r="BK583" s="75" t="s">
        <v>2000</v>
      </c>
    </row>
    <row r="584" spans="1:70" ht="15" customHeight="1" x14ac:dyDescent="0.25">
      <c r="A584" s="25">
        <v>714</v>
      </c>
      <c r="B584" s="220"/>
      <c r="C584" s="190"/>
      <c r="D584" s="201">
        <v>0</v>
      </c>
      <c r="E584" s="57" t="s">
        <v>3145</v>
      </c>
      <c r="F584" s="57" t="s">
        <v>151</v>
      </c>
      <c r="G584" s="25" t="s">
        <v>3146</v>
      </c>
      <c r="H584" s="104">
        <v>0</v>
      </c>
      <c r="I584" s="25" t="s">
        <v>3268</v>
      </c>
      <c r="J584" s="25" t="s">
        <v>3147</v>
      </c>
      <c r="K584" s="25"/>
      <c r="L584" s="25"/>
      <c r="M584" s="25">
        <v>24</v>
      </c>
      <c r="N584" s="25">
        <v>24</v>
      </c>
      <c r="O584" s="25" t="s">
        <v>3267</v>
      </c>
      <c r="P584" s="25"/>
      <c r="Q584" s="25"/>
      <c r="R584" s="25"/>
      <c r="S584" s="25"/>
      <c r="T584" s="25"/>
      <c r="U584" s="25"/>
      <c r="V584" s="25"/>
      <c r="W584" s="25"/>
      <c r="X584" s="25"/>
      <c r="Y584" s="25"/>
      <c r="Z584" s="25"/>
      <c r="AA584" s="25"/>
      <c r="AB584" s="25"/>
      <c r="AC584" s="25"/>
      <c r="AD584" s="25"/>
      <c r="AE584" s="110"/>
      <c r="AF584" s="110"/>
      <c r="AG584" s="110"/>
      <c r="AH584" s="110"/>
      <c r="AI584" s="110"/>
      <c r="AJ584" s="23"/>
      <c r="AK584" s="23"/>
      <c r="AL584" s="23"/>
      <c r="AM584" s="23"/>
      <c r="AN584" s="23"/>
      <c r="AO584" s="24"/>
      <c r="AP584" s="24"/>
      <c r="AQ584" s="24"/>
      <c r="AR584" s="24"/>
      <c r="AS584" s="24"/>
      <c r="AT584" s="25"/>
      <c r="AU584" s="25"/>
      <c r="AV584" s="25"/>
      <c r="AW584" s="25"/>
      <c r="AX584" s="25"/>
      <c r="AY584" s="25"/>
      <c r="AZ584" s="25"/>
      <c r="BA584" s="25"/>
      <c r="BB584" s="25"/>
      <c r="BC584" s="25"/>
      <c r="BD584" s="25"/>
      <c r="BE584" s="25"/>
      <c r="BF584" s="25"/>
      <c r="BG584" s="25" t="s">
        <v>2000</v>
      </c>
      <c r="BH584" s="25" t="s">
        <v>2000</v>
      </c>
      <c r="BI584" s="75" t="s">
        <v>2000</v>
      </c>
      <c r="BJ584" s="75" t="s">
        <v>2000</v>
      </c>
      <c r="BK584" s="75" t="s">
        <v>2000</v>
      </c>
    </row>
    <row r="585" spans="1:70" ht="15" customHeight="1" x14ac:dyDescent="0.25">
      <c r="A585" s="25">
        <v>715</v>
      </c>
      <c r="B585" s="220"/>
      <c r="C585" s="190"/>
      <c r="D585" s="201">
        <v>0</v>
      </c>
      <c r="E585" s="57" t="s">
        <v>3145</v>
      </c>
      <c r="F585" s="57" t="s">
        <v>151</v>
      </c>
      <c r="G585" s="25" t="s">
        <v>3146</v>
      </c>
      <c r="H585" s="104">
        <v>0</v>
      </c>
      <c r="I585" s="25" t="s">
        <v>3270</v>
      </c>
      <c r="J585" s="25" t="s">
        <v>3147</v>
      </c>
      <c r="K585" s="25"/>
      <c r="L585" s="25"/>
      <c r="M585" s="25">
        <v>8</v>
      </c>
      <c r="N585" s="25" t="s">
        <v>2981</v>
      </c>
      <c r="O585" s="25" t="s">
        <v>3269</v>
      </c>
      <c r="P585" s="25"/>
      <c r="Q585" s="25"/>
      <c r="R585" s="25"/>
      <c r="S585" s="25"/>
      <c r="T585" s="25"/>
      <c r="U585" s="25"/>
      <c r="V585" s="25"/>
      <c r="W585" s="25"/>
      <c r="X585" s="25"/>
      <c r="Y585" s="25"/>
      <c r="Z585" s="25"/>
      <c r="AA585" s="25"/>
      <c r="AB585" s="25"/>
      <c r="AC585" s="25"/>
      <c r="AD585" s="25"/>
      <c r="AE585" s="110"/>
      <c r="AF585" s="110"/>
      <c r="AG585" s="110"/>
      <c r="AH585" s="110"/>
      <c r="AI585" s="110"/>
      <c r="AJ585" s="23"/>
      <c r="AK585" s="23"/>
      <c r="AL585" s="23"/>
      <c r="AM585" s="23"/>
      <c r="AN585" s="23"/>
      <c r="AO585" s="24"/>
      <c r="AP585" s="24"/>
      <c r="AQ585" s="24"/>
      <c r="AR585" s="24"/>
      <c r="AS585" s="24"/>
      <c r="AT585" s="25"/>
      <c r="AU585" s="25"/>
      <c r="AV585" s="25"/>
      <c r="AW585" s="25"/>
      <c r="AX585" s="25"/>
      <c r="AY585" s="25"/>
      <c r="AZ585" s="25"/>
      <c r="BA585" s="25"/>
      <c r="BB585" s="25"/>
      <c r="BC585" s="25"/>
      <c r="BD585" s="25"/>
      <c r="BE585" s="25"/>
      <c r="BF585" s="25"/>
      <c r="BG585" s="25" t="s">
        <v>2000</v>
      </c>
      <c r="BH585" s="25" t="s">
        <v>2000</v>
      </c>
      <c r="BI585" s="75" t="s">
        <v>2000</v>
      </c>
      <c r="BJ585" s="75" t="s">
        <v>2000</v>
      </c>
      <c r="BK585" s="75" t="s">
        <v>2000</v>
      </c>
    </row>
    <row r="586" spans="1:70" ht="15" customHeight="1" x14ac:dyDescent="0.25">
      <c r="A586" s="25">
        <v>434</v>
      </c>
      <c r="B586" s="21">
        <v>193</v>
      </c>
      <c r="C586" s="190"/>
      <c r="D586" s="200">
        <v>0</v>
      </c>
      <c r="E586" s="57" t="s">
        <v>796</v>
      </c>
      <c r="F586" s="57" t="s">
        <v>289</v>
      </c>
      <c r="G586" s="25"/>
      <c r="H586" s="104">
        <v>1</v>
      </c>
      <c r="I586" s="25">
        <v>1</v>
      </c>
      <c r="J586" s="25"/>
      <c r="K586" s="25">
        <v>1</v>
      </c>
      <c r="L586" s="25">
        <v>1</v>
      </c>
      <c r="M586" s="25">
        <v>26</v>
      </c>
      <c r="N586" s="25">
        <v>26</v>
      </c>
      <c r="O586" s="25" t="s">
        <v>915</v>
      </c>
      <c r="P586" s="25" t="s">
        <v>19</v>
      </c>
      <c r="Q586" s="25" t="s">
        <v>909</v>
      </c>
      <c r="R586" s="25" t="s">
        <v>910</v>
      </c>
      <c r="S586" s="25">
        <v>5</v>
      </c>
      <c r="T586" s="25" t="s">
        <v>18</v>
      </c>
      <c r="U586" s="25" t="s">
        <v>2</v>
      </c>
      <c r="V586" s="25">
        <v>8</v>
      </c>
      <c r="W586" s="25" t="s">
        <v>914</v>
      </c>
      <c r="X586" s="25">
        <v>1</v>
      </c>
      <c r="Y586" s="25"/>
      <c r="Z586" s="83"/>
      <c r="AA586" s="83">
        <v>25.72</v>
      </c>
      <c r="AB586" s="83"/>
      <c r="AC586" s="83"/>
      <c r="AD586" s="25" t="s">
        <v>917</v>
      </c>
      <c r="AE586" s="22"/>
      <c r="AF586" s="22"/>
      <c r="AG586" s="22">
        <f>(AA586*(106.875/AO586))/$AQ586</f>
        <v>29.294760213143871</v>
      </c>
      <c r="AH586" s="22"/>
      <c r="AI586" s="22"/>
      <c r="AJ586" s="35"/>
      <c r="AK586" s="35"/>
      <c r="AL586" s="35">
        <f>AG586</f>
        <v>29.294760213143871</v>
      </c>
      <c r="AM586" s="35"/>
      <c r="AN586" s="35"/>
      <c r="AO586" s="24">
        <v>93.833333333333329</v>
      </c>
      <c r="AP586" s="27"/>
      <c r="AQ586" s="27">
        <v>1</v>
      </c>
      <c r="AR586" s="28">
        <v>3</v>
      </c>
      <c r="AS586" s="28">
        <v>16000</v>
      </c>
      <c r="AT586" s="25">
        <v>12</v>
      </c>
      <c r="AU586" s="25" t="s">
        <v>918</v>
      </c>
      <c r="AV586" s="25" t="s">
        <v>919</v>
      </c>
      <c r="AW586" s="25">
        <v>2006</v>
      </c>
      <c r="AX586" s="25" t="s">
        <v>2</v>
      </c>
      <c r="AY586" s="25"/>
      <c r="AZ586" s="25"/>
      <c r="BA586" s="25"/>
      <c r="BB586" s="25"/>
      <c r="BC586" s="25">
        <v>282</v>
      </c>
      <c r="BD586" s="25" t="s">
        <v>911</v>
      </c>
      <c r="BE586" s="25" t="s">
        <v>924</v>
      </c>
      <c r="BF586" s="25">
        <v>3</v>
      </c>
      <c r="BG586" s="62">
        <v>3</v>
      </c>
      <c r="BH586" s="25" t="s">
        <v>2000</v>
      </c>
      <c r="BI586" s="74">
        <v>0</v>
      </c>
      <c r="BJ586" s="75" t="s">
        <v>4045</v>
      </c>
      <c r="BK586" s="75" t="s">
        <v>4046</v>
      </c>
    </row>
    <row r="587" spans="1:70" ht="15" customHeight="1" x14ac:dyDescent="0.25">
      <c r="A587" s="25">
        <v>432</v>
      </c>
      <c r="B587" s="26"/>
      <c r="C587" s="190"/>
      <c r="D587" s="200">
        <v>0</v>
      </c>
      <c r="E587" s="57" t="s">
        <v>796</v>
      </c>
      <c r="F587" s="57" t="s">
        <v>289</v>
      </c>
      <c r="G587" s="25"/>
      <c r="H587" s="104">
        <v>1</v>
      </c>
      <c r="I587" s="25">
        <v>1</v>
      </c>
      <c r="J587" s="25"/>
      <c r="K587" s="25">
        <v>1</v>
      </c>
      <c r="L587" s="25">
        <v>1</v>
      </c>
      <c r="M587" s="25">
        <v>8</v>
      </c>
      <c r="N587" s="25" t="s">
        <v>2981</v>
      </c>
      <c r="O587" s="25" t="s">
        <v>912</v>
      </c>
      <c r="P587" s="25" t="s">
        <v>19</v>
      </c>
      <c r="Q587" s="25" t="s">
        <v>909</v>
      </c>
      <c r="R587" s="25" t="s">
        <v>910</v>
      </c>
      <c r="S587" s="25">
        <v>5</v>
      </c>
      <c r="T587" s="25" t="s">
        <v>18</v>
      </c>
      <c r="U587" s="25" t="s">
        <v>2</v>
      </c>
      <c r="V587" s="25">
        <v>8</v>
      </c>
      <c r="W587" s="25" t="s">
        <v>914</v>
      </c>
      <c r="X587" s="25">
        <v>1</v>
      </c>
      <c r="Y587" s="25"/>
      <c r="Z587" s="83"/>
      <c r="AA587" s="83">
        <v>18.010000000000002</v>
      </c>
      <c r="AB587" s="83"/>
      <c r="AC587" s="83"/>
      <c r="AD587" s="25" t="s">
        <v>917</v>
      </c>
      <c r="AE587" s="22"/>
      <c r="AF587" s="22"/>
      <c r="AG587" s="22">
        <f>(AA587*(106.875/AO587))/$AQ587</f>
        <v>20.513166074600356</v>
      </c>
      <c r="AH587" s="22"/>
      <c r="AI587" s="22"/>
      <c r="AJ587" s="35"/>
      <c r="AK587" s="35"/>
      <c r="AL587" s="35">
        <f>AG587</f>
        <v>20.513166074600356</v>
      </c>
      <c r="AM587" s="35"/>
      <c r="AN587" s="35"/>
      <c r="AO587" s="24">
        <v>93.833333333333329</v>
      </c>
      <c r="AP587" s="27"/>
      <c r="AQ587" s="27">
        <v>1</v>
      </c>
      <c r="AR587" s="28">
        <v>3</v>
      </c>
      <c r="AS587" s="28">
        <v>16000</v>
      </c>
      <c r="AT587" s="25">
        <v>12</v>
      </c>
      <c r="AU587" s="25" t="s">
        <v>918</v>
      </c>
      <c r="AV587" s="25" t="s">
        <v>919</v>
      </c>
      <c r="AW587" s="25">
        <v>2006</v>
      </c>
      <c r="AX587" s="25" t="s">
        <v>2</v>
      </c>
      <c r="AY587" s="25"/>
      <c r="AZ587" s="25"/>
      <c r="BA587" s="25"/>
      <c r="BB587" s="25"/>
      <c r="BC587" s="25">
        <v>282</v>
      </c>
      <c r="BD587" s="25" t="s">
        <v>911</v>
      </c>
      <c r="BE587" s="25" t="s">
        <v>924</v>
      </c>
      <c r="BF587" s="25">
        <v>3</v>
      </c>
      <c r="BG587" s="62">
        <v>3</v>
      </c>
      <c r="BH587" s="25" t="s">
        <v>2000</v>
      </c>
      <c r="BI587" s="74">
        <v>0</v>
      </c>
      <c r="BJ587" s="75" t="s">
        <v>4043</v>
      </c>
      <c r="BK587" s="75" t="s">
        <v>1002</v>
      </c>
    </row>
    <row r="588" spans="1:70" ht="15" customHeight="1" x14ac:dyDescent="0.25">
      <c r="A588" s="25">
        <v>433</v>
      </c>
      <c r="B588" s="26"/>
      <c r="C588" s="190"/>
      <c r="D588" s="200">
        <v>0</v>
      </c>
      <c r="E588" s="57" t="s">
        <v>796</v>
      </c>
      <c r="F588" s="57" t="s">
        <v>289</v>
      </c>
      <c r="G588" s="25"/>
      <c r="H588" s="104">
        <v>1</v>
      </c>
      <c r="I588" s="25">
        <v>1</v>
      </c>
      <c r="J588" s="25"/>
      <c r="K588" s="25">
        <v>1</v>
      </c>
      <c r="L588" s="25">
        <v>1</v>
      </c>
      <c r="M588" s="25">
        <v>26</v>
      </c>
      <c r="N588" s="25" t="s">
        <v>2956</v>
      </c>
      <c r="O588" s="25" t="s">
        <v>913</v>
      </c>
      <c r="P588" s="25" t="s">
        <v>19</v>
      </c>
      <c r="Q588" s="25" t="s">
        <v>909</v>
      </c>
      <c r="R588" s="25" t="s">
        <v>910</v>
      </c>
      <c r="S588" s="25">
        <v>5</v>
      </c>
      <c r="T588" s="25" t="s">
        <v>18</v>
      </c>
      <c r="U588" s="25" t="s">
        <v>2</v>
      </c>
      <c r="V588" s="25">
        <v>8</v>
      </c>
      <c r="W588" s="25" t="s">
        <v>914</v>
      </c>
      <c r="X588" s="25">
        <v>1</v>
      </c>
      <c r="Y588" s="88"/>
      <c r="Z588" s="83"/>
      <c r="AA588" s="83">
        <v>-8.9600000000000009</v>
      </c>
      <c r="AB588" s="83"/>
      <c r="AC588" s="83"/>
      <c r="AD588" s="25" t="s">
        <v>917</v>
      </c>
      <c r="AE588" s="22"/>
      <c r="AF588" s="22"/>
      <c r="AG588" s="22">
        <f>(AA588*(106.875/AO588))/$AQ588</f>
        <v>-10.205328596802843</v>
      </c>
      <c r="AH588" s="22"/>
      <c r="AI588" s="22"/>
      <c r="AJ588" s="35"/>
      <c r="AK588" s="35"/>
      <c r="AL588" s="35">
        <f>AG588</f>
        <v>-10.205328596802843</v>
      </c>
      <c r="AM588" s="35"/>
      <c r="AN588" s="35"/>
      <c r="AO588" s="24">
        <v>93.833333333333329</v>
      </c>
      <c r="AP588" s="27"/>
      <c r="AQ588" s="27">
        <v>1</v>
      </c>
      <c r="AR588" s="28">
        <v>3</v>
      </c>
      <c r="AS588" s="28">
        <v>16000</v>
      </c>
      <c r="AT588" s="25">
        <v>12</v>
      </c>
      <c r="AU588" s="25" t="s">
        <v>918</v>
      </c>
      <c r="AV588" s="25" t="s">
        <v>919</v>
      </c>
      <c r="AW588" s="25">
        <v>2006</v>
      </c>
      <c r="AX588" s="25" t="s">
        <v>2</v>
      </c>
      <c r="AY588" s="25"/>
      <c r="AZ588" s="25"/>
      <c r="BA588" s="25"/>
      <c r="BB588" s="25"/>
      <c r="BC588" s="25">
        <v>282</v>
      </c>
      <c r="BD588" s="25" t="s">
        <v>911</v>
      </c>
      <c r="BE588" s="25" t="s">
        <v>924</v>
      </c>
      <c r="BF588" s="25">
        <v>3</v>
      </c>
      <c r="BG588" s="62">
        <v>3</v>
      </c>
      <c r="BH588" s="25" t="s">
        <v>2000</v>
      </c>
      <c r="BI588" s="74">
        <v>0</v>
      </c>
      <c r="BJ588" s="75" t="s">
        <v>4044</v>
      </c>
      <c r="BK588" s="75" t="s">
        <v>1002</v>
      </c>
    </row>
    <row r="589" spans="1:70" ht="15" customHeight="1" x14ac:dyDescent="0.25">
      <c r="A589" s="25">
        <v>435</v>
      </c>
      <c r="B589" s="26"/>
      <c r="C589" s="190"/>
      <c r="D589" s="200">
        <v>0</v>
      </c>
      <c r="E589" s="57" t="s">
        <v>796</v>
      </c>
      <c r="F589" s="57" t="s">
        <v>289</v>
      </c>
      <c r="G589" s="25"/>
      <c r="H589" s="104">
        <v>1</v>
      </c>
      <c r="I589" s="25">
        <v>1</v>
      </c>
      <c r="J589" s="25"/>
      <c r="K589" s="25">
        <v>1</v>
      </c>
      <c r="L589" s="25">
        <v>1</v>
      </c>
      <c r="M589" s="25">
        <v>26</v>
      </c>
      <c r="N589" s="25">
        <v>26</v>
      </c>
      <c r="O589" s="25" t="s">
        <v>916</v>
      </c>
      <c r="P589" s="25" t="s">
        <v>19</v>
      </c>
      <c r="Q589" s="25" t="s">
        <v>909</v>
      </c>
      <c r="R589" s="25" t="s">
        <v>910</v>
      </c>
      <c r="S589" s="25">
        <v>5</v>
      </c>
      <c r="T589" s="25" t="s">
        <v>18</v>
      </c>
      <c r="U589" s="25" t="s">
        <v>2</v>
      </c>
      <c r="V589" s="25">
        <v>8</v>
      </c>
      <c r="W589" s="25" t="s">
        <v>914</v>
      </c>
      <c r="X589" s="25">
        <v>1</v>
      </c>
      <c r="Y589" s="25"/>
      <c r="Z589" s="83"/>
      <c r="AA589" s="83">
        <v>15.72</v>
      </c>
      <c r="AB589" s="83"/>
      <c r="AC589" s="83"/>
      <c r="AD589" s="25" t="s">
        <v>917</v>
      </c>
      <c r="AE589" s="22"/>
      <c r="AF589" s="22"/>
      <c r="AG589" s="22">
        <f>(AA589*(106.875/AO589))/$AQ589</f>
        <v>17.904884547069273</v>
      </c>
      <c r="AH589" s="22"/>
      <c r="AI589" s="22"/>
      <c r="AJ589" s="35"/>
      <c r="AK589" s="35"/>
      <c r="AL589" s="35">
        <f>AG589</f>
        <v>17.904884547069273</v>
      </c>
      <c r="AM589" s="35"/>
      <c r="AN589" s="35"/>
      <c r="AO589" s="24">
        <v>93.833333333333329</v>
      </c>
      <c r="AP589" s="27"/>
      <c r="AQ589" s="27">
        <v>1</v>
      </c>
      <c r="AR589" s="28">
        <v>3</v>
      </c>
      <c r="AS589" s="28">
        <v>16000</v>
      </c>
      <c r="AT589" s="25">
        <v>12</v>
      </c>
      <c r="AU589" s="25" t="s">
        <v>918</v>
      </c>
      <c r="AV589" s="25" t="s">
        <v>919</v>
      </c>
      <c r="AW589" s="25">
        <v>2006</v>
      </c>
      <c r="AX589" s="25" t="s">
        <v>2</v>
      </c>
      <c r="AY589" s="25"/>
      <c r="AZ589" s="25"/>
      <c r="BA589" s="25"/>
      <c r="BB589" s="25"/>
      <c r="BC589" s="25">
        <v>282</v>
      </c>
      <c r="BD589" s="25" t="s">
        <v>911</v>
      </c>
      <c r="BE589" s="25" t="s">
        <v>924</v>
      </c>
      <c r="BF589" s="25">
        <v>3</v>
      </c>
      <c r="BG589" s="62">
        <v>3</v>
      </c>
      <c r="BH589" s="25" t="s">
        <v>2000</v>
      </c>
      <c r="BI589" s="74">
        <v>0</v>
      </c>
      <c r="BJ589" s="75" t="s">
        <v>4045</v>
      </c>
      <c r="BK589" s="75" t="s">
        <v>4046</v>
      </c>
    </row>
    <row r="590" spans="1:70" ht="15" customHeight="1" x14ac:dyDescent="0.25">
      <c r="A590" s="25">
        <v>436</v>
      </c>
      <c r="B590" s="21">
        <v>194</v>
      </c>
      <c r="C590" s="190" t="s">
        <v>170</v>
      </c>
      <c r="D590" s="201">
        <v>0</v>
      </c>
      <c r="E590" s="64" t="s">
        <v>175</v>
      </c>
      <c r="F590" s="64" t="s">
        <v>151</v>
      </c>
      <c r="G590" s="25"/>
      <c r="H590" s="104">
        <v>0</v>
      </c>
      <c r="I590" s="25" t="s">
        <v>947</v>
      </c>
      <c r="J590" s="71"/>
      <c r="K590" s="25"/>
      <c r="L590" s="25"/>
      <c r="M590" s="25"/>
      <c r="N590" s="71"/>
      <c r="O590" s="71"/>
      <c r="P590" s="71"/>
      <c r="Q590" s="25"/>
      <c r="R590" s="25"/>
      <c r="S590" s="25"/>
      <c r="T590" s="25"/>
      <c r="U590" s="25"/>
      <c r="V590" s="25"/>
      <c r="W590" s="25"/>
      <c r="X590" s="25"/>
      <c r="Y590" s="83"/>
      <c r="Z590" s="83"/>
      <c r="AA590" s="83"/>
      <c r="AB590" s="83"/>
      <c r="AC590" s="83"/>
      <c r="AD590" s="25"/>
      <c r="AE590" s="22"/>
      <c r="AF590" s="22"/>
      <c r="AG590" s="22"/>
      <c r="AH590" s="22"/>
      <c r="AI590" s="22"/>
      <c r="AJ590" s="35"/>
      <c r="AK590" s="35"/>
      <c r="AL590" s="35"/>
      <c r="AM590" s="35"/>
      <c r="AN590" s="35"/>
      <c r="AO590" s="24"/>
      <c r="AP590" s="24"/>
      <c r="AQ590" s="24">
        <v>1</v>
      </c>
      <c r="AR590" s="24"/>
      <c r="AS590" s="24" t="s">
        <v>751</v>
      </c>
      <c r="AT590" s="25"/>
      <c r="AU590" s="25"/>
      <c r="AV590" s="25"/>
      <c r="AW590" s="25"/>
      <c r="AX590" s="25"/>
      <c r="AY590" s="25"/>
      <c r="AZ590" s="25"/>
      <c r="BA590" s="25"/>
      <c r="BB590" s="25"/>
      <c r="BC590" s="25"/>
      <c r="BD590" s="25"/>
      <c r="BE590" s="25"/>
      <c r="BF590" s="25"/>
      <c r="BG590" s="25" t="s">
        <v>2000</v>
      </c>
      <c r="BH590" s="25" t="s">
        <v>2000</v>
      </c>
      <c r="BI590" s="75" t="s">
        <v>2000</v>
      </c>
      <c r="BJ590" s="75" t="s">
        <v>2000</v>
      </c>
      <c r="BK590" s="75" t="s">
        <v>2000</v>
      </c>
      <c r="BM590" s="52"/>
      <c r="BN590" s="52"/>
      <c r="BO590" s="52"/>
      <c r="BP590" s="52"/>
      <c r="BQ590" s="52"/>
      <c r="BR590" s="52"/>
    </row>
    <row r="591" spans="1:70" ht="15" customHeight="1" x14ac:dyDescent="0.25">
      <c r="A591" s="25">
        <v>437</v>
      </c>
      <c r="B591" s="21">
        <v>195</v>
      </c>
      <c r="C591" s="190" t="s">
        <v>367</v>
      </c>
      <c r="D591" s="201">
        <v>2</v>
      </c>
      <c r="E591" s="57" t="s">
        <v>377</v>
      </c>
      <c r="F591" s="87" t="s">
        <v>289</v>
      </c>
      <c r="G591" s="25"/>
      <c r="H591" s="104">
        <v>1</v>
      </c>
      <c r="I591" s="25">
        <v>1</v>
      </c>
      <c r="J591" s="25"/>
      <c r="K591" s="25">
        <v>3</v>
      </c>
      <c r="L591" s="25">
        <v>3</v>
      </c>
      <c r="M591" s="25">
        <v>11</v>
      </c>
      <c r="N591" s="25" t="s">
        <v>2980</v>
      </c>
      <c r="O591" s="25" t="s">
        <v>621</v>
      </c>
      <c r="P591" s="25" t="s">
        <v>19</v>
      </c>
      <c r="Q591" s="25" t="s">
        <v>544</v>
      </c>
      <c r="R591" s="25"/>
      <c r="S591" s="25" t="s">
        <v>3862</v>
      </c>
      <c r="T591" s="25" t="s">
        <v>155</v>
      </c>
      <c r="U591" s="25" t="s">
        <v>2</v>
      </c>
      <c r="V591" s="25">
        <v>1</v>
      </c>
      <c r="W591" s="25" t="s">
        <v>3376</v>
      </c>
      <c r="X591" s="25">
        <v>2</v>
      </c>
      <c r="Y591" s="25"/>
      <c r="Z591" s="83">
        <v>10.8</v>
      </c>
      <c r="AA591" s="83"/>
      <c r="AB591" s="83"/>
      <c r="AC591" s="83">
        <v>64.8</v>
      </c>
      <c r="AD591" s="25" t="s">
        <v>702</v>
      </c>
      <c r="AE591" s="22"/>
      <c r="AF591" s="22">
        <f>(Z591*(106.875/AO591))/$AQ591</f>
        <v>10.921778899227252</v>
      </c>
      <c r="AG591" s="22"/>
      <c r="AH591" s="22"/>
      <c r="AI591" s="22">
        <f>(AC591*(106.875/AO591))/$AQ591</f>
        <v>65.530673395363507</v>
      </c>
      <c r="AJ591" s="35"/>
      <c r="AK591" s="35">
        <f>AF591/$AS591</f>
        <v>10.921778899227252</v>
      </c>
      <c r="AL591" s="35"/>
      <c r="AM591" s="35"/>
      <c r="AN591" s="35">
        <f>AI591/$AS591</f>
        <v>65.530673395363507</v>
      </c>
      <c r="AO591" s="24">
        <v>105.68333333333334</v>
      </c>
      <c r="AP591" s="24"/>
      <c r="AQ591" s="24">
        <v>1</v>
      </c>
      <c r="AR591" s="27">
        <v>2</v>
      </c>
      <c r="AS591" s="24">
        <v>1</v>
      </c>
      <c r="AT591" s="25">
        <v>3</v>
      </c>
      <c r="AU591" s="25" t="s">
        <v>3378</v>
      </c>
      <c r="AV591" s="25"/>
      <c r="AW591" s="25"/>
      <c r="AX591" s="25" t="s">
        <v>2</v>
      </c>
      <c r="AY591" s="25"/>
      <c r="AZ591" s="25"/>
      <c r="BA591" s="25" t="s">
        <v>3377</v>
      </c>
      <c r="BB591" s="25"/>
      <c r="BC591" s="25"/>
      <c r="BD591" s="25" t="s">
        <v>552</v>
      </c>
      <c r="BE591" s="25" t="s">
        <v>3379</v>
      </c>
      <c r="BF591" s="25">
        <v>3</v>
      </c>
      <c r="BG591" s="62">
        <v>3</v>
      </c>
      <c r="BH591" s="25" t="s">
        <v>2000</v>
      </c>
      <c r="BI591" s="75">
        <v>2</v>
      </c>
      <c r="BJ591" s="75"/>
      <c r="BK591" s="75" t="s">
        <v>4047</v>
      </c>
      <c r="BM591" s="238"/>
      <c r="BN591" s="238"/>
      <c r="BO591" s="238"/>
      <c r="BP591" s="238"/>
      <c r="BQ591" s="238"/>
      <c r="BR591" s="238"/>
    </row>
    <row r="592" spans="1:70" ht="15" customHeight="1" x14ac:dyDescent="0.25">
      <c r="A592" s="25">
        <v>692</v>
      </c>
      <c r="B592" s="237"/>
      <c r="C592" s="190"/>
      <c r="D592" s="200">
        <v>1</v>
      </c>
      <c r="E592" s="57" t="s">
        <v>3145</v>
      </c>
      <c r="F592" s="57" t="s">
        <v>151</v>
      </c>
      <c r="G592" s="25" t="s">
        <v>3146</v>
      </c>
      <c r="H592" s="104">
        <v>1</v>
      </c>
      <c r="I592" s="25">
        <v>1</v>
      </c>
      <c r="J592" s="25" t="s">
        <v>3147</v>
      </c>
      <c r="K592" s="25">
        <v>4</v>
      </c>
      <c r="L592" s="25">
        <v>1</v>
      </c>
      <c r="M592" s="25">
        <v>1</v>
      </c>
      <c r="N592" s="25" t="s">
        <v>3174</v>
      </c>
      <c r="O592" s="25" t="s">
        <v>3233</v>
      </c>
      <c r="P592" s="25" t="s">
        <v>3141</v>
      </c>
      <c r="Q592" s="25" t="s">
        <v>3149</v>
      </c>
      <c r="R592" s="25" t="s">
        <v>3164</v>
      </c>
      <c r="S592" s="25">
        <v>4</v>
      </c>
      <c r="T592" s="25" t="s">
        <v>3165</v>
      </c>
      <c r="U592" s="25" t="s">
        <v>10</v>
      </c>
      <c r="V592" s="25">
        <v>8</v>
      </c>
      <c r="W592" s="25" t="s">
        <v>3166</v>
      </c>
      <c r="X592" s="25">
        <v>1</v>
      </c>
      <c r="Y592" s="25"/>
      <c r="Z592" s="25"/>
      <c r="AA592" s="25">
        <v>22035</v>
      </c>
      <c r="AB592" s="25"/>
      <c r="AC592" s="25"/>
      <c r="AD592" s="25" t="s">
        <v>3167</v>
      </c>
      <c r="AE592" s="22"/>
      <c r="AF592" s="22"/>
      <c r="AG592" s="22">
        <f>((AA592*(124.23/$AO592))/$AQ592)*(0.830367/$AP592)</f>
        <v>10.71685107449712</v>
      </c>
      <c r="AH592" s="22"/>
      <c r="AI592" s="22"/>
      <c r="AJ592" s="35"/>
      <c r="AK592" s="35"/>
      <c r="AL592" s="35">
        <f>AG592/6.4</f>
        <v>1.6745079803901748</v>
      </c>
      <c r="AM592" s="35"/>
      <c r="AN592" s="35"/>
      <c r="AO592" s="24">
        <v>66.317032315000006</v>
      </c>
      <c r="AP592" s="24">
        <v>3198.2863347490502</v>
      </c>
      <c r="AQ592" s="24">
        <v>1</v>
      </c>
      <c r="AR592" s="24">
        <v>3</v>
      </c>
      <c r="AS592" s="24"/>
      <c r="AT592" s="25">
        <v>10</v>
      </c>
      <c r="AU592" s="25" t="s">
        <v>3230</v>
      </c>
      <c r="AV592" s="25" t="s">
        <v>3232</v>
      </c>
      <c r="AW592" s="25">
        <v>2003</v>
      </c>
      <c r="AX592" s="25" t="s">
        <v>2</v>
      </c>
      <c r="AY592" s="25" t="s">
        <v>3231</v>
      </c>
      <c r="AZ592" s="25" t="s">
        <v>751</v>
      </c>
      <c r="BA592" s="25"/>
      <c r="BB592" s="25"/>
      <c r="BC592" s="25" t="s">
        <v>3159</v>
      </c>
      <c r="BD592" s="25" t="s">
        <v>3160</v>
      </c>
      <c r="BE592" s="25" t="s">
        <v>3162</v>
      </c>
      <c r="BF592" s="25">
        <v>3</v>
      </c>
      <c r="BG592" s="62">
        <v>3</v>
      </c>
      <c r="BH592" s="25" t="s">
        <v>2000</v>
      </c>
      <c r="BI592" s="74">
        <v>2</v>
      </c>
      <c r="BJ592" s="75" t="s">
        <v>2000</v>
      </c>
      <c r="BK592" s="75" t="s">
        <v>4088</v>
      </c>
    </row>
    <row r="593" spans="1:70" ht="15" customHeight="1" x14ac:dyDescent="0.25">
      <c r="A593" s="25">
        <v>438</v>
      </c>
      <c r="B593" s="21">
        <v>196</v>
      </c>
      <c r="C593" s="190" t="s">
        <v>351</v>
      </c>
      <c r="D593" s="201">
        <v>0</v>
      </c>
      <c r="E593" s="57" t="s">
        <v>365</v>
      </c>
      <c r="F593" s="57" t="s">
        <v>289</v>
      </c>
      <c r="G593" s="25"/>
      <c r="H593" s="104">
        <v>0</v>
      </c>
      <c r="I593" s="25" t="s">
        <v>640</v>
      </c>
      <c r="J593" s="25"/>
      <c r="K593" s="25">
        <v>4</v>
      </c>
      <c r="L593" s="25">
        <v>1</v>
      </c>
      <c r="M593" s="25"/>
      <c r="N593" s="25"/>
      <c r="O593" s="25"/>
      <c r="P593" s="25"/>
      <c r="Q593" s="25"/>
      <c r="R593" s="25"/>
      <c r="S593" s="25"/>
      <c r="T593" s="25"/>
      <c r="U593" s="25"/>
      <c r="V593" s="25"/>
      <c r="W593" s="25"/>
      <c r="X593" s="25"/>
      <c r="Y593" s="25"/>
      <c r="Z593" s="83"/>
      <c r="AA593" s="83"/>
      <c r="AB593" s="83"/>
      <c r="AC593" s="83"/>
      <c r="AD593" s="25"/>
      <c r="AE593" s="22"/>
      <c r="AF593" s="22"/>
      <c r="AG593" s="22"/>
      <c r="AH593" s="22"/>
      <c r="AI593" s="22"/>
      <c r="AJ593" s="35"/>
      <c r="AK593" s="35"/>
      <c r="AL593" s="35"/>
      <c r="AM593" s="35"/>
      <c r="AN593" s="35"/>
      <c r="AO593" s="24"/>
      <c r="AP593" s="24"/>
      <c r="AQ593" s="24">
        <v>1</v>
      </c>
      <c r="AR593" s="24"/>
      <c r="AS593" s="24" t="s">
        <v>751</v>
      </c>
      <c r="AT593" s="25"/>
      <c r="AU593" s="25"/>
      <c r="AV593" s="25"/>
      <c r="AW593" s="25"/>
      <c r="AX593" s="25"/>
      <c r="AY593" s="25"/>
      <c r="AZ593" s="25"/>
      <c r="BA593" s="25"/>
      <c r="BB593" s="25"/>
      <c r="BC593" s="25"/>
      <c r="BD593" s="25"/>
      <c r="BE593" s="25"/>
      <c r="BF593" s="25"/>
      <c r="BG593" s="25" t="s">
        <v>2000</v>
      </c>
      <c r="BH593" s="25" t="s">
        <v>2000</v>
      </c>
      <c r="BI593" s="75" t="s">
        <v>2000</v>
      </c>
      <c r="BJ593" s="75" t="s">
        <v>2000</v>
      </c>
      <c r="BK593" s="75" t="s">
        <v>2000</v>
      </c>
      <c r="BM593" s="221"/>
      <c r="BN593" s="221"/>
      <c r="BO593" s="221"/>
      <c r="BP593" s="221"/>
      <c r="BQ593" s="221"/>
      <c r="BR593" s="221"/>
    </row>
    <row r="594" spans="1:70" ht="15" customHeight="1" x14ac:dyDescent="0.25">
      <c r="A594" s="25">
        <v>439</v>
      </c>
      <c r="B594" s="21">
        <v>197</v>
      </c>
      <c r="C594" s="190" t="s">
        <v>367</v>
      </c>
      <c r="D594" s="201">
        <v>0</v>
      </c>
      <c r="E594" s="87" t="s">
        <v>374</v>
      </c>
      <c r="F594" s="87" t="s">
        <v>289</v>
      </c>
      <c r="G594" s="25"/>
      <c r="H594" s="104">
        <v>0</v>
      </c>
      <c r="I594" s="25" t="s">
        <v>618</v>
      </c>
      <c r="J594" s="25"/>
      <c r="K594" s="25">
        <v>3</v>
      </c>
      <c r="L594" s="25">
        <v>3</v>
      </c>
      <c r="M594" s="25"/>
      <c r="N594" s="25"/>
      <c r="O594" s="25"/>
      <c r="P594" s="25"/>
      <c r="Q594" s="25"/>
      <c r="R594" s="25"/>
      <c r="S594" s="25"/>
      <c r="T594" s="25"/>
      <c r="U594" s="25"/>
      <c r="V594" s="25"/>
      <c r="W594" s="25"/>
      <c r="X594" s="25"/>
      <c r="Y594" s="44"/>
      <c r="Z594" s="83"/>
      <c r="AA594" s="83"/>
      <c r="AB594" s="83"/>
      <c r="AC594" s="83"/>
      <c r="AD594" s="25"/>
      <c r="AE594" s="22"/>
      <c r="AF594" s="22"/>
      <c r="AG594" s="22"/>
      <c r="AH594" s="22"/>
      <c r="AI594" s="22"/>
      <c r="AJ594" s="35"/>
      <c r="AK594" s="35"/>
      <c r="AL594" s="35"/>
      <c r="AM594" s="35"/>
      <c r="AN594" s="35"/>
      <c r="AO594" s="24"/>
      <c r="AP594" s="24"/>
      <c r="AQ594" s="24">
        <v>1</v>
      </c>
      <c r="AR594" s="24"/>
      <c r="AS594" s="24" t="s">
        <v>751</v>
      </c>
      <c r="AT594" s="25"/>
      <c r="AU594" s="25"/>
      <c r="AV594" s="25"/>
      <c r="AW594" s="25"/>
      <c r="AX594" s="25"/>
      <c r="AY594" s="25"/>
      <c r="AZ594" s="25"/>
      <c r="BA594" s="25"/>
      <c r="BB594" s="25"/>
      <c r="BC594" s="25"/>
      <c r="BD594" s="25"/>
      <c r="BE594" s="25"/>
      <c r="BF594" s="25"/>
      <c r="BG594" s="25" t="s">
        <v>2000</v>
      </c>
      <c r="BH594" s="25" t="s">
        <v>2000</v>
      </c>
      <c r="BI594" s="75" t="s">
        <v>2000</v>
      </c>
      <c r="BJ594" s="75" t="s">
        <v>2000</v>
      </c>
      <c r="BK594" s="75" t="s">
        <v>2000</v>
      </c>
      <c r="BM594" s="238"/>
      <c r="BN594" s="238"/>
      <c r="BO594" s="238"/>
      <c r="BP594" s="238"/>
      <c r="BQ594" s="238"/>
      <c r="BR594" s="238"/>
    </row>
    <row r="595" spans="1:70" ht="15" customHeight="1" x14ac:dyDescent="0.25">
      <c r="A595" s="25">
        <v>440</v>
      </c>
      <c r="B595" s="21">
        <v>198</v>
      </c>
      <c r="C595" s="190" t="s">
        <v>367</v>
      </c>
      <c r="D595" s="201">
        <v>0</v>
      </c>
      <c r="E595" s="57" t="s">
        <v>368</v>
      </c>
      <c r="F595" s="57" t="s">
        <v>289</v>
      </c>
      <c r="G595" s="25"/>
      <c r="H595" s="104">
        <v>0</v>
      </c>
      <c r="I595" s="25" t="s">
        <v>640</v>
      </c>
      <c r="J595" s="25"/>
      <c r="K595" s="25">
        <v>4</v>
      </c>
      <c r="L595" s="25">
        <v>2</v>
      </c>
      <c r="M595" s="25"/>
      <c r="N595" s="25"/>
      <c r="O595" s="25"/>
      <c r="P595" s="25"/>
      <c r="Q595" s="25"/>
      <c r="R595" s="25"/>
      <c r="S595" s="25"/>
      <c r="T595" s="25"/>
      <c r="U595" s="25"/>
      <c r="V595" s="25"/>
      <c r="W595" s="25"/>
      <c r="X595" s="25"/>
      <c r="Y595" s="25"/>
      <c r="Z595" s="83"/>
      <c r="AA595" s="83"/>
      <c r="AB595" s="83"/>
      <c r="AC595" s="83"/>
      <c r="AD595" s="25"/>
      <c r="AE595" s="22"/>
      <c r="AF595" s="22"/>
      <c r="AG595" s="22"/>
      <c r="AH595" s="22"/>
      <c r="AI595" s="22"/>
      <c r="AJ595" s="35"/>
      <c r="AK595" s="35"/>
      <c r="AL595" s="35"/>
      <c r="AM595" s="35"/>
      <c r="AN595" s="35"/>
      <c r="AO595" s="24"/>
      <c r="AP595" s="24"/>
      <c r="AQ595" s="24">
        <v>1</v>
      </c>
      <c r="AR595" s="24"/>
      <c r="AS595" s="24" t="s">
        <v>751</v>
      </c>
      <c r="AT595" s="25"/>
      <c r="AU595" s="25"/>
      <c r="AV595" s="25"/>
      <c r="AW595" s="25"/>
      <c r="AX595" s="25"/>
      <c r="AY595" s="25"/>
      <c r="AZ595" s="25"/>
      <c r="BA595" s="25"/>
      <c r="BB595" s="25"/>
      <c r="BC595" s="25"/>
      <c r="BD595" s="25"/>
      <c r="BE595" s="25"/>
      <c r="BF595" s="25"/>
      <c r="BG595" s="25" t="s">
        <v>2000</v>
      </c>
      <c r="BH595" s="25" t="s">
        <v>2000</v>
      </c>
      <c r="BI595" s="75" t="s">
        <v>2000</v>
      </c>
      <c r="BJ595" s="75" t="s">
        <v>2000</v>
      </c>
      <c r="BK595" s="75" t="s">
        <v>2000</v>
      </c>
      <c r="BM595" s="221"/>
      <c r="BN595" s="221"/>
      <c r="BO595" s="221"/>
      <c r="BP595" s="221"/>
      <c r="BQ595" s="221"/>
      <c r="BR595" s="221"/>
    </row>
    <row r="596" spans="1:70" ht="15" customHeight="1" x14ac:dyDescent="0.25">
      <c r="A596" s="25">
        <v>441</v>
      </c>
      <c r="B596" s="21">
        <v>199</v>
      </c>
      <c r="C596" s="190" t="s">
        <v>428</v>
      </c>
      <c r="D596" s="200">
        <v>0</v>
      </c>
      <c r="E596" s="57" t="s">
        <v>445</v>
      </c>
      <c r="F596" s="57" t="s">
        <v>5</v>
      </c>
      <c r="G596" s="25" t="s">
        <v>446</v>
      </c>
      <c r="H596" s="104">
        <v>1</v>
      </c>
      <c r="I596" s="25">
        <v>1</v>
      </c>
      <c r="J596" s="25"/>
      <c r="K596" s="25">
        <v>4</v>
      </c>
      <c r="L596" s="25">
        <v>2</v>
      </c>
      <c r="M596" s="25">
        <v>24</v>
      </c>
      <c r="N596" s="25">
        <v>24</v>
      </c>
      <c r="O596" s="25" t="s">
        <v>1673</v>
      </c>
      <c r="P596" s="25" t="s">
        <v>19</v>
      </c>
      <c r="Q596" s="25" t="s">
        <v>1674</v>
      </c>
      <c r="R596" s="25" t="s">
        <v>1675</v>
      </c>
      <c r="S596" s="25">
        <v>3</v>
      </c>
      <c r="T596" s="25" t="s">
        <v>1676</v>
      </c>
      <c r="U596" s="25" t="s">
        <v>1677</v>
      </c>
      <c r="V596" s="25">
        <v>8</v>
      </c>
      <c r="W596" s="25" t="s">
        <v>3869</v>
      </c>
      <c r="X596" s="25">
        <v>1</v>
      </c>
      <c r="Y596" s="62"/>
      <c r="Z596" s="25"/>
      <c r="AA596" s="62">
        <v>3.26</v>
      </c>
      <c r="AB596" s="25"/>
      <c r="AC596" s="25"/>
      <c r="AD596" s="25" t="s">
        <v>1683</v>
      </c>
      <c r="AE596" s="22"/>
      <c r="AF596" s="22"/>
      <c r="AG596" s="22">
        <f t="shared" ref="AG596:AG603" si="40">(AA596*(106.875/AO596))/$AQ596</f>
        <v>3.347169962372909</v>
      </c>
      <c r="AH596" s="22"/>
      <c r="AI596" s="22"/>
      <c r="AJ596" s="23"/>
      <c r="AK596" s="23"/>
      <c r="AL596" s="23"/>
      <c r="AM596" s="23"/>
      <c r="AN596" s="23"/>
      <c r="AO596" s="24">
        <v>104.09166666666665</v>
      </c>
      <c r="AP596" s="24"/>
      <c r="AQ596" s="24">
        <v>1</v>
      </c>
      <c r="AR596" s="24">
        <v>4</v>
      </c>
      <c r="AS596" s="24"/>
      <c r="AT596" s="25">
        <v>10</v>
      </c>
      <c r="AU596" s="25" t="s">
        <v>1679</v>
      </c>
      <c r="AV596" s="25" t="s">
        <v>1680</v>
      </c>
      <c r="AW596" s="25">
        <v>2012</v>
      </c>
      <c r="AX596" s="25" t="s">
        <v>3</v>
      </c>
      <c r="AY596" s="25"/>
      <c r="AZ596" s="25" t="s">
        <v>3</v>
      </c>
      <c r="BA596" s="25" t="s">
        <v>637</v>
      </c>
      <c r="BB596" s="25" t="s">
        <v>1678</v>
      </c>
      <c r="BC596" s="25" t="s">
        <v>1681</v>
      </c>
      <c r="BD596" s="25" t="s">
        <v>675</v>
      </c>
      <c r="BE596" s="25" t="s">
        <v>1682</v>
      </c>
      <c r="BF596" s="25">
        <v>2</v>
      </c>
      <c r="BG596" s="62">
        <v>3</v>
      </c>
      <c r="BH596" s="25" t="s">
        <v>2000</v>
      </c>
      <c r="BI596" s="74">
        <v>0</v>
      </c>
      <c r="BJ596" s="75" t="s">
        <v>2000</v>
      </c>
      <c r="BK596" s="75" t="s">
        <v>3936</v>
      </c>
    </row>
    <row r="597" spans="1:70" ht="15" customHeight="1" x14ac:dyDescent="0.25">
      <c r="A597" s="25">
        <v>442</v>
      </c>
      <c r="B597" s="21">
        <v>200</v>
      </c>
      <c r="C597" s="190" t="s">
        <v>195</v>
      </c>
      <c r="D597" s="200">
        <v>0</v>
      </c>
      <c r="E597" s="57" t="s">
        <v>425</v>
      </c>
      <c r="F597" s="64" t="s">
        <v>151</v>
      </c>
      <c r="G597" s="25"/>
      <c r="H597" s="104">
        <v>1</v>
      </c>
      <c r="I597" s="25">
        <v>1</v>
      </c>
      <c r="J597" s="71"/>
      <c r="K597" s="25">
        <v>3</v>
      </c>
      <c r="L597" s="25">
        <v>3</v>
      </c>
      <c r="M597" s="25">
        <v>26</v>
      </c>
      <c r="N597" s="25">
        <v>26</v>
      </c>
      <c r="O597" s="31" t="s">
        <v>257</v>
      </c>
      <c r="P597" s="71" t="s">
        <v>20</v>
      </c>
      <c r="Q597" s="32" t="s">
        <v>258</v>
      </c>
      <c r="R597" s="25" t="s">
        <v>4118</v>
      </c>
      <c r="S597" s="25">
        <v>5</v>
      </c>
      <c r="T597" s="25" t="s">
        <v>1538</v>
      </c>
      <c r="U597" s="25" t="s">
        <v>2</v>
      </c>
      <c r="V597" s="25">
        <v>7</v>
      </c>
      <c r="W597" s="33" t="s">
        <v>261</v>
      </c>
      <c r="X597" s="25">
        <v>1</v>
      </c>
      <c r="Y597" s="83"/>
      <c r="Z597" s="83"/>
      <c r="AA597" s="62">
        <v>50.78</v>
      </c>
      <c r="AB597" s="83"/>
      <c r="AC597" s="83"/>
      <c r="AD597" s="32" t="s">
        <v>239</v>
      </c>
      <c r="AE597" s="22"/>
      <c r="AF597" s="22"/>
      <c r="AG597" s="22">
        <f t="shared" si="40"/>
        <v>33.354765816950966</v>
      </c>
      <c r="AH597" s="22"/>
      <c r="AI597" s="22"/>
      <c r="AJ597" s="35"/>
      <c r="AK597" s="35"/>
      <c r="AL597" s="35">
        <f>AG597</f>
        <v>33.354765816950966</v>
      </c>
      <c r="AM597" s="35"/>
      <c r="AN597" s="35"/>
      <c r="AO597" s="24">
        <v>83.191666666666677</v>
      </c>
      <c r="AP597" s="24"/>
      <c r="AQ597" s="24">
        <v>1.95583</v>
      </c>
      <c r="AR597" s="28">
        <v>3</v>
      </c>
      <c r="AS597" s="24" t="s">
        <v>751</v>
      </c>
      <c r="AT597" s="34">
        <v>10</v>
      </c>
      <c r="AU597" s="36" t="s">
        <v>1539</v>
      </c>
      <c r="AV597" s="25" t="s">
        <v>767</v>
      </c>
      <c r="AW597" s="25" t="s">
        <v>1541</v>
      </c>
      <c r="AX597" s="25" t="s">
        <v>773</v>
      </c>
      <c r="AY597" s="36" t="s">
        <v>1540</v>
      </c>
      <c r="AZ597" s="25" t="s">
        <v>751</v>
      </c>
      <c r="BA597" s="32" t="s">
        <v>751</v>
      </c>
      <c r="BB597" s="25" t="s">
        <v>751</v>
      </c>
      <c r="BC597" s="25">
        <v>118</v>
      </c>
      <c r="BD597" s="32" t="s">
        <v>260</v>
      </c>
      <c r="BE597" s="37" t="s">
        <v>1997</v>
      </c>
      <c r="BF597" s="38">
        <v>1</v>
      </c>
      <c r="BG597" s="25" t="s">
        <v>2000</v>
      </c>
      <c r="BH597" s="25" t="s">
        <v>2000</v>
      </c>
      <c r="BI597" s="74">
        <v>0</v>
      </c>
      <c r="BJ597" s="75" t="s">
        <v>3969</v>
      </c>
      <c r="BK597" s="75" t="s">
        <v>2000</v>
      </c>
    </row>
    <row r="598" spans="1:70" ht="15" customHeight="1" x14ac:dyDescent="0.25">
      <c r="A598" s="25">
        <v>443</v>
      </c>
      <c r="B598" s="21">
        <v>201</v>
      </c>
      <c r="C598" s="190" t="s">
        <v>387</v>
      </c>
      <c r="D598" s="200">
        <v>0</v>
      </c>
      <c r="E598" s="57" t="s">
        <v>425</v>
      </c>
      <c r="F598" s="57" t="s">
        <v>5</v>
      </c>
      <c r="G598" s="25" t="s">
        <v>412</v>
      </c>
      <c r="H598" s="104">
        <v>1</v>
      </c>
      <c r="I598" s="25">
        <v>1</v>
      </c>
      <c r="J598" s="25" t="s">
        <v>1257</v>
      </c>
      <c r="K598" s="25">
        <v>3</v>
      </c>
      <c r="L598" s="25">
        <v>2</v>
      </c>
      <c r="M598" s="25">
        <v>24</v>
      </c>
      <c r="N598" s="25">
        <v>24</v>
      </c>
      <c r="O598" s="25" t="s">
        <v>1745</v>
      </c>
      <c r="P598" s="25" t="s">
        <v>19</v>
      </c>
      <c r="Q598" s="25" t="s">
        <v>1258</v>
      </c>
      <c r="R598" s="25" t="s">
        <v>1259</v>
      </c>
      <c r="S598" s="25">
        <v>7</v>
      </c>
      <c r="T598" s="25" t="s">
        <v>1260</v>
      </c>
      <c r="U598" s="25" t="s">
        <v>10</v>
      </c>
      <c r="V598" s="25">
        <v>8</v>
      </c>
      <c r="W598" s="25" t="s">
        <v>3</v>
      </c>
      <c r="X598" s="25">
        <v>1</v>
      </c>
      <c r="Y598" s="25"/>
      <c r="Z598" s="25"/>
      <c r="AA598" s="25">
        <v>9930000</v>
      </c>
      <c r="AB598" s="25"/>
      <c r="AC598" s="25"/>
      <c r="AD598" s="25" t="s">
        <v>1272</v>
      </c>
      <c r="AE598" s="22"/>
      <c r="AF598" s="22"/>
      <c r="AG598" s="22">
        <f t="shared" si="40"/>
        <v>6645659.4689805182</v>
      </c>
      <c r="AH598" s="22"/>
      <c r="AI598" s="22"/>
      <c r="AJ598" s="35"/>
      <c r="AK598" s="35"/>
      <c r="AL598" s="35">
        <f>AG598/$AS598</f>
        <v>51.476835545937398</v>
      </c>
      <c r="AM598" s="35"/>
      <c r="AN598" s="35"/>
      <c r="AO598" s="24">
        <v>81.649999999999991</v>
      </c>
      <c r="AP598" s="24"/>
      <c r="AQ598" s="24">
        <v>1.95583</v>
      </c>
      <c r="AR598" s="27">
        <v>2</v>
      </c>
      <c r="AS598" s="24">
        <v>129100</v>
      </c>
      <c r="AT598" s="25">
        <v>10</v>
      </c>
      <c r="AU598" s="25" t="s">
        <v>1263</v>
      </c>
      <c r="AV598" s="25" t="s">
        <v>1274</v>
      </c>
      <c r="AW598" s="25">
        <v>1996</v>
      </c>
      <c r="AX598" s="25" t="s">
        <v>2</v>
      </c>
      <c r="AY598" s="25" t="s">
        <v>1273</v>
      </c>
      <c r="AZ598" s="25" t="s">
        <v>2</v>
      </c>
      <c r="BA598" s="25"/>
      <c r="BB598" s="25"/>
      <c r="BC598" s="25" t="s">
        <v>1275</v>
      </c>
      <c r="BD598" s="25" t="s">
        <v>1276</v>
      </c>
      <c r="BE598" s="25" t="s">
        <v>1267</v>
      </c>
      <c r="BF598" s="25">
        <v>3</v>
      </c>
      <c r="BG598" s="25" t="s">
        <v>2000</v>
      </c>
      <c r="BH598" s="25" t="s">
        <v>2000</v>
      </c>
      <c r="BI598" s="74">
        <v>0</v>
      </c>
      <c r="BJ598" s="75" t="s">
        <v>3911</v>
      </c>
      <c r="BK598" s="75" t="s">
        <v>4048</v>
      </c>
    </row>
    <row r="599" spans="1:70" ht="15" customHeight="1" x14ac:dyDescent="0.25">
      <c r="A599" s="25">
        <v>444</v>
      </c>
      <c r="B599" s="26"/>
      <c r="C599" s="190" t="s">
        <v>387</v>
      </c>
      <c r="D599" s="200">
        <v>0</v>
      </c>
      <c r="E599" s="57" t="s">
        <v>425</v>
      </c>
      <c r="F599" s="57" t="s">
        <v>5</v>
      </c>
      <c r="G599" s="25" t="s">
        <v>412</v>
      </c>
      <c r="H599" s="104">
        <v>1</v>
      </c>
      <c r="I599" s="25">
        <v>1</v>
      </c>
      <c r="J599" s="25" t="s">
        <v>1257</v>
      </c>
      <c r="K599" s="25">
        <v>3</v>
      </c>
      <c r="L599" s="25">
        <v>2</v>
      </c>
      <c r="M599" s="25">
        <v>24</v>
      </c>
      <c r="N599" s="25">
        <v>24</v>
      </c>
      <c r="O599" s="25" t="s">
        <v>1745</v>
      </c>
      <c r="P599" s="25" t="s">
        <v>19</v>
      </c>
      <c r="Q599" s="25" t="s">
        <v>1258</v>
      </c>
      <c r="R599" s="25" t="s">
        <v>1259</v>
      </c>
      <c r="S599" s="25">
        <v>7</v>
      </c>
      <c r="T599" s="25" t="s">
        <v>1260</v>
      </c>
      <c r="U599" s="25" t="s">
        <v>10</v>
      </c>
      <c r="V599" s="25">
        <v>8</v>
      </c>
      <c r="W599" s="25" t="s">
        <v>3</v>
      </c>
      <c r="X599" s="25">
        <v>1</v>
      </c>
      <c r="Y599" s="62"/>
      <c r="Z599" s="25"/>
      <c r="AA599" s="62">
        <v>3.01</v>
      </c>
      <c r="AB599" s="25"/>
      <c r="AC599" s="25"/>
      <c r="AD599" s="25" t="s">
        <v>1268</v>
      </c>
      <c r="AE599" s="22"/>
      <c r="AF599" s="22"/>
      <c r="AG599" s="22">
        <f t="shared" si="40"/>
        <v>2.0144446124502879</v>
      </c>
      <c r="AH599" s="22"/>
      <c r="AI599" s="22"/>
      <c r="AJ599" s="23"/>
      <c r="AK599" s="23"/>
      <c r="AL599" s="23"/>
      <c r="AM599" s="23"/>
      <c r="AN599" s="23"/>
      <c r="AO599" s="24">
        <v>81.649999999999991</v>
      </c>
      <c r="AP599" s="24"/>
      <c r="AQ599" s="24">
        <v>1.95583</v>
      </c>
      <c r="AR599" s="24">
        <v>4</v>
      </c>
      <c r="AS599" s="24">
        <v>129100</v>
      </c>
      <c r="AT599" s="25">
        <v>10</v>
      </c>
      <c r="AU599" s="25" t="s">
        <v>1438</v>
      </c>
      <c r="AV599" s="25" t="s">
        <v>1270</v>
      </c>
      <c r="AW599" s="25">
        <v>1996</v>
      </c>
      <c r="AX599" s="25" t="s">
        <v>2</v>
      </c>
      <c r="AY599" s="25" t="s">
        <v>1439</v>
      </c>
      <c r="AZ599" s="25" t="s">
        <v>2</v>
      </c>
      <c r="BA599" s="25"/>
      <c r="BB599" s="25" t="s">
        <v>1269</v>
      </c>
      <c r="BC599" s="25" t="s">
        <v>1271</v>
      </c>
      <c r="BD599" s="25"/>
      <c r="BE599" s="25" t="s">
        <v>1267</v>
      </c>
      <c r="BF599" s="25">
        <v>3</v>
      </c>
      <c r="BG599" s="25" t="s">
        <v>2000</v>
      </c>
      <c r="BH599" s="25" t="s">
        <v>2000</v>
      </c>
      <c r="BI599" s="74">
        <v>0</v>
      </c>
      <c r="BJ599" s="75" t="s">
        <v>3911</v>
      </c>
      <c r="BK599" s="75" t="s">
        <v>4048</v>
      </c>
    </row>
    <row r="600" spans="1:70" ht="15" customHeight="1" x14ac:dyDescent="0.25">
      <c r="A600" s="25">
        <v>445</v>
      </c>
      <c r="B600" s="26"/>
      <c r="C600" s="190" t="s">
        <v>387</v>
      </c>
      <c r="D600" s="200">
        <v>0</v>
      </c>
      <c r="E600" s="57" t="s">
        <v>425</v>
      </c>
      <c r="F600" s="57" t="s">
        <v>5</v>
      </c>
      <c r="G600" s="25" t="s">
        <v>412</v>
      </c>
      <c r="H600" s="104">
        <v>1</v>
      </c>
      <c r="I600" s="25">
        <v>1</v>
      </c>
      <c r="J600" s="25" t="s">
        <v>1257</v>
      </c>
      <c r="K600" s="25">
        <v>3</v>
      </c>
      <c r="L600" s="25">
        <v>2</v>
      </c>
      <c r="M600" s="25">
        <v>24</v>
      </c>
      <c r="N600" s="25">
        <v>24</v>
      </c>
      <c r="O600" s="25" t="s">
        <v>1745</v>
      </c>
      <c r="P600" s="25" t="s">
        <v>19</v>
      </c>
      <c r="Q600" s="25" t="s">
        <v>1258</v>
      </c>
      <c r="R600" s="25" t="s">
        <v>1259</v>
      </c>
      <c r="S600" s="25">
        <v>7</v>
      </c>
      <c r="T600" s="25" t="s">
        <v>1260</v>
      </c>
      <c r="U600" s="25" t="s">
        <v>10</v>
      </c>
      <c r="V600" s="25">
        <v>8</v>
      </c>
      <c r="W600" s="25" t="s">
        <v>3</v>
      </c>
      <c r="X600" s="25">
        <v>1</v>
      </c>
      <c r="Y600" s="62"/>
      <c r="Z600" s="25"/>
      <c r="AA600" s="62">
        <v>4.2300000000000004</v>
      </c>
      <c r="AB600" s="25"/>
      <c r="AC600" s="25"/>
      <c r="AD600" s="25" t="s">
        <v>1261</v>
      </c>
      <c r="AE600" s="22"/>
      <c r="AF600" s="22"/>
      <c r="AG600" s="22">
        <f t="shared" si="40"/>
        <v>2.8309304686593757</v>
      </c>
      <c r="AH600" s="22"/>
      <c r="AI600" s="22"/>
      <c r="AJ600" s="35"/>
      <c r="AK600" s="35"/>
      <c r="AL600" s="35">
        <f>AG600*12</f>
        <v>33.971165623912512</v>
      </c>
      <c r="AM600" s="35"/>
      <c r="AN600" s="35"/>
      <c r="AO600" s="24">
        <v>81.649999999999991</v>
      </c>
      <c r="AP600" s="24"/>
      <c r="AQ600" s="24">
        <v>1.95583</v>
      </c>
      <c r="AR600" s="28">
        <v>3</v>
      </c>
      <c r="AS600" s="24">
        <v>129100</v>
      </c>
      <c r="AT600" s="25">
        <v>10</v>
      </c>
      <c r="AU600" s="25" t="s">
        <v>1263</v>
      </c>
      <c r="AV600" s="25" t="s">
        <v>1264</v>
      </c>
      <c r="AW600" s="25">
        <v>1996</v>
      </c>
      <c r="AX600" s="25" t="s">
        <v>2</v>
      </c>
      <c r="AY600" s="25"/>
      <c r="AZ600" s="25" t="s">
        <v>2</v>
      </c>
      <c r="BA600" s="25"/>
      <c r="BB600" s="25" t="s">
        <v>1262</v>
      </c>
      <c r="BC600" s="25" t="s">
        <v>1265</v>
      </c>
      <c r="BD600" s="25" t="s">
        <v>1266</v>
      </c>
      <c r="BE600" s="25" t="s">
        <v>1267</v>
      </c>
      <c r="BF600" s="25">
        <v>3</v>
      </c>
      <c r="BG600" s="25" t="s">
        <v>2000</v>
      </c>
      <c r="BH600" s="25" t="s">
        <v>2000</v>
      </c>
      <c r="BI600" s="74">
        <v>0</v>
      </c>
      <c r="BJ600" s="75" t="s">
        <v>3911</v>
      </c>
      <c r="BK600" s="75" t="s">
        <v>4048</v>
      </c>
    </row>
    <row r="601" spans="1:70" ht="15" customHeight="1" x14ac:dyDescent="0.25">
      <c r="A601" s="25">
        <v>446</v>
      </c>
      <c r="B601" s="21">
        <v>202</v>
      </c>
      <c r="C601" s="190" t="s">
        <v>23</v>
      </c>
      <c r="D601" s="200">
        <v>0</v>
      </c>
      <c r="E601" s="57" t="s">
        <v>708</v>
      </c>
      <c r="F601" s="57" t="s">
        <v>289</v>
      </c>
      <c r="G601" s="25"/>
      <c r="H601" s="104">
        <v>1</v>
      </c>
      <c r="I601" s="25">
        <v>1</v>
      </c>
      <c r="J601" s="25" t="s">
        <v>333</v>
      </c>
      <c r="K601" s="25">
        <v>1</v>
      </c>
      <c r="L601" s="25">
        <v>2</v>
      </c>
      <c r="M601" s="25">
        <v>3</v>
      </c>
      <c r="N601" s="25" t="s">
        <v>2979</v>
      </c>
      <c r="O601" s="25" t="s">
        <v>166</v>
      </c>
      <c r="P601" s="25" t="s">
        <v>19</v>
      </c>
      <c r="Q601" s="25" t="s">
        <v>544</v>
      </c>
      <c r="R601" s="25"/>
      <c r="S601" s="25">
        <v>5</v>
      </c>
      <c r="T601" s="25" t="s">
        <v>709</v>
      </c>
      <c r="U601" s="25" t="s">
        <v>2</v>
      </c>
      <c r="V601" s="25">
        <v>8</v>
      </c>
      <c r="W601" s="25" t="s">
        <v>710</v>
      </c>
      <c r="X601" s="25">
        <v>1</v>
      </c>
      <c r="Y601" s="88"/>
      <c r="Z601" s="88">
        <v>-149</v>
      </c>
      <c r="AA601" s="88">
        <v>-31</v>
      </c>
      <c r="AB601" s="93"/>
      <c r="AC601" s="83">
        <v>0</v>
      </c>
      <c r="AD601" s="25" t="s">
        <v>702</v>
      </c>
      <c r="AE601" s="22"/>
      <c r="AF601" s="22">
        <f>(Z601*(106.875/AO601))/$AQ601</f>
        <v>-149.33768365114096</v>
      </c>
      <c r="AG601" s="22">
        <f t="shared" si="40"/>
        <v>-31.070256330103152</v>
      </c>
      <c r="AH601" s="22"/>
      <c r="AI601" s="22">
        <f>(AC601*(106.875/AO601))/$AQ601</f>
        <v>0</v>
      </c>
      <c r="AJ601" s="35"/>
      <c r="AK601" s="35">
        <f>AF601/$AS601</f>
        <v>-149.33768365114096</v>
      </c>
      <c r="AL601" s="35">
        <f>AG601/$AS601</f>
        <v>-31.070256330103152</v>
      </c>
      <c r="AM601" s="35"/>
      <c r="AN601" s="35">
        <f>AI601/$AS601</f>
        <v>0</v>
      </c>
      <c r="AO601" s="24">
        <v>106.63333333333334</v>
      </c>
      <c r="AP601" s="27"/>
      <c r="AQ601" s="28">
        <v>1</v>
      </c>
      <c r="AR601" s="28">
        <v>1</v>
      </c>
      <c r="AS601" s="28">
        <v>1</v>
      </c>
      <c r="AT601" s="25">
        <v>9</v>
      </c>
      <c r="AU601" s="25" t="s">
        <v>711</v>
      </c>
      <c r="AV601" s="25"/>
      <c r="AW601" s="25"/>
      <c r="AX601" s="25" t="s">
        <v>10</v>
      </c>
      <c r="AY601" s="25"/>
      <c r="AZ601" s="25">
        <v>1.5</v>
      </c>
      <c r="BA601" s="25" t="s">
        <v>166</v>
      </c>
      <c r="BB601" s="25"/>
      <c r="BC601" s="25"/>
      <c r="BD601" s="25" t="s">
        <v>712</v>
      </c>
      <c r="BE601" s="25" t="s">
        <v>713</v>
      </c>
      <c r="BF601" s="25">
        <v>3</v>
      </c>
      <c r="BG601" s="62">
        <v>3</v>
      </c>
      <c r="BH601" s="25" t="s">
        <v>2000</v>
      </c>
      <c r="BI601" s="74">
        <v>0</v>
      </c>
      <c r="BJ601" s="75" t="s">
        <v>3925</v>
      </c>
      <c r="BK601" s="75" t="s">
        <v>3926</v>
      </c>
      <c r="BM601" s="238"/>
      <c r="BN601" s="238"/>
      <c r="BO601" s="238"/>
      <c r="BP601" s="238"/>
      <c r="BQ601" s="238"/>
      <c r="BR601" s="238"/>
    </row>
    <row r="602" spans="1:70" ht="15" customHeight="1" x14ac:dyDescent="0.25">
      <c r="A602" s="25">
        <v>448</v>
      </c>
      <c r="B602" s="21">
        <v>203</v>
      </c>
      <c r="C602" s="190" t="s">
        <v>23</v>
      </c>
      <c r="D602" s="200">
        <v>0</v>
      </c>
      <c r="E602" s="57" t="s">
        <v>1146</v>
      </c>
      <c r="F602" s="57" t="s">
        <v>5</v>
      </c>
      <c r="G602" s="25"/>
      <c r="H602" s="104">
        <v>1</v>
      </c>
      <c r="I602" s="25">
        <v>1</v>
      </c>
      <c r="J602" s="25" t="s">
        <v>1147</v>
      </c>
      <c r="K602" s="25">
        <v>1</v>
      </c>
      <c r="L602" s="25">
        <v>2</v>
      </c>
      <c r="M602" s="25">
        <v>11</v>
      </c>
      <c r="N602" s="44" t="s">
        <v>2958</v>
      </c>
      <c r="O602" s="25" t="s">
        <v>26</v>
      </c>
      <c r="P602" s="25" t="s">
        <v>24</v>
      </c>
      <c r="Q602" s="25" t="s">
        <v>27</v>
      </c>
      <c r="R602" s="25"/>
      <c r="S602" s="25">
        <v>7</v>
      </c>
      <c r="T602" s="25" t="s">
        <v>9</v>
      </c>
      <c r="U602" s="25" t="s">
        <v>2</v>
      </c>
      <c r="V602" s="25">
        <v>4</v>
      </c>
      <c r="W602" s="25" t="s">
        <v>28</v>
      </c>
      <c r="X602" s="25">
        <v>1</v>
      </c>
      <c r="Y602" s="25"/>
      <c r="Z602" s="25"/>
      <c r="AA602" s="25">
        <v>41</v>
      </c>
      <c r="AB602" s="25">
        <v>25</v>
      </c>
      <c r="AC602" s="25"/>
      <c r="AD602" s="25" t="s">
        <v>29</v>
      </c>
      <c r="AE602" s="22"/>
      <c r="AF602" s="22"/>
      <c r="AG602" s="22">
        <f t="shared" si="40"/>
        <v>44.474752600862729</v>
      </c>
      <c r="AH602" s="22">
        <f>(AB602*(106.875/AO602))/$AQ602</f>
        <v>27.118751585891911</v>
      </c>
      <c r="AI602" s="22"/>
      <c r="AJ602" s="35"/>
      <c r="AK602" s="35"/>
      <c r="AL602" s="35">
        <f>AG602/1.99</f>
        <v>22.349121909981271</v>
      </c>
      <c r="AM602" s="35">
        <f>AH602/1.99</f>
        <v>13.627513359744679</v>
      </c>
      <c r="AN602" s="35"/>
      <c r="AO602" s="24">
        <v>98.524999999999991</v>
      </c>
      <c r="AP602" s="24"/>
      <c r="AQ602" s="24">
        <v>1</v>
      </c>
      <c r="AR602" s="28">
        <v>3</v>
      </c>
      <c r="AS602" s="24" t="s">
        <v>751</v>
      </c>
      <c r="AT602" s="25">
        <v>10</v>
      </c>
      <c r="AU602" s="25" t="s">
        <v>31</v>
      </c>
      <c r="AV602" s="25" t="s">
        <v>1810</v>
      </c>
      <c r="AW602" s="25">
        <v>2008</v>
      </c>
      <c r="AX602" s="25" t="s">
        <v>3</v>
      </c>
      <c r="AY602" s="25" t="s">
        <v>32</v>
      </c>
      <c r="AZ602" s="25" t="s">
        <v>3</v>
      </c>
      <c r="BA602" s="25" t="s">
        <v>3</v>
      </c>
      <c r="BB602" s="25" t="s">
        <v>30</v>
      </c>
      <c r="BC602" s="25" t="s">
        <v>33</v>
      </c>
      <c r="BD602" s="25" t="s">
        <v>25</v>
      </c>
      <c r="BE602" s="25" t="s">
        <v>1808</v>
      </c>
      <c r="BF602" s="25">
        <v>3</v>
      </c>
      <c r="BG602" s="62">
        <v>3</v>
      </c>
      <c r="BH602" s="25" t="s">
        <v>2000</v>
      </c>
      <c r="BI602" s="74">
        <v>0</v>
      </c>
      <c r="BJ602" s="75" t="s">
        <v>4049</v>
      </c>
      <c r="BK602" s="75" t="s">
        <v>4050</v>
      </c>
    </row>
    <row r="603" spans="1:70" ht="15" customHeight="1" x14ac:dyDescent="0.25">
      <c r="A603" s="25">
        <v>447</v>
      </c>
      <c r="B603" s="26"/>
      <c r="C603" s="190" t="s">
        <v>23</v>
      </c>
      <c r="D603" s="200">
        <v>0</v>
      </c>
      <c r="E603" s="57" t="s">
        <v>1146</v>
      </c>
      <c r="F603" s="57" t="s">
        <v>5</v>
      </c>
      <c r="G603" s="25"/>
      <c r="H603" s="104">
        <v>1</v>
      </c>
      <c r="I603" s="25">
        <v>1</v>
      </c>
      <c r="J603" s="25" t="s">
        <v>1147</v>
      </c>
      <c r="K603" s="25">
        <v>1</v>
      </c>
      <c r="L603" s="25">
        <v>2</v>
      </c>
      <c r="M603" s="25">
        <v>11</v>
      </c>
      <c r="N603" s="44" t="s">
        <v>2958</v>
      </c>
      <c r="O603" s="25" t="s">
        <v>26</v>
      </c>
      <c r="P603" s="25" t="s">
        <v>24</v>
      </c>
      <c r="Q603" s="25" t="s">
        <v>27</v>
      </c>
      <c r="R603" s="25"/>
      <c r="S603" s="25">
        <v>7</v>
      </c>
      <c r="T603" s="25" t="s">
        <v>9</v>
      </c>
      <c r="U603" s="25" t="s">
        <v>2</v>
      </c>
      <c r="V603" s="25">
        <v>4</v>
      </c>
      <c r="W603" s="25" t="s">
        <v>28</v>
      </c>
      <c r="X603" s="25">
        <v>1</v>
      </c>
      <c r="Y603" s="25"/>
      <c r="Z603" s="25"/>
      <c r="AA603" s="62">
        <v>23.75</v>
      </c>
      <c r="AB603" s="25">
        <v>12.5</v>
      </c>
      <c r="AC603" s="25"/>
      <c r="AD603" s="25" t="s">
        <v>34</v>
      </c>
      <c r="AE603" s="22"/>
      <c r="AF603" s="22"/>
      <c r="AG603" s="22">
        <f t="shared" si="40"/>
        <v>25.762814006597313</v>
      </c>
      <c r="AH603" s="22">
        <f>(AB603*(106.875/AO603))/$AQ603</f>
        <v>13.559375792945955</v>
      </c>
      <c r="AI603" s="22"/>
      <c r="AJ603" s="35"/>
      <c r="AK603" s="35"/>
      <c r="AL603" s="35">
        <f>AG603/1.99</f>
        <v>12.946137691757444</v>
      </c>
      <c r="AM603" s="35">
        <f>AH603/1.99</f>
        <v>6.8137566798723395</v>
      </c>
      <c r="AN603" s="35"/>
      <c r="AO603" s="24">
        <v>98.524999999999991</v>
      </c>
      <c r="AP603" s="24"/>
      <c r="AQ603" s="24">
        <v>1</v>
      </c>
      <c r="AR603" s="28">
        <v>3</v>
      </c>
      <c r="AS603" s="24" t="s">
        <v>751</v>
      </c>
      <c r="AT603" s="25">
        <v>10</v>
      </c>
      <c r="AU603" s="25" t="s">
        <v>31</v>
      </c>
      <c r="AV603" s="25" t="s">
        <v>1810</v>
      </c>
      <c r="AW603" s="25">
        <v>2008</v>
      </c>
      <c r="AX603" s="25" t="s">
        <v>3</v>
      </c>
      <c r="AY603" s="25" t="s">
        <v>32</v>
      </c>
      <c r="AZ603" s="25" t="s">
        <v>3</v>
      </c>
      <c r="BA603" s="25" t="s">
        <v>3</v>
      </c>
      <c r="BB603" s="25" t="s">
        <v>30</v>
      </c>
      <c r="BC603" s="25" t="s">
        <v>33</v>
      </c>
      <c r="BD603" s="25" t="s">
        <v>25</v>
      </c>
      <c r="BE603" s="25" t="s">
        <v>1808</v>
      </c>
      <c r="BF603" s="25">
        <v>3</v>
      </c>
      <c r="BG603" s="62">
        <v>3</v>
      </c>
      <c r="BH603" s="25" t="s">
        <v>2000</v>
      </c>
      <c r="BI603" s="74">
        <v>0</v>
      </c>
      <c r="BJ603" s="75" t="s">
        <v>4049</v>
      </c>
      <c r="BK603" s="75" t="s">
        <v>4050</v>
      </c>
    </row>
    <row r="604" spans="1:70" ht="15" customHeight="1" x14ac:dyDescent="0.25">
      <c r="A604" s="25">
        <v>450</v>
      </c>
      <c r="B604" s="21">
        <v>204</v>
      </c>
      <c r="C604" s="190"/>
      <c r="D604" s="201">
        <v>0</v>
      </c>
      <c r="E604" s="57" t="s">
        <v>1467</v>
      </c>
      <c r="F604" s="57" t="s">
        <v>151</v>
      </c>
      <c r="G604" s="25"/>
      <c r="H604" s="104">
        <v>1</v>
      </c>
      <c r="I604" s="25">
        <v>1</v>
      </c>
      <c r="J604" s="25"/>
      <c r="K604" s="25">
        <v>1</v>
      </c>
      <c r="L604" s="25">
        <v>1</v>
      </c>
      <c r="M604" s="25">
        <v>8</v>
      </c>
      <c r="N604" s="25" t="s">
        <v>2981</v>
      </c>
      <c r="O604" s="25" t="s">
        <v>1468</v>
      </c>
      <c r="P604" s="25" t="s">
        <v>19</v>
      </c>
      <c r="Q604" s="25" t="s">
        <v>1441</v>
      </c>
      <c r="R604" s="25" t="s">
        <v>4123</v>
      </c>
      <c r="S604" s="25">
        <v>3</v>
      </c>
      <c r="T604" s="25" t="s">
        <v>1469</v>
      </c>
      <c r="U604" s="25" t="s">
        <v>2</v>
      </c>
      <c r="V604" s="25">
        <v>4</v>
      </c>
      <c r="W604" s="25" t="s">
        <v>1476</v>
      </c>
      <c r="X604" s="25">
        <v>2</v>
      </c>
      <c r="Y604" s="25"/>
      <c r="Z604" s="25">
        <v>1200</v>
      </c>
      <c r="AA604" s="25"/>
      <c r="AB604" s="25"/>
      <c r="AC604" s="25">
        <v>12200</v>
      </c>
      <c r="AD604" s="25" t="s">
        <v>545</v>
      </c>
      <c r="AE604" s="22"/>
      <c r="AF604" s="22">
        <f>(Z604*(106.875/AO604))/$AQ604</f>
        <v>1433.09432908092</v>
      </c>
      <c r="AG604" s="22"/>
      <c r="AH604" s="22"/>
      <c r="AI604" s="22">
        <f>(AC604*(106.875/AO604))/$AQ604</f>
        <v>14569.792345656022</v>
      </c>
      <c r="AJ604" s="35"/>
      <c r="AK604" s="35">
        <f>AF604/$AS604</f>
        <v>1433.09432908092</v>
      </c>
      <c r="AL604" s="35"/>
      <c r="AM604" s="35"/>
      <c r="AN604" s="35">
        <f>AI604/$AS604</f>
        <v>14569.792345656022</v>
      </c>
      <c r="AO604" s="24">
        <v>89.49166666666666</v>
      </c>
      <c r="AP604" s="24"/>
      <c r="AQ604" s="24">
        <v>1</v>
      </c>
      <c r="AR604" s="27">
        <v>2</v>
      </c>
      <c r="AS604" s="24">
        <v>1</v>
      </c>
      <c r="AT604" s="34">
        <v>15</v>
      </c>
      <c r="AU604" s="25" t="s">
        <v>1473</v>
      </c>
      <c r="AV604" s="25" t="s">
        <v>1475</v>
      </c>
      <c r="AW604" s="25">
        <v>2003</v>
      </c>
      <c r="AX604" s="25" t="s">
        <v>2</v>
      </c>
      <c r="AY604" s="25" t="s">
        <v>3072</v>
      </c>
      <c r="AZ604" s="25" t="s">
        <v>751</v>
      </c>
      <c r="BA604" s="25" t="s">
        <v>3073</v>
      </c>
      <c r="BB604" s="25" t="s">
        <v>1472</v>
      </c>
      <c r="BC604" s="25" t="s">
        <v>751</v>
      </c>
      <c r="BD604" s="25" t="s">
        <v>751</v>
      </c>
      <c r="BE604" s="25"/>
      <c r="BF604" s="25">
        <v>3</v>
      </c>
      <c r="BG604" s="62">
        <v>3</v>
      </c>
      <c r="BH604" s="25" t="s">
        <v>2000</v>
      </c>
      <c r="BI604" s="75">
        <v>0</v>
      </c>
      <c r="BJ604" s="75" t="s">
        <v>4051</v>
      </c>
      <c r="BK604" s="75" t="s">
        <v>4052</v>
      </c>
    </row>
    <row r="605" spans="1:70" ht="15" customHeight="1" x14ac:dyDescent="0.25">
      <c r="A605" s="25">
        <v>449</v>
      </c>
      <c r="B605" s="26"/>
      <c r="C605" s="190"/>
      <c r="D605" s="201">
        <v>0</v>
      </c>
      <c r="E605" s="57" t="s">
        <v>1467</v>
      </c>
      <c r="F605" s="57" t="s">
        <v>151</v>
      </c>
      <c r="G605" s="25"/>
      <c r="H605" s="104">
        <v>1</v>
      </c>
      <c r="I605" s="25">
        <v>1</v>
      </c>
      <c r="J605" s="25"/>
      <c r="K605" s="25">
        <v>1</v>
      </c>
      <c r="L605" s="25">
        <v>1</v>
      </c>
      <c r="M605" s="25">
        <v>8</v>
      </c>
      <c r="N605" s="25" t="s">
        <v>2981</v>
      </c>
      <c r="O605" s="25" t="s">
        <v>1468</v>
      </c>
      <c r="P605" s="25" t="s">
        <v>19</v>
      </c>
      <c r="Q605" s="25" t="s">
        <v>1441</v>
      </c>
      <c r="R605" s="25" t="s">
        <v>4123</v>
      </c>
      <c r="S605" s="25">
        <v>3</v>
      </c>
      <c r="T605" s="25" t="s">
        <v>1469</v>
      </c>
      <c r="U605" s="25" t="s">
        <v>2</v>
      </c>
      <c r="V605" s="25">
        <v>4</v>
      </c>
      <c r="W605" s="25" t="s">
        <v>1470</v>
      </c>
      <c r="X605" s="25">
        <v>2</v>
      </c>
      <c r="Y605" s="25"/>
      <c r="Z605" s="25">
        <v>360</v>
      </c>
      <c r="AA605" s="25"/>
      <c r="AB605" s="25"/>
      <c r="AC605" s="25">
        <v>1440</v>
      </c>
      <c r="AD605" s="25" t="s">
        <v>545</v>
      </c>
      <c r="AE605" s="22"/>
      <c r="AF605" s="22">
        <f>(Z605*(106.875/AO605))/$AQ605</f>
        <v>429.92829872427603</v>
      </c>
      <c r="AG605" s="22"/>
      <c r="AH605" s="22"/>
      <c r="AI605" s="22">
        <f>(AC605*(106.875/AO605))/$AQ605</f>
        <v>1719.7131948971041</v>
      </c>
      <c r="AJ605" s="35"/>
      <c r="AK605" s="35">
        <f>AF605/$AS605</f>
        <v>429.92829872427603</v>
      </c>
      <c r="AL605" s="35"/>
      <c r="AM605" s="35"/>
      <c r="AN605" s="35">
        <f>AI605/$AS605</f>
        <v>1719.7131948971041</v>
      </c>
      <c r="AO605" s="24">
        <v>89.49166666666666</v>
      </c>
      <c r="AP605" s="24"/>
      <c r="AQ605" s="24">
        <v>1</v>
      </c>
      <c r="AR605" s="27">
        <v>2</v>
      </c>
      <c r="AS605" s="24">
        <v>1</v>
      </c>
      <c r="AT605" s="34">
        <v>15</v>
      </c>
      <c r="AU605" s="25" t="s">
        <v>1473</v>
      </c>
      <c r="AV605" s="25" t="s">
        <v>1475</v>
      </c>
      <c r="AW605" s="25">
        <v>2003</v>
      </c>
      <c r="AX605" s="25" t="s">
        <v>2</v>
      </c>
      <c r="AY605" s="25" t="s">
        <v>1474</v>
      </c>
      <c r="AZ605" s="25" t="s">
        <v>751</v>
      </c>
      <c r="BA605" s="25" t="s">
        <v>1471</v>
      </c>
      <c r="BB605" s="25" t="s">
        <v>1472</v>
      </c>
      <c r="BC605" s="25" t="s">
        <v>751</v>
      </c>
      <c r="BD605" s="25" t="s">
        <v>751</v>
      </c>
      <c r="BE605" s="25"/>
      <c r="BF605" s="25">
        <v>3</v>
      </c>
      <c r="BG605" s="62">
        <v>3</v>
      </c>
      <c r="BH605" s="25" t="s">
        <v>2000</v>
      </c>
      <c r="BI605" s="75">
        <v>0</v>
      </c>
      <c r="BJ605" s="75" t="s">
        <v>4051</v>
      </c>
      <c r="BK605" s="75" t="s">
        <v>4052</v>
      </c>
    </row>
    <row r="606" spans="1:70" ht="15" customHeight="1" x14ac:dyDescent="0.25">
      <c r="A606" s="25">
        <v>451</v>
      </c>
      <c r="B606" s="21">
        <v>205</v>
      </c>
      <c r="C606" s="190" t="s">
        <v>351</v>
      </c>
      <c r="D606" s="201">
        <v>0</v>
      </c>
      <c r="E606" s="57" t="s">
        <v>366</v>
      </c>
      <c r="F606" s="57" t="s">
        <v>289</v>
      </c>
      <c r="G606" s="25"/>
      <c r="H606" s="104">
        <v>0</v>
      </c>
      <c r="I606" s="25" t="s">
        <v>640</v>
      </c>
      <c r="J606" s="25"/>
      <c r="K606" s="25">
        <v>4</v>
      </c>
      <c r="L606" s="25">
        <v>1</v>
      </c>
      <c r="M606" s="25"/>
      <c r="N606" s="25"/>
      <c r="O606" s="25"/>
      <c r="P606" s="25"/>
      <c r="Q606" s="25"/>
      <c r="R606" s="25"/>
      <c r="S606" s="25"/>
      <c r="T606" s="25"/>
      <c r="U606" s="25"/>
      <c r="V606" s="25"/>
      <c r="W606" s="25"/>
      <c r="X606" s="25"/>
      <c r="Y606" s="25"/>
      <c r="Z606" s="83"/>
      <c r="AA606" s="83"/>
      <c r="AB606" s="83"/>
      <c r="AC606" s="83"/>
      <c r="AD606" s="25"/>
      <c r="AE606" s="22"/>
      <c r="AF606" s="22"/>
      <c r="AG606" s="22"/>
      <c r="AH606" s="22"/>
      <c r="AI606" s="22"/>
      <c r="AJ606" s="35"/>
      <c r="AK606" s="35"/>
      <c r="AL606" s="35"/>
      <c r="AM606" s="35"/>
      <c r="AN606" s="35"/>
      <c r="AO606" s="24"/>
      <c r="AP606" s="24"/>
      <c r="AQ606" s="24">
        <v>1</v>
      </c>
      <c r="AR606" s="24"/>
      <c r="AS606" s="24" t="s">
        <v>751</v>
      </c>
      <c r="AT606" s="25"/>
      <c r="AU606" s="25"/>
      <c r="AV606" s="25"/>
      <c r="AW606" s="25"/>
      <c r="AX606" s="25"/>
      <c r="AY606" s="25"/>
      <c r="AZ606" s="25"/>
      <c r="BA606" s="25"/>
      <c r="BB606" s="25"/>
      <c r="BC606" s="25"/>
      <c r="BD606" s="25"/>
      <c r="BE606" s="25"/>
      <c r="BF606" s="25"/>
      <c r="BG606" s="25" t="s">
        <v>2000</v>
      </c>
      <c r="BH606" s="25" t="s">
        <v>2000</v>
      </c>
      <c r="BI606" s="75" t="s">
        <v>2000</v>
      </c>
      <c r="BJ606" s="75" t="s">
        <v>2000</v>
      </c>
      <c r="BK606" s="75" t="s">
        <v>2000</v>
      </c>
      <c r="BM606" s="238"/>
      <c r="BN606" s="238"/>
      <c r="BO606" s="238"/>
      <c r="BP606" s="238"/>
      <c r="BQ606" s="238"/>
      <c r="BR606" s="238"/>
    </row>
    <row r="607" spans="1:70" ht="15" customHeight="1" x14ac:dyDescent="0.25">
      <c r="A607" s="25">
        <v>452</v>
      </c>
      <c r="B607" s="21">
        <v>206</v>
      </c>
      <c r="C607" s="194" t="s">
        <v>339</v>
      </c>
      <c r="D607" s="201">
        <v>1</v>
      </c>
      <c r="E607" s="87" t="s">
        <v>350</v>
      </c>
      <c r="F607" s="64" t="s">
        <v>1307</v>
      </c>
      <c r="G607" s="25" t="s">
        <v>798</v>
      </c>
      <c r="H607" s="228">
        <v>1</v>
      </c>
      <c r="I607" s="25">
        <v>1</v>
      </c>
      <c r="J607" s="25"/>
      <c r="K607" s="25">
        <v>4</v>
      </c>
      <c r="L607" s="25">
        <v>1</v>
      </c>
      <c r="M607" s="25">
        <v>8</v>
      </c>
      <c r="N607" s="25" t="s">
        <v>2981</v>
      </c>
      <c r="O607" s="25" t="s">
        <v>1684</v>
      </c>
      <c r="P607" s="25" t="s">
        <v>19</v>
      </c>
      <c r="Q607" s="25" t="s">
        <v>1686</v>
      </c>
      <c r="R607" s="25" t="s">
        <v>1687</v>
      </c>
      <c r="S607" s="25">
        <v>3</v>
      </c>
      <c r="T607" s="25" t="s">
        <v>961</v>
      </c>
      <c r="U607" s="25" t="s">
        <v>2</v>
      </c>
      <c r="V607" s="25">
        <v>4</v>
      </c>
      <c r="W607" s="25" t="s">
        <v>1688</v>
      </c>
      <c r="X607" s="25">
        <v>2</v>
      </c>
      <c r="Y607" s="71"/>
      <c r="Z607" s="71">
        <v>1120</v>
      </c>
      <c r="AA607" s="71"/>
      <c r="AB607" s="71"/>
      <c r="AC607" s="71"/>
      <c r="AD607" s="25" t="s">
        <v>1724</v>
      </c>
      <c r="AE607" s="22"/>
      <c r="AF607" s="22">
        <f t="shared" ref="AF607:AF612" si="41">(Z607*(106.875/AO607))/$AQ607</f>
        <v>1120</v>
      </c>
      <c r="AG607" s="22"/>
      <c r="AH607" s="22"/>
      <c r="AI607" s="22"/>
      <c r="AJ607" s="35"/>
      <c r="AK607" s="35">
        <f t="shared" ref="AK607:AK612" si="42">AF607/$AS607</f>
        <v>1120</v>
      </c>
      <c r="AL607" s="35"/>
      <c r="AM607" s="35"/>
      <c r="AN607" s="35"/>
      <c r="AO607" s="24">
        <v>106.875</v>
      </c>
      <c r="AP607" s="24"/>
      <c r="AQ607" s="24">
        <v>1</v>
      </c>
      <c r="AR607" s="24">
        <v>1</v>
      </c>
      <c r="AS607" s="24">
        <v>1</v>
      </c>
      <c r="AT607" s="25">
        <v>5</v>
      </c>
      <c r="AU607" s="25" t="s">
        <v>1690</v>
      </c>
      <c r="AV607" s="25" t="s">
        <v>1691</v>
      </c>
      <c r="AW607" s="25">
        <v>2015</v>
      </c>
      <c r="AX607" s="25" t="s">
        <v>3</v>
      </c>
      <c r="AY607" s="25" t="s">
        <v>1691</v>
      </c>
      <c r="AZ607" s="25" t="s">
        <v>3</v>
      </c>
      <c r="BA607" s="25" t="s">
        <v>1685</v>
      </c>
      <c r="BB607" s="25" t="s">
        <v>1689</v>
      </c>
      <c r="BC607" s="25" t="s">
        <v>3</v>
      </c>
      <c r="BD607" s="25" t="s">
        <v>3</v>
      </c>
      <c r="BE607" s="25" t="s">
        <v>1692</v>
      </c>
      <c r="BF607" s="25">
        <v>2</v>
      </c>
      <c r="BG607" s="62">
        <v>3</v>
      </c>
      <c r="BH607" s="25" t="s">
        <v>2000</v>
      </c>
      <c r="BI607" s="75" t="s">
        <v>3941</v>
      </c>
      <c r="BJ607" s="75" t="s">
        <v>4051</v>
      </c>
      <c r="BK607" s="75" t="s">
        <v>4053</v>
      </c>
      <c r="BM607" s="238"/>
      <c r="BN607" s="238"/>
      <c r="BO607" s="238"/>
      <c r="BP607" s="238"/>
      <c r="BQ607" s="238"/>
      <c r="BR607" s="238"/>
    </row>
    <row r="608" spans="1:70" ht="15" customHeight="1" x14ac:dyDescent="0.25">
      <c r="A608" s="25">
        <v>453</v>
      </c>
      <c r="B608" s="26"/>
      <c r="C608" s="190"/>
      <c r="D608" s="201">
        <v>1</v>
      </c>
      <c r="E608" s="57" t="s">
        <v>907</v>
      </c>
      <c r="F608" s="57" t="s">
        <v>151</v>
      </c>
      <c r="G608" s="25"/>
      <c r="H608" s="228">
        <v>1</v>
      </c>
      <c r="I608" s="25">
        <v>1</v>
      </c>
      <c r="J608" s="25"/>
      <c r="K608" s="25">
        <v>1</v>
      </c>
      <c r="L608" s="25">
        <v>2</v>
      </c>
      <c r="M608" s="25">
        <v>11</v>
      </c>
      <c r="N608" s="71" t="s">
        <v>2981</v>
      </c>
      <c r="O608" s="25" t="s">
        <v>1440</v>
      </c>
      <c r="P608" s="25" t="s">
        <v>19</v>
      </c>
      <c r="Q608" s="25" t="s">
        <v>1441</v>
      </c>
      <c r="R608" s="25" t="s">
        <v>4122</v>
      </c>
      <c r="S608" s="25">
        <v>3</v>
      </c>
      <c r="T608" s="25" t="s">
        <v>1442</v>
      </c>
      <c r="U608" s="25" t="s">
        <v>2</v>
      </c>
      <c r="V608" s="25">
        <v>4</v>
      </c>
      <c r="W608" s="25" t="s">
        <v>1443</v>
      </c>
      <c r="X608" s="25">
        <v>2</v>
      </c>
      <c r="Y608" s="25"/>
      <c r="Z608" s="25">
        <v>525</v>
      </c>
      <c r="AA608" s="25"/>
      <c r="AB608" s="25"/>
      <c r="AC608" s="25">
        <v>1610</v>
      </c>
      <c r="AD608" s="25" t="s">
        <v>702</v>
      </c>
      <c r="AE608" s="22"/>
      <c r="AF608" s="22">
        <f t="shared" si="41"/>
        <v>567.71711635750421</v>
      </c>
      <c r="AG608" s="22"/>
      <c r="AH608" s="22"/>
      <c r="AI608" s="22">
        <f>(AC608*(106.875/AO608))/$AQ608</f>
        <v>1740.9991568296798</v>
      </c>
      <c r="AJ608" s="35"/>
      <c r="AK608" s="35">
        <f t="shared" si="42"/>
        <v>567.71711635750421</v>
      </c>
      <c r="AL608" s="35"/>
      <c r="AM608" s="35"/>
      <c r="AN608" s="35">
        <f>AI608/$AS608</f>
        <v>1740.9991568296798</v>
      </c>
      <c r="AO608" s="24">
        <v>98.833333333333329</v>
      </c>
      <c r="AP608" s="24"/>
      <c r="AQ608" s="24">
        <v>1</v>
      </c>
      <c r="AR608" s="24">
        <v>1</v>
      </c>
      <c r="AS608" s="24">
        <v>1</v>
      </c>
      <c r="AT608" s="34">
        <v>15</v>
      </c>
      <c r="AU608" s="25" t="s">
        <v>1445</v>
      </c>
      <c r="AV608" s="25" t="s">
        <v>1447</v>
      </c>
      <c r="AW608" s="25">
        <v>2009</v>
      </c>
      <c r="AX608" s="25" t="s">
        <v>2</v>
      </c>
      <c r="AY608" s="25" t="s">
        <v>1446</v>
      </c>
      <c r="AZ608" s="25" t="s">
        <v>751</v>
      </c>
      <c r="BA608" s="25" t="s">
        <v>1457</v>
      </c>
      <c r="BB608" s="25" t="s">
        <v>1444</v>
      </c>
      <c r="BC608" s="25" t="s">
        <v>751</v>
      </c>
      <c r="BD608" s="25" t="s">
        <v>751</v>
      </c>
      <c r="BE608" s="25" t="s">
        <v>908</v>
      </c>
      <c r="BF608" s="25">
        <v>3</v>
      </c>
      <c r="BG608" s="62">
        <v>3</v>
      </c>
      <c r="BH608" s="25" t="s">
        <v>2000</v>
      </c>
      <c r="BI608" s="174">
        <v>1</v>
      </c>
      <c r="BJ608" s="75" t="s">
        <v>4054</v>
      </c>
      <c r="BK608" s="75" t="s">
        <v>4055</v>
      </c>
    </row>
    <row r="609" spans="1:70" ht="15" customHeight="1" x14ac:dyDescent="0.25">
      <c r="A609" s="25">
        <v>454</v>
      </c>
      <c r="B609" s="26"/>
      <c r="C609" s="190"/>
      <c r="D609" s="201">
        <v>1</v>
      </c>
      <c r="E609" s="57" t="s">
        <v>907</v>
      </c>
      <c r="F609" s="57" t="s">
        <v>151</v>
      </c>
      <c r="G609" s="25"/>
      <c r="H609" s="228">
        <v>1</v>
      </c>
      <c r="I609" s="25">
        <v>1</v>
      </c>
      <c r="J609" s="25"/>
      <c r="K609" s="25">
        <v>1</v>
      </c>
      <c r="L609" s="25">
        <v>2</v>
      </c>
      <c r="M609" s="25">
        <v>11</v>
      </c>
      <c r="N609" s="71" t="s">
        <v>2981</v>
      </c>
      <c r="O609" s="25" t="s">
        <v>1440</v>
      </c>
      <c r="P609" s="25" t="s">
        <v>19</v>
      </c>
      <c r="Q609" s="25" t="s">
        <v>1441</v>
      </c>
      <c r="R609" s="25" t="s">
        <v>4122</v>
      </c>
      <c r="S609" s="25">
        <v>3</v>
      </c>
      <c r="T609" s="25" t="s">
        <v>1442</v>
      </c>
      <c r="U609" s="25" t="s">
        <v>2</v>
      </c>
      <c r="V609" s="25">
        <v>4</v>
      </c>
      <c r="W609" s="25" t="s">
        <v>1448</v>
      </c>
      <c r="X609" s="25">
        <v>2</v>
      </c>
      <c r="Y609" s="25"/>
      <c r="Z609" s="25">
        <v>525</v>
      </c>
      <c r="AA609" s="25"/>
      <c r="AB609" s="25"/>
      <c r="AC609" s="25">
        <v>1610</v>
      </c>
      <c r="AD609" s="25" t="s">
        <v>702</v>
      </c>
      <c r="AE609" s="22"/>
      <c r="AF609" s="22">
        <f t="shared" si="41"/>
        <v>567.71711635750421</v>
      </c>
      <c r="AG609" s="22"/>
      <c r="AH609" s="22"/>
      <c r="AI609" s="22">
        <f>(AC609*(106.875/AO609))/$AQ609</f>
        <v>1740.9991568296798</v>
      </c>
      <c r="AJ609" s="35"/>
      <c r="AK609" s="35">
        <f t="shared" si="42"/>
        <v>567.71711635750421</v>
      </c>
      <c r="AL609" s="35"/>
      <c r="AM609" s="35"/>
      <c r="AN609" s="35">
        <f>AI609/$AS609</f>
        <v>1740.9991568296798</v>
      </c>
      <c r="AO609" s="24">
        <v>98.833333333333329</v>
      </c>
      <c r="AP609" s="24"/>
      <c r="AQ609" s="24">
        <v>1</v>
      </c>
      <c r="AR609" s="24">
        <v>1</v>
      </c>
      <c r="AS609" s="24">
        <v>1</v>
      </c>
      <c r="AT609" s="34">
        <v>15</v>
      </c>
      <c r="AU609" s="25" t="s">
        <v>1445</v>
      </c>
      <c r="AV609" s="25" t="s">
        <v>1447</v>
      </c>
      <c r="AW609" s="25">
        <v>2009</v>
      </c>
      <c r="AX609" s="25" t="s">
        <v>2</v>
      </c>
      <c r="AY609" s="25" t="s">
        <v>1446</v>
      </c>
      <c r="AZ609" s="25" t="s">
        <v>751</v>
      </c>
      <c r="BA609" s="25" t="s">
        <v>1458</v>
      </c>
      <c r="BB609" s="25" t="s">
        <v>1444</v>
      </c>
      <c r="BC609" s="25" t="s">
        <v>751</v>
      </c>
      <c r="BD609" s="25" t="s">
        <v>751</v>
      </c>
      <c r="BE609" s="25" t="s">
        <v>908</v>
      </c>
      <c r="BF609" s="25">
        <v>3</v>
      </c>
      <c r="BG609" s="62">
        <v>3</v>
      </c>
      <c r="BH609" s="25" t="s">
        <v>2000</v>
      </c>
      <c r="BI609" s="174">
        <v>1</v>
      </c>
      <c r="BJ609" s="75" t="s">
        <v>4054</v>
      </c>
      <c r="BK609" s="75" t="s">
        <v>4055</v>
      </c>
    </row>
    <row r="610" spans="1:70" ht="15" customHeight="1" x14ac:dyDescent="0.25">
      <c r="A610" s="25">
        <v>455</v>
      </c>
      <c r="B610" s="26"/>
      <c r="C610" s="190"/>
      <c r="D610" s="201">
        <v>1</v>
      </c>
      <c r="E610" s="57" t="s">
        <v>907</v>
      </c>
      <c r="F610" s="57" t="s">
        <v>151</v>
      </c>
      <c r="G610" s="25"/>
      <c r="H610" s="228">
        <v>1</v>
      </c>
      <c r="I610" s="25">
        <v>1</v>
      </c>
      <c r="J610" s="25"/>
      <c r="K610" s="25">
        <v>1</v>
      </c>
      <c r="L610" s="25">
        <v>2</v>
      </c>
      <c r="M610" s="25">
        <v>11</v>
      </c>
      <c r="N610" s="71" t="s">
        <v>2981</v>
      </c>
      <c r="O610" s="25" t="s">
        <v>1440</v>
      </c>
      <c r="P610" s="25" t="s">
        <v>19</v>
      </c>
      <c r="Q610" s="25" t="s">
        <v>1441</v>
      </c>
      <c r="R610" s="25" t="s">
        <v>4122</v>
      </c>
      <c r="S610" s="25">
        <v>3</v>
      </c>
      <c r="T610" s="25" t="s">
        <v>1442</v>
      </c>
      <c r="U610" s="25" t="s">
        <v>2</v>
      </c>
      <c r="V610" s="25">
        <v>4</v>
      </c>
      <c r="W610" s="25" t="s">
        <v>1449</v>
      </c>
      <c r="X610" s="25">
        <v>2</v>
      </c>
      <c r="Y610" s="25"/>
      <c r="Z610" s="25">
        <v>1225</v>
      </c>
      <c r="AA610" s="25"/>
      <c r="AB610" s="25"/>
      <c r="AC610" s="25">
        <v>1750</v>
      </c>
      <c r="AD610" s="25" t="s">
        <v>702</v>
      </c>
      <c r="AE610" s="22"/>
      <c r="AF610" s="22">
        <f t="shared" si="41"/>
        <v>1324.6732715008432</v>
      </c>
      <c r="AG610" s="22"/>
      <c r="AH610" s="22"/>
      <c r="AI610" s="22">
        <f>(AC610*(106.875/AO610))/$AQ610</f>
        <v>1892.3903878583476</v>
      </c>
      <c r="AJ610" s="35"/>
      <c r="AK610" s="35">
        <f t="shared" si="42"/>
        <v>1324.6732715008432</v>
      </c>
      <c r="AL610" s="35"/>
      <c r="AM610" s="35"/>
      <c r="AN610" s="35">
        <f>AI610/$AS610</f>
        <v>1892.3903878583476</v>
      </c>
      <c r="AO610" s="24">
        <v>98.833333333333329</v>
      </c>
      <c r="AP610" s="24"/>
      <c r="AQ610" s="24">
        <v>1</v>
      </c>
      <c r="AR610" s="24">
        <v>1</v>
      </c>
      <c r="AS610" s="24">
        <v>1</v>
      </c>
      <c r="AT610" s="34">
        <v>15</v>
      </c>
      <c r="AU610" s="25" t="s">
        <v>1445</v>
      </c>
      <c r="AV610" s="25" t="s">
        <v>1447</v>
      </c>
      <c r="AW610" s="25">
        <v>2009</v>
      </c>
      <c r="AX610" s="25" t="s">
        <v>2</v>
      </c>
      <c r="AY610" s="25" t="s">
        <v>1446</v>
      </c>
      <c r="AZ610" s="25" t="s">
        <v>751</v>
      </c>
      <c r="BA610" s="25" t="s">
        <v>1459</v>
      </c>
      <c r="BB610" s="25" t="s">
        <v>1444</v>
      </c>
      <c r="BC610" s="25" t="s">
        <v>751</v>
      </c>
      <c r="BD610" s="25" t="s">
        <v>751</v>
      </c>
      <c r="BE610" s="25" t="s">
        <v>908</v>
      </c>
      <c r="BF610" s="25">
        <v>3</v>
      </c>
      <c r="BG610" s="62">
        <v>3</v>
      </c>
      <c r="BH610" s="25" t="s">
        <v>2000</v>
      </c>
      <c r="BI610" s="174">
        <v>1</v>
      </c>
      <c r="BJ610" s="75" t="s">
        <v>4054</v>
      </c>
      <c r="BK610" s="75" t="s">
        <v>4055</v>
      </c>
    </row>
    <row r="611" spans="1:70" ht="15" customHeight="1" x14ac:dyDescent="0.25">
      <c r="A611" s="25">
        <v>456</v>
      </c>
      <c r="B611" s="26"/>
      <c r="C611" s="190"/>
      <c r="D611" s="201">
        <v>1</v>
      </c>
      <c r="E611" s="57" t="s">
        <v>907</v>
      </c>
      <c r="F611" s="57" t="s">
        <v>151</v>
      </c>
      <c r="G611" s="25"/>
      <c r="H611" s="228">
        <v>1</v>
      </c>
      <c r="I611" s="25">
        <v>1</v>
      </c>
      <c r="J611" s="25"/>
      <c r="K611" s="25">
        <v>1</v>
      </c>
      <c r="L611" s="25">
        <v>2</v>
      </c>
      <c r="M611" s="25">
        <v>11</v>
      </c>
      <c r="N611" s="71" t="s">
        <v>2981</v>
      </c>
      <c r="O611" s="25" t="s">
        <v>1440</v>
      </c>
      <c r="P611" s="25" t="s">
        <v>19</v>
      </c>
      <c r="Q611" s="25" t="s">
        <v>1441</v>
      </c>
      <c r="R611" s="25" t="s">
        <v>4122</v>
      </c>
      <c r="S611" s="25">
        <v>3</v>
      </c>
      <c r="T611" s="25" t="s">
        <v>1442</v>
      </c>
      <c r="U611" s="25" t="s">
        <v>2</v>
      </c>
      <c r="V611" s="25">
        <v>4</v>
      </c>
      <c r="W611" s="25" t="s">
        <v>1450</v>
      </c>
      <c r="X611" s="25">
        <v>2</v>
      </c>
      <c r="Y611" s="25"/>
      <c r="Z611" s="25">
        <v>525</v>
      </c>
      <c r="AA611" s="25"/>
      <c r="AB611" s="25"/>
      <c r="AC611" s="25">
        <v>693</v>
      </c>
      <c r="AD611" s="25" t="s">
        <v>702</v>
      </c>
      <c r="AE611" s="22"/>
      <c r="AF611" s="22">
        <f t="shared" si="41"/>
        <v>567.71711635750421</v>
      </c>
      <c r="AG611" s="22"/>
      <c r="AH611" s="22"/>
      <c r="AI611" s="22">
        <f>(AC611*(106.875/AO611))/$AQ611</f>
        <v>749.38659359190558</v>
      </c>
      <c r="AJ611" s="35"/>
      <c r="AK611" s="35">
        <f t="shared" si="42"/>
        <v>567.71711635750421</v>
      </c>
      <c r="AL611" s="35"/>
      <c r="AM611" s="35"/>
      <c r="AN611" s="35">
        <f>AI611/$AS611</f>
        <v>749.38659359190558</v>
      </c>
      <c r="AO611" s="24">
        <v>98.833333333333329</v>
      </c>
      <c r="AP611" s="24"/>
      <c r="AQ611" s="24">
        <v>1</v>
      </c>
      <c r="AR611" s="24">
        <v>1</v>
      </c>
      <c r="AS611" s="24">
        <v>1</v>
      </c>
      <c r="AT611" s="34">
        <v>15</v>
      </c>
      <c r="AU611" s="25" t="s">
        <v>1445</v>
      </c>
      <c r="AV611" s="25" t="s">
        <v>1447</v>
      </c>
      <c r="AW611" s="25">
        <v>2009</v>
      </c>
      <c r="AX611" s="25" t="s">
        <v>2</v>
      </c>
      <c r="AY611" s="25" t="s">
        <v>1446</v>
      </c>
      <c r="AZ611" s="25" t="s">
        <v>751</v>
      </c>
      <c r="BA611" s="25" t="s">
        <v>1460</v>
      </c>
      <c r="BB611" s="25" t="s">
        <v>1444</v>
      </c>
      <c r="BC611" s="25" t="s">
        <v>751</v>
      </c>
      <c r="BD611" s="25" t="s">
        <v>751</v>
      </c>
      <c r="BE611" s="25" t="s">
        <v>908</v>
      </c>
      <c r="BF611" s="25">
        <v>3</v>
      </c>
      <c r="BG611" s="62">
        <v>3</v>
      </c>
      <c r="BH611" s="25" t="s">
        <v>2000</v>
      </c>
      <c r="BI611" s="174">
        <v>1</v>
      </c>
      <c r="BJ611" s="75" t="s">
        <v>4054</v>
      </c>
      <c r="BK611" s="75" t="s">
        <v>4055</v>
      </c>
    </row>
    <row r="612" spans="1:70" ht="15" customHeight="1" x14ac:dyDescent="0.25">
      <c r="A612" s="25">
        <v>457</v>
      </c>
      <c r="B612" s="26"/>
      <c r="C612" s="190"/>
      <c r="D612" s="201">
        <v>1</v>
      </c>
      <c r="E612" s="57" t="s">
        <v>907</v>
      </c>
      <c r="F612" s="57" t="s">
        <v>151</v>
      </c>
      <c r="G612" s="25"/>
      <c r="H612" s="228">
        <v>1</v>
      </c>
      <c r="I612" s="25">
        <v>1</v>
      </c>
      <c r="J612" s="25"/>
      <c r="K612" s="25">
        <v>1</v>
      </c>
      <c r="L612" s="25">
        <v>2</v>
      </c>
      <c r="M612" s="25">
        <v>11</v>
      </c>
      <c r="N612" s="71" t="s">
        <v>2981</v>
      </c>
      <c r="O612" s="25" t="s">
        <v>1440</v>
      </c>
      <c r="P612" s="25" t="s">
        <v>19</v>
      </c>
      <c r="Q612" s="25" t="s">
        <v>1441</v>
      </c>
      <c r="R612" s="25" t="s">
        <v>4122</v>
      </c>
      <c r="S612" s="25">
        <v>3</v>
      </c>
      <c r="T612" s="25" t="s">
        <v>1442</v>
      </c>
      <c r="U612" s="25" t="s">
        <v>2</v>
      </c>
      <c r="V612" s="25">
        <v>4</v>
      </c>
      <c r="W612" s="25" t="s">
        <v>1451</v>
      </c>
      <c r="X612" s="25">
        <v>2</v>
      </c>
      <c r="Y612" s="25"/>
      <c r="Z612" s="25">
        <v>385</v>
      </c>
      <c r="AA612" s="25"/>
      <c r="AB612" s="25"/>
      <c r="AC612" s="25">
        <v>525</v>
      </c>
      <c r="AD612" s="25" t="s">
        <v>702</v>
      </c>
      <c r="AE612" s="22"/>
      <c r="AF612" s="22">
        <f t="shared" si="41"/>
        <v>416.32588532883648</v>
      </c>
      <c r="AG612" s="22"/>
      <c r="AH612" s="22"/>
      <c r="AI612" s="22">
        <f>(AC612*(106.875/AO612))/$AQ612</f>
        <v>567.71711635750421</v>
      </c>
      <c r="AJ612" s="35"/>
      <c r="AK612" s="35">
        <f t="shared" si="42"/>
        <v>416.32588532883648</v>
      </c>
      <c r="AL612" s="35"/>
      <c r="AM612" s="35"/>
      <c r="AN612" s="35">
        <f>AI612/$AS612</f>
        <v>567.71711635750421</v>
      </c>
      <c r="AO612" s="24">
        <v>98.833333333333329</v>
      </c>
      <c r="AP612" s="24"/>
      <c r="AQ612" s="24">
        <v>1</v>
      </c>
      <c r="AR612" s="24">
        <v>1</v>
      </c>
      <c r="AS612" s="24">
        <v>1</v>
      </c>
      <c r="AT612" s="34">
        <v>15</v>
      </c>
      <c r="AU612" s="25" t="s">
        <v>1445</v>
      </c>
      <c r="AV612" s="25" t="s">
        <v>1447</v>
      </c>
      <c r="AW612" s="25">
        <v>2009</v>
      </c>
      <c r="AX612" s="25" t="s">
        <v>2</v>
      </c>
      <c r="AY612" s="25" t="s">
        <v>1446</v>
      </c>
      <c r="AZ612" s="25" t="s">
        <v>751</v>
      </c>
      <c r="BA612" s="25" t="s">
        <v>1461</v>
      </c>
      <c r="BB612" s="25" t="s">
        <v>1444</v>
      </c>
      <c r="BC612" s="25" t="s">
        <v>751</v>
      </c>
      <c r="BD612" s="25" t="s">
        <v>751</v>
      </c>
      <c r="BE612" s="25" t="s">
        <v>908</v>
      </c>
      <c r="BF612" s="25">
        <v>3</v>
      </c>
      <c r="BG612" s="62">
        <v>3</v>
      </c>
      <c r="BH612" s="25" t="s">
        <v>2000</v>
      </c>
      <c r="BI612" s="174">
        <v>1</v>
      </c>
      <c r="BJ612" s="75" t="s">
        <v>4054</v>
      </c>
      <c r="BK612" s="75" t="s">
        <v>4055</v>
      </c>
    </row>
    <row r="613" spans="1:70" ht="15" customHeight="1" x14ac:dyDescent="0.25">
      <c r="A613" s="25">
        <v>458</v>
      </c>
      <c r="B613" s="26"/>
      <c r="C613" s="190"/>
      <c r="D613" s="201">
        <v>1</v>
      </c>
      <c r="E613" s="57" t="s">
        <v>907</v>
      </c>
      <c r="F613" s="57" t="s">
        <v>151</v>
      </c>
      <c r="G613" s="25"/>
      <c r="H613" s="228">
        <v>1</v>
      </c>
      <c r="I613" s="25">
        <v>1</v>
      </c>
      <c r="J613" s="25"/>
      <c r="K613" s="25">
        <v>1</v>
      </c>
      <c r="L613" s="25">
        <v>2</v>
      </c>
      <c r="M613" s="25">
        <v>11</v>
      </c>
      <c r="N613" s="71" t="s">
        <v>2981</v>
      </c>
      <c r="O613" s="25" t="s">
        <v>1440</v>
      </c>
      <c r="P613" s="25" t="s">
        <v>19</v>
      </c>
      <c r="Q613" s="25" t="s">
        <v>1441</v>
      </c>
      <c r="R613" s="25" t="s">
        <v>4122</v>
      </c>
      <c r="S613" s="25">
        <v>3</v>
      </c>
      <c r="T613" s="25" t="s">
        <v>1442</v>
      </c>
      <c r="U613" s="25" t="s">
        <v>2</v>
      </c>
      <c r="V613" s="25">
        <v>4</v>
      </c>
      <c r="W613" s="25" t="s">
        <v>1452</v>
      </c>
      <c r="X613" s="25">
        <v>2</v>
      </c>
      <c r="Y613" s="25"/>
      <c r="Z613" s="25"/>
      <c r="AA613" s="25">
        <v>525</v>
      </c>
      <c r="AB613" s="25"/>
      <c r="AC613" s="25"/>
      <c r="AD613" s="25" t="s">
        <v>702</v>
      </c>
      <c r="AE613" s="22"/>
      <c r="AF613" s="22"/>
      <c r="AG613" s="22">
        <f>(AA613*(106.875/AO613))/$AQ613</f>
        <v>567.71711635750421</v>
      </c>
      <c r="AH613" s="22"/>
      <c r="AI613" s="22"/>
      <c r="AJ613" s="35"/>
      <c r="AK613" s="35"/>
      <c r="AL613" s="35">
        <f>AG613/$AS613</f>
        <v>567.71711635750421</v>
      </c>
      <c r="AM613" s="35"/>
      <c r="AN613" s="35"/>
      <c r="AO613" s="24">
        <v>98.833333333333329</v>
      </c>
      <c r="AP613" s="24"/>
      <c r="AQ613" s="24">
        <v>1</v>
      </c>
      <c r="AR613" s="24">
        <v>1</v>
      </c>
      <c r="AS613" s="24">
        <v>1</v>
      </c>
      <c r="AT613" s="34">
        <v>15</v>
      </c>
      <c r="AU613" s="25" t="s">
        <v>1445</v>
      </c>
      <c r="AV613" s="25" t="s">
        <v>1447</v>
      </c>
      <c r="AW613" s="25">
        <v>2009</v>
      </c>
      <c r="AX613" s="25" t="s">
        <v>2</v>
      </c>
      <c r="AY613" s="25" t="s">
        <v>1446</v>
      </c>
      <c r="AZ613" s="25" t="s">
        <v>751</v>
      </c>
      <c r="BA613" s="25" t="s">
        <v>1462</v>
      </c>
      <c r="BB613" s="25" t="s">
        <v>1444</v>
      </c>
      <c r="BC613" s="25" t="s">
        <v>751</v>
      </c>
      <c r="BD613" s="25" t="s">
        <v>751</v>
      </c>
      <c r="BE613" s="25" t="s">
        <v>908</v>
      </c>
      <c r="BF613" s="25">
        <v>3</v>
      </c>
      <c r="BG613" s="62">
        <v>3</v>
      </c>
      <c r="BH613" s="25" t="s">
        <v>2000</v>
      </c>
      <c r="BI613" s="174">
        <v>1</v>
      </c>
      <c r="BJ613" s="75" t="s">
        <v>4054</v>
      </c>
      <c r="BK613" s="75" t="s">
        <v>4055</v>
      </c>
    </row>
    <row r="614" spans="1:70" ht="15" customHeight="1" x14ac:dyDescent="0.25">
      <c r="A614" s="25">
        <v>459</v>
      </c>
      <c r="B614" s="26"/>
      <c r="C614" s="190"/>
      <c r="D614" s="201">
        <v>1</v>
      </c>
      <c r="E614" s="57" t="s">
        <v>907</v>
      </c>
      <c r="F614" s="57" t="s">
        <v>151</v>
      </c>
      <c r="G614" s="25"/>
      <c r="H614" s="228">
        <v>1</v>
      </c>
      <c r="I614" s="25">
        <v>1</v>
      </c>
      <c r="J614" s="25"/>
      <c r="K614" s="25">
        <v>1</v>
      </c>
      <c r="L614" s="25">
        <v>2</v>
      </c>
      <c r="M614" s="25">
        <v>11</v>
      </c>
      <c r="N614" s="71" t="s">
        <v>2981</v>
      </c>
      <c r="O614" s="25" t="s">
        <v>1440</v>
      </c>
      <c r="P614" s="25" t="s">
        <v>19</v>
      </c>
      <c r="Q614" s="25" t="s">
        <v>1441</v>
      </c>
      <c r="R614" s="25" t="s">
        <v>4126</v>
      </c>
      <c r="S614" s="25">
        <v>3</v>
      </c>
      <c r="T614" s="25" t="s">
        <v>1442</v>
      </c>
      <c r="U614" s="25" t="s">
        <v>2</v>
      </c>
      <c r="V614" s="25">
        <v>4</v>
      </c>
      <c r="W614" s="25" t="s">
        <v>1455</v>
      </c>
      <c r="X614" s="25">
        <v>2</v>
      </c>
      <c r="Y614" s="25"/>
      <c r="Z614" s="25"/>
      <c r="AA614" s="25">
        <v>525</v>
      </c>
      <c r="AB614" s="25"/>
      <c r="AC614" s="25"/>
      <c r="AD614" s="25" t="s">
        <v>702</v>
      </c>
      <c r="AE614" s="22"/>
      <c r="AF614" s="22"/>
      <c r="AG614" s="22">
        <f>(AA614*(106.875/AO614))/$AQ614</f>
        <v>567.71711635750421</v>
      </c>
      <c r="AH614" s="22"/>
      <c r="AI614" s="22"/>
      <c r="AJ614" s="35"/>
      <c r="AK614" s="35"/>
      <c r="AL614" s="35">
        <f>AG614/$AS614</f>
        <v>567.71711635750421</v>
      </c>
      <c r="AM614" s="35"/>
      <c r="AN614" s="35"/>
      <c r="AO614" s="24">
        <v>98.833333333333329</v>
      </c>
      <c r="AP614" s="24"/>
      <c r="AQ614" s="24">
        <v>1</v>
      </c>
      <c r="AR614" s="24">
        <v>1</v>
      </c>
      <c r="AS614" s="24">
        <v>1</v>
      </c>
      <c r="AT614" s="34">
        <v>15</v>
      </c>
      <c r="AU614" s="25" t="s">
        <v>1445</v>
      </c>
      <c r="AV614" s="25" t="s">
        <v>1447</v>
      </c>
      <c r="AW614" s="25">
        <v>2009</v>
      </c>
      <c r="AX614" s="25" t="s">
        <v>2</v>
      </c>
      <c r="AY614" s="25" t="s">
        <v>1446</v>
      </c>
      <c r="AZ614" s="25" t="s">
        <v>751</v>
      </c>
      <c r="BA614" s="25" t="s">
        <v>1465</v>
      </c>
      <c r="BB614" s="25" t="s">
        <v>1444</v>
      </c>
      <c r="BC614" s="25" t="s">
        <v>751</v>
      </c>
      <c r="BD614" s="25" t="s">
        <v>751</v>
      </c>
      <c r="BE614" s="25" t="s">
        <v>908</v>
      </c>
      <c r="BF614" s="25">
        <v>3</v>
      </c>
      <c r="BG614" s="62">
        <v>3</v>
      </c>
      <c r="BH614" s="25" t="s">
        <v>2000</v>
      </c>
      <c r="BI614" s="174">
        <v>1</v>
      </c>
      <c r="BJ614" s="75" t="s">
        <v>4054</v>
      </c>
      <c r="BK614" s="75" t="s">
        <v>4055</v>
      </c>
    </row>
    <row r="615" spans="1:70" ht="15" customHeight="1" x14ac:dyDescent="0.25">
      <c r="A615" s="25">
        <v>460</v>
      </c>
      <c r="B615" s="26"/>
      <c r="C615" s="190"/>
      <c r="D615" s="201">
        <v>1</v>
      </c>
      <c r="E615" s="57" t="s">
        <v>907</v>
      </c>
      <c r="F615" s="57" t="s">
        <v>151</v>
      </c>
      <c r="G615" s="25"/>
      <c r="H615" s="228">
        <v>1</v>
      </c>
      <c r="I615" s="25">
        <v>1</v>
      </c>
      <c r="J615" s="25"/>
      <c r="K615" s="25">
        <v>1</v>
      </c>
      <c r="L615" s="25">
        <v>2</v>
      </c>
      <c r="M615" s="25">
        <v>11</v>
      </c>
      <c r="N615" s="71" t="s">
        <v>2981</v>
      </c>
      <c r="O615" s="25" t="s">
        <v>1440</v>
      </c>
      <c r="P615" s="25" t="s">
        <v>19</v>
      </c>
      <c r="Q615" s="25" t="s">
        <v>1441</v>
      </c>
      <c r="R615" s="25" t="s">
        <v>4126</v>
      </c>
      <c r="S615" s="25">
        <v>3</v>
      </c>
      <c r="T615" s="25" t="s">
        <v>1442</v>
      </c>
      <c r="U615" s="25" t="s">
        <v>2</v>
      </c>
      <c r="V615" s="25">
        <v>4</v>
      </c>
      <c r="W615" s="25" t="s">
        <v>1456</v>
      </c>
      <c r="X615" s="25">
        <v>2</v>
      </c>
      <c r="Y615" s="25"/>
      <c r="Z615" s="25"/>
      <c r="AA615" s="25">
        <v>525</v>
      </c>
      <c r="AB615" s="25"/>
      <c r="AC615" s="25"/>
      <c r="AD615" s="25" t="s">
        <v>702</v>
      </c>
      <c r="AE615" s="22"/>
      <c r="AF615" s="22"/>
      <c r="AG615" s="22">
        <f>(AA615*(106.875/AO615))/$AQ615</f>
        <v>567.71711635750421</v>
      </c>
      <c r="AH615" s="22"/>
      <c r="AI615" s="22"/>
      <c r="AJ615" s="35"/>
      <c r="AK615" s="35"/>
      <c r="AL615" s="35">
        <f>AG615/$AS615</f>
        <v>567.71711635750421</v>
      </c>
      <c r="AM615" s="35"/>
      <c r="AN615" s="35"/>
      <c r="AO615" s="24">
        <v>98.833333333333329</v>
      </c>
      <c r="AP615" s="24"/>
      <c r="AQ615" s="24">
        <v>1</v>
      </c>
      <c r="AR615" s="24">
        <v>1</v>
      </c>
      <c r="AS615" s="24">
        <v>1</v>
      </c>
      <c r="AT615" s="34">
        <v>15</v>
      </c>
      <c r="AU615" s="25" t="s">
        <v>1445</v>
      </c>
      <c r="AV615" s="25" t="s">
        <v>1447</v>
      </c>
      <c r="AW615" s="25">
        <v>2009</v>
      </c>
      <c r="AX615" s="25" t="s">
        <v>2</v>
      </c>
      <c r="AY615" s="25" t="s">
        <v>1446</v>
      </c>
      <c r="AZ615" s="25" t="s">
        <v>751</v>
      </c>
      <c r="BA615" s="25" t="s">
        <v>1466</v>
      </c>
      <c r="BB615" s="25" t="s">
        <v>1444</v>
      </c>
      <c r="BC615" s="25" t="s">
        <v>751</v>
      </c>
      <c r="BD615" s="25" t="s">
        <v>751</v>
      </c>
      <c r="BE615" s="25" t="s">
        <v>908</v>
      </c>
      <c r="BF615" s="25">
        <v>3</v>
      </c>
      <c r="BG615" s="62">
        <v>3</v>
      </c>
      <c r="BH615" s="25" t="s">
        <v>2000</v>
      </c>
      <c r="BI615" s="174">
        <v>1</v>
      </c>
      <c r="BJ615" s="75" t="s">
        <v>4054</v>
      </c>
      <c r="BK615" s="75" t="s">
        <v>4055</v>
      </c>
    </row>
    <row r="616" spans="1:70" ht="15" customHeight="1" x14ac:dyDescent="0.25">
      <c r="A616" s="25">
        <v>461</v>
      </c>
      <c r="B616" s="26"/>
      <c r="C616" s="190"/>
      <c r="D616" s="201">
        <v>1</v>
      </c>
      <c r="E616" s="57" t="s">
        <v>907</v>
      </c>
      <c r="F616" s="57" t="s">
        <v>151</v>
      </c>
      <c r="G616" s="25"/>
      <c r="H616" s="228">
        <v>1</v>
      </c>
      <c r="I616" s="25">
        <v>1</v>
      </c>
      <c r="J616" s="25"/>
      <c r="K616" s="25">
        <v>1</v>
      </c>
      <c r="L616" s="25">
        <v>2</v>
      </c>
      <c r="M616" s="25">
        <v>11</v>
      </c>
      <c r="N616" s="71" t="s">
        <v>2981</v>
      </c>
      <c r="O616" s="25" t="s">
        <v>1440</v>
      </c>
      <c r="P616" s="25" t="s">
        <v>19</v>
      </c>
      <c r="Q616" s="25" t="s">
        <v>1441</v>
      </c>
      <c r="R616" s="25" t="s">
        <v>4126</v>
      </c>
      <c r="S616" s="25">
        <v>3</v>
      </c>
      <c r="T616" s="25" t="s">
        <v>1442</v>
      </c>
      <c r="U616" s="25" t="s">
        <v>2</v>
      </c>
      <c r="V616" s="25">
        <v>4</v>
      </c>
      <c r="W616" s="25" t="s">
        <v>1454</v>
      </c>
      <c r="X616" s="25">
        <v>2</v>
      </c>
      <c r="Y616" s="25"/>
      <c r="Z616" s="25"/>
      <c r="AA616" s="25">
        <v>595</v>
      </c>
      <c r="AB616" s="25"/>
      <c r="AC616" s="25"/>
      <c r="AD616" s="25" t="s">
        <v>702</v>
      </c>
      <c r="AE616" s="22"/>
      <c r="AF616" s="22"/>
      <c r="AG616" s="22">
        <f>(AA616*(106.875/AO616))/$AQ616</f>
        <v>643.4127318718381</v>
      </c>
      <c r="AH616" s="22"/>
      <c r="AI616" s="22"/>
      <c r="AJ616" s="35"/>
      <c r="AK616" s="35"/>
      <c r="AL616" s="35">
        <f>AG616/$AS616</f>
        <v>643.4127318718381</v>
      </c>
      <c r="AM616" s="35"/>
      <c r="AN616" s="35"/>
      <c r="AO616" s="24">
        <v>98.833333333333329</v>
      </c>
      <c r="AP616" s="24"/>
      <c r="AQ616" s="24">
        <v>1</v>
      </c>
      <c r="AR616" s="24">
        <v>1</v>
      </c>
      <c r="AS616" s="24">
        <v>1</v>
      </c>
      <c r="AT616" s="34">
        <v>15</v>
      </c>
      <c r="AU616" s="25" t="s">
        <v>1445</v>
      </c>
      <c r="AV616" s="25" t="s">
        <v>1447</v>
      </c>
      <c r="AW616" s="25">
        <v>2009</v>
      </c>
      <c r="AX616" s="25" t="s">
        <v>2</v>
      </c>
      <c r="AY616" s="25" t="s">
        <v>1446</v>
      </c>
      <c r="AZ616" s="25" t="s">
        <v>751</v>
      </c>
      <c r="BA616" s="25" t="s">
        <v>1464</v>
      </c>
      <c r="BB616" s="25" t="s">
        <v>1444</v>
      </c>
      <c r="BC616" s="25" t="s">
        <v>751</v>
      </c>
      <c r="BD616" s="25" t="s">
        <v>751</v>
      </c>
      <c r="BE616" s="25" t="s">
        <v>908</v>
      </c>
      <c r="BF616" s="25">
        <v>3</v>
      </c>
      <c r="BG616" s="62">
        <v>3</v>
      </c>
      <c r="BH616" s="25" t="s">
        <v>2000</v>
      </c>
      <c r="BI616" s="174">
        <v>1</v>
      </c>
      <c r="BJ616" s="75" t="s">
        <v>4054</v>
      </c>
      <c r="BK616" s="75" t="s">
        <v>4055</v>
      </c>
    </row>
    <row r="617" spans="1:70" ht="15" customHeight="1" x14ac:dyDescent="0.25">
      <c r="A617" s="25">
        <v>462</v>
      </c>
      <c r="B617" s="26"/>
      <c r="C617" s="190"/>
      <c r="D617" s="201">
        <v>1</v>
      </c>
      <c r="E617" s="57" t="s">
        <v>907</v>
      </c>
      <c r="F617" s="57" t="s">
        <v>151</v>
      </c>
      <c r="G617" s="25"/>
      <c r="H617" s="228">
        <v>1</v>
      </c>
      <c r="I617" s="25">
        <v>1</v>
      </c>
      <c r="J617" s="25"/>
      <c r="K617" s="25">
        <v>1</v>
      </c>
      <c r="L617" s="25">
        <v>2</v>
      </c>
      <c r="M617" s="25">
        <v>11</v>
      </c>
      <c r="N617" s="71" t="s">
        <v>2981</v>
      </c>
      <c r="O617" s="25" t="s">
        <v>1440</v>
      </c>
      <c r="P617" s="25" t="s">
        <v>19</v>
      </c>
      <c r="Q617" s="25" t="s">
        <v>1441</v>
      </c>
      <c r="R617" s="25" t="s">
        <v>4122</v>
      </c>
      <c r="S617" s="25">
        <v>3</v>
      </c>
      <c r="T617" s="25" t="s">
        <v>1442</v>
      </c>
      <c r="U617" s="25" t="s">
        <v>2</v>
      </c>
      <c r="V617" s="25">
        <v>4</v>
      </c>
      <c r="W617" s="25" t="s">
        <v>1453</v>
      </c>
      <c r="X617" s="25">
        <v>2</v>
      </c>
      <c r="Y617" s="25"/>
      <c r="Z617" s="25"/>
      <c r="AA617" s="25">
        <v>805</v>
      </c>
      <c r="AB617" s="25"/>
      <c r="AC617" s="25"/>
      <c r="AD617" s="25" t="s">
        <v>702</v>
      </c>
      <c r="AE617" s="22"/>
      <c r="AF617" s="22"/>
      <c r="AG617" s="22">
        <f>(AA617*(106.875/AO617))/$AQ617</f>
        <v>870.4995784148399</v>
      </c>
      <c r="AH617" s="22"/>
      <c r="AI617" s="22"/>
      <c r="AJ617" s="35"/>
      <c r="AK617" s="35"/>
      <c r="AL617" s="35">
        <f>AG617/$AS617</f>
        <v>870.4995784148399</v>
      </c>
      <c r="AM617" s="35"/>
      <c r="AN617" s="35"/>
      <c r="AO617" s="24">
        <v>98.833333333333329</v>
      </c>
      <c r="AP617" s="24"/>
      <c r="AQ617" s="24">
        <v>1</v>
      </c>
      <c r="AR617" s="24">
        <v>1</v>
      </c>
      <c r="AS617" s="24">
        <v>1</v>
      </c>
      <c r="AT617" s="34">
        <v>15</v>
      </c>
      <c r="AU617" s="25" t="s">
        <v>1445</v>
      </c>
      <c r="AV617" s="25" t="s">
        <v>1447</v>
      </c>
      <c r="AW617" s="25">
        <v>2009</v>
      </c>
      <c r="AX617" s="25" t="s">
        <v>2</v>
      </c>
      <c r="AY617" s="25" t="s">
        <v>1446</v>
      </c>
      <c r="AZ617" s="25" t="s">
        <v>751</v>
      </c>
      <c r="BA617" s="25" t="s">
        <v>1463</v>
      </c>
      <c r="BB617" s="25" t="s">
        <v>1444</v>
      </c>
      <c r="BC617" s="25" t="s">
        <v>751</v>
      </c>
      <c r="BD617" s="25" t="s">
        <v>751</v>
      </c>
      <c r="BE617" s="25" t="s">
        <v>908</v>
      </c>
      <c r="BF617" s="25">
        <v>3</v>
      </c>
      <c r="BG617" s="62">
        <v>3</v>
      </c>
      <c r="BH617" s="25" t="s">
        <v>2000</v>
      </c>
      <c r="BI617" s="174">
        <v>1</v>
      </c>
      <c r="BJ617" s="75" t="s">
        <v>4054</v>
      </c>
      <c r="BK617" s="75" t="s">
        <v>4055</v>
      </c>
    </row>
    <row r="618" spans="1:70" ht="15" customHeight="1" x14ac:dyDescent="0.25">
      <c r="A618" s="25">
        <v>463</v>
      </c>
      <c r="B618" s="21">
        <v>208</v>
      </c>
      <c r="C618" s="190" t="s">
        <v>170</v>
      </c>
      <c r="D618" s="201">
        <v>0</v>
      </c>
      <c r="E618" s="64" t="s">
        <v>170</v>
      </c>
      <c r="F618" s="64" t="s">
        <v>151</v>
      </c>
      <c r="G618" s="99" t="s">
        <v>171</v>
      </c>
      <c r="H618" s="104">
        <v>0</v>
      </c>
      <c r="I618" s="25" t="s">
        <v>892</v>
      </c>
      <c r="J618" s="25"/>
      <c r="K618" s="25"/>
      <c r="L618" s="25"/>
      <c r="M618" s="25"/>
      <c r="N618" s="25"/>
      <c r="O618" s="25"/>
      <c r="P618" s="25"/>
      <c r="Q618" s="25"/>
      <c r="R618" s="25"/>
      <c r="S618" s="25"/>
      <c r="T618" s="25"/>
      <c r="U618" s="25"/>
      <c r="V618" s="25"/>
      <c r="W618" s="25"/>
      <c r="X618" s="25"/>
      <c r="Y618" s="25"/>
      <c r="Z618" s="83"/>
      <c r="AA618" s="83"/>
      <c r="AB618" s="83"/>
      <c r="AC618" s="83"/>
      <c r="AD618" s="25"/>
      <c r="AE618" s="22"/>
      <c r="AF618" s="22"/>
      <c r="AG618" s="22"/>
      <c r="AH618" s="22"/>
      <c r="AI618" s="22"/>
      <c r="AJ618" s="35"/>
      <c r="AK618" s="35"/>
      <c r="AL618" s="35"/>
      <c r="AM618" s="35"/>
      <c r="AN618" s="35"/>
      <c r="AO618" s="24"/>
      <c r="AP618" s="24"/>
      <c r="AQ618" s="24">
        <v>1</v>
      </c>
      <c r="AR618" s="24"/>
      <c r="AS618" s="24" t="s">
        <v>751</v>
      </c>
      <c r="AT618" s="25"/>
      <c r="AU618" s="25"/>
      <c r="AV618" s="25"/>
      <c r="AW618" s="25"/>
      <c r="AX618" s="25"/>
      <c r="AY618" s="25"/>
      <c r="AZ618" s="25"/>
      <c r="BA618" s="25"/>
      <c r="BB618" s="25"/>
      <c r="BC618" s="25"/>
      <c r="BD618" s="25"/>
      <c r="BE618" s="25"/>
      <c r="BF618" s="25"/>
      <c r="BG618" s="25" t="s">
        <v>2000</v>
      </c>
      <c r="BH618" s="25" t="s">
        <v>2000</v>
      </c>
      <c r="BI618" s="75" t="s">
        <v>2000</v>
      </c>
      <c r="BJ618" s="75" t="s">
        <v>2000</v>
      </c>
      <c r="BK618" s="75" t="s">
        <v>2000</v>
      </c>
      <c r="BM618" s="52"/>
      <c r="BN618" s="52"/>
      <c r="BO618" s="52"/>
      <c r="BP618" s="52"/>
      <c r="BQ618" s="52"/>
      <c r="BR618" s="52"/>
    </row>
    <row r="619" spans="1:70" ht="15" customHeight="1" x14ac:dyDescent="0.25">
      <c r="A619" s="25">
        <v>464</v>
      </c>
      <c r="B619" s="21">
        <v>209</v>
      </c>
      <c r="C619" s="190" t="s">
        <v>170</v>
      </c>
      <c r="D619" s="201">
        <v>0</v>
      </c>
      <c r="E619" s="64" t="s">
        <v>178</v>
      </c>
      <c r="F619" s="64" t="s">
        <v>151</v>
      </c>
      <c r="G619" s="25"/>
      <c r="H619" s="104">
        <v>0</v>
      </c>
      <c r="I619" s="25" t="s">
        <v>1193</v>
      </c>
      <c r="J619" s="71"/>
      <c r="K619" s="25"/>
      <c r="L619" s="25"/>
      <c r="M619" s="25"/>
      <c r="N619" s="71"/>
      <c r="O619" s="71"/>
      <c r="P619" s="71"/>
      <c r="Q619" s="25"/>
      <c r="R619" s="25"/>
      <c r="S619" s="25"/>
      <c r="T619" s="25"/>
      <c r="U619" s="25"/>
      <c r="V619" s="25"/>
      <c r="W619" s="25"/>
      <c r="X619" s="25"/>
      <c r="Y619" s="83"/>
      <c r="Z619" s="83"/>
      <c r="AA619" s="83"/>
      <c r="AB619" s="83"/>
      <c r="AC619" s="83"/>
      <c r="AD619" s="25"/>
      <c r="AE619" s="22"/>
      <c r="AF619" s="22"/>
      <c r="AG619" s="22"/>
      <c r="AH619" s="22"/>
      <c r="AI619" s="22"/>
      <c r="AJ619" s="35"/>
      <c r="AK619" s="35"/>
      <c r="AL619" s="35"/>
      <c r="AM619" s="35"/>
      <c r="AN619" s="35"/>
      <c r="AO619" s="24"/>
      <c r="AP619" s="24"/>
      <c r="AQ619" s="24">
        <v>1</v>
      </c>
      <c r="AR619" s="24"/>
      <c r="AS619" s="24" t="s">
        <v>751</v>
      </c>
      <c r="AT619" s="25"/>
      <c r="AU619" s="25"/>
      <c r="AV619" s="25"/>
      <c r="AW619" s="25"/>
      <c r="AX619" s="25"/>
      <c r="AY619" s="25"/>
      <c r="AZ619" s="25"/>
      <c r="BA619" s="25"/>
      <c r="BB619" s="25"/>
      <c r="BC619" s="25"/>
      <c r="BD619" s="25"/>
      <c r="BE619" s="25"/>
      <c r="BF619" s="25"/>
      <c r="BG619" s="25" t="s">
        <v>2000</v>
      </c>
      <c r="BH619" s="25" t="s">
        <v>2000</v>
      </c>
      <c r="BI619" s="75" t="s">
        <v>2000</v>
      </c>
      <c r="BJ619" s="75" t="s">
        <v>2000</v>
      </c>
      <c r="BK619" s="75" t="s">
        <v>2000</v>
      </c>
      <c r="BM619" s="52"/>
      <c r="BN619" s="52"/>
      <c r="BO619" s="52"/>
      <c r="BP619" s="52"/>
      <c r="BQ619" s="52"/>
      <c r="BR619" s="52"/>
    </row>
    <row r="620" spans="1:70" ht="15" customHeight="1" x14ac:dyDescent="0.25">
      <c r="A620" s="25">
        <v>465</v>
      </c>
      <c r="B620" s="21">
        <v>210</v>
      </c>
      <c r="C620" s="190" t="s">
        <v>186</v>
      </c>
      <c r="D620" s="201">
        <v>0</v>
      </c>
      <c r="E620" s="57" t="s">
        <v>188</v>
      </c>
      <c r="F620" s="57" t="s">
        <v>151</v>
      </c>
      <c r="G620" s="25" t="s">
        <v>189</v>
      </c>
      <c r="H620" s="104">
        <v>0</v>
      </c>
      <c r="I620" s="25" t="s">
        <v>1480</v>
      </c>
      <c r="J620" s="25"/>
      <c r="K620" s="25"/>
      <c r="L620" s="25"/>
      <c r="M620" s="25"/>
      <c r="N620" s="25"/>
      <c r="O620" s="25"/>
      <c r="P620" s="25"/>
      <c r="Q620" s="25"/>
      <c r="R620" s="25"/>
      <c r="S620" s="25"/>
      <c r="T620" s="25"/>
      <c r="U620" s="25"/>
      <c r="V620" s="25"/>
      <c r="W620" s="25"/>
      <c r="X620" s="25"/>
      <c r="Y620" s="25"/>
      <c r="Z620" s="25"/>
      <c r="AA620" s="25"/>
      <c r="AB620" s="25"/>
      <c r="AC620" s="25"/>
      <c r="AD620" s="25"/>
      <c r="AE620" s="22"/>
      <c r="AF620" s="22"/>
      <c r="AG620" s="22"/>
      <c r="AH620" s="22"/>
      <c r="AI620" s="22"/>
      <c r="AJ620" s="23"/>
      <c r="AK620" s="23"/>
      <c r="AL620" s="23"/>
      <c r="AM620" s="23"/>
      <c r="AN620" s="23"/>
      <c r="AO620" s="24"/>
      <c r="AP620" s="24"/>
      <c r="AQ620" s="24">
        <v>1</v>
      </c>
      <c r="AR620" s="24"/>
      <c r="AS620" s="24" t="s">
        <v>751</v>
      </c>
      <c r="AT620" s="25"/>
      <c r="AU620" s="25"/>
      <c r="AV620" s="25"/>
      <c r="AW620" s="25"/>
      <c r="AX620" s="25"/>
      <c r="AY620" s="25"/>
      <c r="AZ620" s="25"/>
      <c r="BA620" s="25"/>
      <c r="BB620" s="25"/>
      <c r="BC620" s="25"/>
      <c r="BD620" s="25"/>
      <c r="BE620" s="25"/>
      <c r="BF620" s="25"/>
      <c r="BG620" s="25" t="s">
        <v>2000</v>
      </c>
      <c r="BH620" s="25" t="s">
        <v>2000</v>
      </c>
      <c r="BI620" s="75" t="s">
        <v>2000</v>
      </c>
      <c r="BJ620" s="75" t="s">
        <v>2000</v>
      </c>
      <c r="BK620" s="75" t="s">
        <v>2000</v>
      </c>
      <c r="BM620" s="52"/>
      <c r="BN620" s="52"/>
      <c r="BO620" s="52"/>
      <c r="BP620" s="52"/>
      <c r="BQ620" s="52"/>
      <c r="BR620" s="52"/>
    </row>
    <row r="621" spans="1:70" ht="15" customHeight="1" x14ac:dyDescent="0.25">
      <c r="A621" s="25">
        <v>466</v>
      </c>
      <c r="B621" s="21">
        <v>211</v>
      </c>
      <c r="C621" s="190" t="s">
        <v>272</v>
      </c>
      <c r="D621" s="201">
        <v>0</v>
      </c>
      <c r="E621" s="64" t="s">
        <v>284</v>
      </c>
      <c r="F621" s="64" t="s">
        <v>151</v>
      </c>
      <c r="G621" s="99" t="s">
        <v>285</v>
      </c>
      <c r="H621" s="104">
        <v>0</v>
      </c>
      <c r="I621" s="71" t="s">
        <v>1599</v>
      </c>
      <c r="J621" s="71" t="s">
        <v>1598</v>
      </c>
      <c r="K621" s="25"/>
      <c r="L621" s="25"/>
      <c r="M621" s="25"/>
      <c r="N621" s="31"/>
      <c r="O621" s="31"/>
      <c r="P621" s="71"/>
      <c r="Q621" s="32"/>
      <c r="R621" s="32"/>
      <c r="S621" s="25"/>
      <c r="T621" s="25"/>
      <c r="U621" s="25"/>
      <c r="V621" s="25"/>
      <c r="W621" s="25"/>
      <c r="X621" s="25"/>
      <c r="Y621" s="83"/>
      <c r="Z621" s="83"/>
      <c r="AA621" s="83"/>
      <c r="AB621" s="83"/>
      <c r="AC621" s="83"/>
      <c r="AD621" s="32"/>
      <c r="AE621" s="22"/>
      <c r="AF621" s="22"/>
      <c r="AG621" s="22"/>
      <c r="AH621" s="22"/>
      <c r="AI621" s="22"/>
      <c r="AJ621" s="65"/>
      <c r="AK621" s="65"/>
      <c r="AL621" s="65"/>
      <c r="AM621" s="65"/>
      <c r="AN621" s="65"/>
      <c r="AO621" s="24"/>
      <c r="AP621" s="24"/>
      <c r="AQ621" s="24">
        <v>1</v>
      </c>
      <c r="AR621" s="24"/>
      <c r="AS621" s="24" t="s">
        <v>751</v>
      </c>
      <c r="AT621" s="32"/>
      <c r="AU621" s="25"/>
      <c r="AV621" s="25"/>
      <c r="AW621" s="25"/>
      <c r="AX621" s="25"/>
      <c r="AY621" s="25"/>
      <c r="AZ621" s="25"/>
      <c r="BA621" s="25"/>
      <c r="BB621" s="32"/>
      <c r="BC621" s="32"/>
      <c r="BD621" s="25"/>
      <c r="BE621" s="25"/>
      <c r="BF621" s="25"/>
      <c r="BG621" s="25" t="s">
        <v>2000</v>
      </c>
      <c r="BH621" s="25" t="s">
        <v>2000</v>
      </c>
      <c r="BI621" s="75" t="s">
        <v>2000</v>
      </c>
      <c r="BJ621" s="75" t="s">
        <v>2000</v>
      </c>
      <c r="BK621" s="75" t="s">
        <v>2000</v>
      </c>
      <c r="BM621" s="52"/>
      <c r="BN621" s="52"/>
      <c r="BO621" s="52"/>
      <c r="BP621" s="52"/>
      <c r="BQ621" s="52"/>
      <c r="BR621" s="52"/>
    </row>
    <row r="622" spans="1:70" ht="15" customHeight="1" x14ac:dyDescent="0.25">
      <c r="A622" s="25">
        <v>470</v>
      </c>
      <c r="B622" s="21">
        <v>212</v>
      </c>
      <c r="C622" s="191"/>
      <c r="D622" s="201">
        <v>1</v>
      </c>
      <c r="E622" s="87" t="s">
        <v>308</v>
      </c>
      <c r="F622" s="87" t="s">
        <v>289</v>
      </c>
      <c r="G622" s="94" t="s">
        <v>309</v>
      </c>
      <c r="H622" s="104">
        <v>1</v>
      </c>
      <c r="I622" s="25">
        <v>1</v>
      </c>
      <c r="J622" s="44" t="s">
        <v>310</v>
      </c>
      <c r="K622" s="25">
        <v>1</v>
      </c>
      <c r="L622" s="25">
        <v>2</v>
      </c>
      <c r="M622" s="44">
        <v>11</v>
      </c>
      <c r="N622" s="25" t="s">
        <v>2980</v>
      </c>
      <c r="O622" s="44" t="s">
        <v>627</v>
      </c>
      <c r="P622" s="44" t="s">
        <v>19</v>
      </c>
      <c r="Q622" s="44" t="s">
        <v>311</v>
      </c>
      <c r="R622" s="44"/>
      <c r="S622" s="44">
        <v>5</v>
      </c>
      <c r="T622" s="44" t="s">
        <v>18</v>
      </c>
      <c r="U622" s="44" t="s">
        <v>2</v>
      </c>
      <c r="V622" s="44">
        <v>6</v>
      </c>
      <c r="W622" s="44"/>
      <c r="X622" s="25">
        <v>1</v>
      </c>
      <c r="Y622" s="44"/>
      <c r="Z622" s="83"/>
      <c r="AA622" s="83">
        <v>62.37</v>
      </c>
      <c r="AB622" s="83"/>
      <c r="AC622" s="83"/>
      <c r="AD622" s="44" t="s">
        <v>1016</v>
      </c>
      <c r="AE622" s="22"/>
      <c r="AF622" s="22"/>
      <c r="AG622" s="22">
        <f>(AA622*(106.875/AO622))/$AQ622</f>
        <v>75.263008091832887</v>
      </c>
      <c r="AH622" s="22"/>
      <c r="AI622" s="22"/>
      <c r="AJ622" s="35"/>
      <c r="AK622" s="35"/>
      <c r="AL622" s="35">
        <f>AG622/1.99</f>
        <v>37.820607081323061</v>
      </c>
      <c r="AM622" s="35"/>
      <c r="AN622" s="35"/>
      <c r="AO622" s="24">
        <v>88.566666666666663</v>
      </c>
      <c r="AP622" s="24"/>
      <c r="AQ622" s="24">
        <v>1</v>
      </c>
      <c r="AR622" s="28">
        <v>3</v>
      </c>
      <c r="AS622" s="24" t="s">
        <v>751</v>
      </c>
      <c r="AT622" s="44">
        <v>12</v>
      </c>
      <c r="AU622" s="44" t="s">
        <v>630</v>
      </c>
      <c r="AV622" s="44" t="s">
        <v>539</v>
      </c>
      <c r="AW622" s="44">
        <v>2002</v>
      </c>
      <c r="AX622" s="44" t="s">
        <v>2</v>
      </c>
      <c r="AY622" s="44" t="s">
        <v>631</v>
      </c>
      <c r="AZ622" s="44"/>
      <c r="BA622" s="44" t="s">
        <v>629</v>
      </c>
      <c r="BB622" s="44"/>
      <c r="BC622" s="44">
        <v>216</v>
      </c>
      <c r="BD622" s="25" t="s">
        <v>585</v>
      </c>
      <c r="BE622" s="44" t="s">
        <v>632</v>
      </c>
      <c r="BF622" s="44">
        <v>3</v>
      </c>
      <c r="BG622" s="62">
        <v>3</v>
      </c>
      <c r="BH622" s="25" t="s">
        <v>2000</v>
      </c>
      <c r="BI622" s="174">
        <v>1</v>
      </c>
      <c r="BJ622" s="75" t="s">
        <v>4061</v>
      </c>
      <c r="BK622" s="75" t="s">
        <v>4057</v>
      </c>
      <c r="BM622" s="238"/>
      <c r="BN622" s="238"/>
      <c r="BO622" s="238"/>
      <c r="BP622" s="238"/>
      <c r="BQ622" s="238"/>
      <c r="BR622" s="238"/>
    </row>
    <row r="623" spans="1:70" ht="15" customHeight="1" x14ac:dyDescent="0.25">
      <c r="A623" s="25">
        <v>467</v>
      </c>
      <c r="B623" s="26"/>
      <c r="C623" s="190"/>
      <c r="D623" s="200">
        <v>0</v>
      </c>
      <c r="E623" s="57" t="s">
        <v>308</v>
      </c>
      <c r="F623" s="57" t="s">
        <v>289</v>
      </c>
      <c r="G623" s="25" t="s">
        <v>633</v>
      </c>
      <c r="H623" s="104">
        <v>1</v>
      </c>
      <c r="I623" s="25">
        <v>1</v>
      </c>
      <c r="J623" s="25" t="s">
        <v>310</v>
      </c>
      <c r="K623" s="25">
        <v>1</v>
      </c>
      <c r="L623" s="25">
        <v>2</v>
      </c>
      <c r="M623" s="25">
        <v>24</v>
      </c>
      <c r="N623" s="25" t="s">
        <v>2955</v>
      </c>
      <c r="O623" s="25" t="s">
        <v>634</v>
      </c>
      <c r="P623" s="25" t="s">
        <v>19</v>
      </c>
      <c r="Q623" s="25" t="s">
        <v>311</v>
      </c>
      <c r="R623" s="25"/>
      <c r="S623" s="25">
        <v>5</v>
      </c>
      <c r="T623" s="25" t="s">
        <v>18</v>
      </c>
      <c r="U623" s="44" t="s">
        <v>2</v>
      </c>
      <c r="V623" s="44">
        <v>6</v>
      </c>
      <c r="W623" s="25"/>
      <c r="X623" s="25">
        <v>1</v>
      </c>
      <c r="Y623" s="25"/>
      <c r="Z623" s="83"/>
      <c r="AA623" s="83">
        <v>39.86</v>
      </c>
      <c r="AB623" s="83"/>
      <c r="AC623" s="83"/>
      <c r="AD623" s="25" t="s">
        <v>1017</v>
      </c>
      <c r="AE623" s="22"/>
      <c r="AF623" s="22"/>
      <c r="AG623" s="22">
        <f>(AA623*(106.875/AO623))/$AQ623</f>
        <v>48.099783590515621</v>
      </c>
      <c r="AH623" s="22"/>
      <c r="AI623" s="22"/>
      <c r="AJ623" s="35"/>
      <c r="AK623" s="35"/>
      <c r="AL623" s="35">
        <f>AG623/1.99</f>
        <v>24.170745522872171</v>
      </c>
      <c r="AM623" s="35"/>
      <c r="AN623" s="35"/>
      <c r="AO623" s="24">
        <v>88.566666666666663</v>
      </c>
      <c r="AP623" s="24"/>
      <c r="AQ623" s="24">
        <v>1</v>
      </c>
      <c r="AR623" s="28">
        <v>3</v>
      </c>
      <c r="AS623" s="24" t="s">
        <v>751</v>
      </c>
      <c r="AT623" s="25">
        <v>12</v>
      </c>
      <c r="AU623" s="25" t="s">
        <v>630</v>
      </c>
      <c r="AV623" s="25" t="s">
        <v>539</v>
      </c>
      <c r="AW623" s="44">
        <v>2002</v>
      </c>
      <c r="AX623" s="25" t="s">
        <v>2</v>
      </c>
      <c r="AY623" s="25" t="s">
        <v>631</v>
      </c>
      <c r="AZ623" s="25"/>
      <c r="BA623" s="25" t="s">
        <v>635</v>
      </c>
      <c r="BB623" s="25"/>
      <c r="BC623" s="25">
        <v>216</v>
      </c>
      <c r="BD623" s="25" t="s">
        <v>585</v>
      </c>
      <c r="BE623" s="25" t="s">
        <v>632</v>
      </c>
      <c r="BF623" s="25">
        <v>3</v>
      </c>
      <c r="BG623" s="62">
        <v>3</v>
      </c>
      <c r="BH623" s="25" t="s">
        <v>2000</v>
      </c>
      <c r="BI623" s="74">
        <v>0</v>
      </c>
      <c r="BJ623" s="75" t="s">
        <v>4056</v>
      </c>
      <c r="BK623" s="75" t="s">
        <v>4057</v>
      </c>
      <c r="BM623" s="238"/>
      <c r="BN623" s="238"/>
      <c r="BO623" s="238"/>
      <c r="BP623" s="238"/>
      <c r="BQ623" s="238"/>
      <c r="BR623" s="238"/>
    </row>
    <row r="624" spans="1:70" ht="15" customHeight="1" x14ac:dyDescent="0.25">
      <c r="A624" s="25">
        <v>468</v>
      </c>
      <c r="B624" s="26"/>
      <c r="C624" s="190"/>
      <c r="D624" s="200">
        <v>0</v>
      </c>
      <c r="E624" s="57" t="s">
        <v>308</v>
      </c>
      <c r="F624" s="57" t="s">
        <v>289</v>
      </c>
      <c r="G624" s="25" t="s">
        <v>638</v>
      </c>
      <c r="H624" s="104">
        <v>1</v>
      </c>
      <c r="I624" s="25">
        <v>1</v>
      </c>
      <c r="J624" s="25" t="s">
        <v>310</v>
      </c>
      <c r="K624" s="25">
        <v>1</v>
      </c>
      <c r="L624" s="25">
        <v>2</v>
      </c>
      <c r="M624" s="25">
        <v>26</v>
      </c>
      <c r="N624" s="25">
        <v>26</v>
      </c>
      <c r="O624" s="25" t="s">
        <v>639</v>
      </c>
      <c r="P624" s="25" t="s">
        <v>19</v>
      </c>
      <c r="Q624" s="25" t="s">
        <v>311</v>
      </c>
      <c r="R624" s="25"/>
      <c r="S624" s="25">
        <v>5</v>
      </c>
      <c r="T624" s="25" t="s">
        <v>18</v>
      </c>
      <c r="U624" s="44" t="s">
        <v>2</v>
      </c>
      <c r="V624" s="44">
        <v>6</v>
      </c>
      <c r="W624" s="25"/>
      <c r="X624" s="25">
        <v>1</v>
      </c>
      <c r="Y624" s="25"/>
      <c r="Z624" s="83"/>
      <c r="AA624" s="93">
        <v>11.81</v>
      </c>
      <c r="AB624" s="83"/>
      <c r="AC624" s="83"/>
      <c r="AD624" s="25" t="s">
        <v>3569</v>
      </c>
      <c r="AE624" s="22"/>
      <c r="AF624" s="22"/>
      <c r="AG624" s="22">
        <f>(AA624*(106.875/AO624))/$AQ624</f>
        <v>14.251340797892361</v>
      </c>
      <c r="AH624" s="22"/>
      <c r="AI624" s="22"/>
      <c r="AJ624" s="35"/>
      <c r="AK624" s="35"/>
      <c r="AL624" s="35">
        <f>AG624/1.99</f>
        <v>7.1614777878856088</v>
      </c>
      <c r="AM624" s="35"/>
      <c r="AN624" s="35"/>
      <c r="AO624" s="24">
        <v>88.566666666666663</v>
      </c>
      <c r="AP624" s="24"/>
      <c r="AQ624" s="24">
        <v>1</v>
      </c>
      <c r="AR624" s="28">
        <v>3</v>
      </c>
      <c r="AS624" s="24" t="s">
        <v>751</v>
      </c>
      <c r="AT624" s="25">
        <v>12</v>
      </c>
      <c r="AU624" s="25" t="s">
        <v>630</v>
      </c>
      <c r="AV624" s="25" t="s">
        <v>539</v>
      </c>
      <c r="AW624" s="44">
        <v>2002</v>
      </c>
      <c r="AX624" s="25" t="s">
        <v>2</v>
      </c>
      <c r="AY624" s="25" t="s">
        <v>631</v>
      </c>
      <c r="AZ624" s="25"/>
      <c r="BA624" s="25"/>
      <c r="BB624" s="25"/>
      <c r="BC624" s="25">
        <v>216</v>
      </c>
      <c r="BD624" s="25" t="s">
        <v>585</v>
      </c>
      <c r="BE624" s="25" t="s">
        <v>632</v>
      </c>
      <c r="BF624" s="25">
        <v>3</v>
      </c>
      <c r="BG624" s="62">
        <v>3</v>
      </c>
      <c r="BH624" s="25" t="s">
        <v>2000</v>
      </c>
      <c r="BI624" s="74">
        <v>0</v>
      </c>
      <c r="BJ624" s="75" t="s">
        <v>4058</v>
      </c>
      <c r="BK624" s="75" t="s">
        <v>4057</v>
      </c>
      <c r="BM624" s="221"/>
      <c r="BN624" s="221"/>
      <c r="BO624" s="221"/>
      <c r="BP624" s="221"/>
      <c r="BQ624" s="221"/>
      <c r="BR624" s="221"/>
    </row>
    <row r="625" spans="1:70" ht="15" customHeight="1" x14ac:dyDescent="0.25">
      <c r="A625" s="25">
        <v>469</v>
      </c>
      <c r="B625" s="26"/>
      <c r="C625" s="190"/>
      <c r="D625" s="201">
        <v>1</v>
      </c>
      <c r="E625" s="57" t="s">
        <v>308</v>
      </c>
      <c r="F625" s="57" t="s">
        <v>289</v>
      </c>
      <c r="G625" s="25" t="s">
        <v>636</v>
      </c>
      <c r="H625" s="104">
        <v>1</v>
      </c>
      <c r="I625" s="25">
        <v>1</v>
      </c>
      <c r="J625" s="25" t="s">
        <v>310</v>
      </c>
      <c r="K625" s="25">
        <v>1</v>
      </c>
      <c r="L625" s="25">
        <v>2</v>
      </c>
      <c r="M625" s="25">
        <v>18</v>
      </c>
      <c r="N625" s="25" t="s">
        <v>2977</v>
      </c>
      <c r="O625" s="25" t="s">
        <v>637</v>
      </c>
      <c r="P625" s="25" t="s">
        <v>19</v>
      </c>
      <c r="Q625" s="25" t="s">
        <v>311</v>
      </c>
      <c r="R625" s="25"/>
      <c r="S625" s="25">
        <v>5</v>
      </c>
      <c r="T625" s="25" t="s">
        <v>18</v>
      </c>
      <c r="U625" s="44" t="s">
        <v>2</v>
      </c>
      <c r="V625" s="44">
        <v>6</v>
      </c>
      <c r="W625" s="25"/>
      <c r="X625" s="25">
        <v>1</v>
      </c>
      <c r="Y625" s="25"/>
      <c r="Z625" s="83"/>
      <c r="AA625" s="83">
        <v>42.83</v>
      </c>
      <c r="AB625" s="83"/>
      <c r="AC625" s="83"/>
      <c r="AD625" s="25" t="s">
        <v>1018</v>
      </c>
      <c r="AE625" s="22"/>
      <c r="AF625" s="22"/>
      <c r="AG625" s="22">
        <f>(AA625*(106.875/AO625))/$AQ625</f>
        <v>51.683736356793375</v>
      </c>
      <c r="AH625" s="22"/>
      <c r="AI625" s="22"/>
      <c r="AJ625" s="35"/>
      <c r="AK625" s="35"/>
      <c r="AL625" s="35">
        <f>AG625/1.99</f>
        <v>25.971726812458982</v>
      </c>
      <c r="AM625" s="35"/>
      <c r="AN625" s="35"/>
      <c r="AO625" s="24">
        <v>88.566666666666663</v>
      </c>
      <c r="AP625" s="24"/>
      <c r="AQ625" s="24">
        <v>1</v>
      </c>
      <c r="AR625" s="28">
        <v>3</v>
      </c>
      <c r="AS625" s="24" t="s">
        <v>751</v>
      </c>
      <c r="AT625" s="25">
        <v>12</v>
      </c>
      <c r="AU625" s="25" t="s">
        <v>630</v>
      </c>
      <c r="AV625" s="25" t="s">
        <v>539</v>
      </c>
      <c r="AW625" s="44">
        <v>2002</v>
      </c>
      <c r="AX625" s="25" t="s">
        <v>2</v>
      </c>
      <c r="AY625" s="25" t="s">
        <v>631</v>
      </c>
      <c r="AZ625" s="25"/>
      <c r="BA625" s="25"/>
      <c r="BB625" s="25"/>
      <c r="BC625" s="25">
        <v>216</v>
      </c>
      <c r="BD625" s="25" t="s">
        <v>585</v>
      </c>
      <c r="BE625" s="25" t="s">
        <v>632</v>
      </c>
      <c r="BF625" s="25">
        <v>3</v>
      </c>
      <c r="BG625" s="62">
        <v>3</v>
      </c>
      <c r="BH625" s="25" t="s">
        <v>2000</v>
      </c>
      <c r="BI625" s="174">
        <v>1</v>
      </c>
      <c r="BJ625" s="75" t="s">
        <v>4059</v>
      </c>
      <c r="BK625" s="75" t="s">
        <v>4060</v>
      </c>
      <c r="BM625" s="213"/>
      <c r="BN625" s="213"/>
      <c r="BO625" s="213"/>
      <c r="BP625" s="213"/>
      <c r="BQ625" s="213"/>
      <c r="BR625" s="213"/>
    </row>
    <row r="626" spans="1:70" ht="15" customHeight="1" x14ac:dyDescent="0.25">
      <c r="A626" s="25">
        <v>471</v>
      </c>
      <c r="B626" s="21">
        <v>213</v>
      </c>
      <c r="C626" s="190" t="s">
        <v>428</v>
      </c>
      <c r="D626" s="201">
        <v>0</v>
      </c>
      <c r="E626" s="57" t="s">
        <v>436</v>
      </c>
      <c r="F626" s="57" t="s">
        <v>5</v>
      </c>
      <c r="G626" s="25" t="s">
        <v>412</v>
      </c>
      <c r="H626" s="104">
        <v>0</v>
      </c>
      <c r="I626" s="25" t="s">
        <v>1329</v>
      </c>
      <c r="J626" s="25"/>
      <c r="K626" s="25"/>
      <c r="L626" s="25"/>
      <c r="M626" s="25"/>
      <c r="N626" s="25"/>
      <c r="O626" s="25"/>
      <c r="P626" s="25"/>
      <c r="Q626" s="25"/>
      <c r="R626" s="25"/>
      <c r="S626" s="25"/>
      <c r="T626" s="25"/>
      <c r="U626" s="25"/>
      <c r="V626" s="25"/>
      <c r="W626" s="25"/>
      <c r="X626" s="25"/>
      <c r="Y626" s="25"/>
      <c r="Z626" s="25"/>
      <c r="AA626" s="25"/>
      <c r="AB626" s="25"/>
      <c r="AC626" s="25"/>
      <c r="AD626" s="25"/>
      <c r="AE626" s="22"/>
      <c r="AF626" s="22"/>
      <c r="AG626" s="22"/>
      <c r="AH626" s="22"/>
      <c r="AI626" s="22"/>
      <c r="AJ626" s="23"/>
      <c r="AK626" s="23"/>
      <c r="AL626" s="23"/>
      <c r="AM626" s="23"/>
      <c r="AN626" s="23"/>
      <c r="AO626" s="24"/>
      <c r="AP626" s="24"/>
      <c r="AQ626" s="24">
        <v>1</v>
      </c>
      <c r="AR626" s="24"/>
      <c r="AS626" s="24" t="s">
        <v>751</v>
      </c>
      <c r="AT626" s="25"/>
      <c r="AU626" s="25"/>
      <c r="AV626" s="25"/>
      <c r="AW626" s="25"/>
      <c r="AX626" s="25"/>
      <c r="AY626" s="25"/>
      <c r="AZ626" s="25"/>
      <c r="BA626" s="25"/>
      <c r="BB626" s="25"/>
      <c r="BC626" s="25"/>
      <c r="BD626" s="25"/>
      <c r="BE626" s="25"/>
      <c r="BF626" s="25"/>
      <c r="BG626" s="25" t="s">
        <v>2000</v>
      </c>
      <c r="BH626" s="25" t="s">
        <v>2000</v>
      </c>
      <c r="BI626" s="75" t="s">
        <v>2000</v>
      </c>
      <c r="BJ626" s="75" t="s">
        <v>2000</v>
      </c>
      <c r="BK626" s="75" t="s">
        <v>2000</v>
      </c>
    </row>
    <row r="627" spans="1:70" ht="15" customHeight="1" x14ac:dyDescent="0.25">
      <c r="A627" s="25">
        <v>472</v>
      </c>
      <c r="B627" s="21">
        <v>214</v>
      </c>
      <c r="C627" s="190" t="s">
        <v>387</v>
      </c>
      <c r="D627" s="201">
        <v>0</v>
      </c>
      <c r="E627" s="57" t="s">
        <v>392</v>
      </c>
      <c r="F627" s="57" t="s">
        <v>5</v>
      </c>
      <c r="G627" s="25" t="s">
        <v>393</v>
      </c>
      <c r="H627" s="104">
        <v>0</v>
      </c>
      <c r="I627" s="25" t="s">
        <v>1042</v>
      </c>
      <c r="J627" s="25"/>
      <c r="K627" s="25"/>
      <c r="L627" s="25"/>
      <c r="M627" s="25"/>
      <c r="N627" s="25"/>
      <c r="O627" s="25"/>
      <c r="P627" s="25"/>
      <c r="Q627" s="25"/>
      <c r="R627" s="25"/>
      <c r="S627" s="25"/>
      <c r="T627" s="25"/>
      <c r="U627" s="25"/>
      <c r="V627" s="25"/>
      <c r="W627" s="25"/>
      <c r="X627" s="25"/>
      <c r="Y627" s="25"/>
      <c r="Z627" s="83"/>
      <c r="AA627" s="83"/>
      <c r="AB627" s="83"/>
      <c r="AC627" s="83"/>
      <c r="AD627" s="25"/>
      <c r="AE627" s="22"/>
      <c r="AF627" s="22"/>
      <c r="AG627" s="22"/>
      <c r="AH627" s="22"/>
      <c r="AI627" s="22"/>
      <c r="AJ627" s="35"/>
      <c r="AK627" s="35"/>
      <c r="AL627" s="35"/>
      <c r="AM627" s="35"/>
      <c r="AN627" s="35"/>
      <c r="AO627" s="24"/>
      <c r="AP627" s="24"/>
      <c r="AQ627" s="24">
        <v>1</v>
      </c>
      <c r="AR627" s="24"/>
      <c r="AS627" s="24" t="s">
        <v>751</v>
      </c>
      <c r="AT627" s="25"/>
      <c r="AU627" s="25"/>
      <c r="AV627" s="25"/>
      <c r="AW627" s="25"/>
      <c r="AX627" s="25"/>
      <c r="AY627" s="25"/>
      <c r="AZ627" s="25"/>
      <c r="BA627" s="25"/>
      <c r="BB627" s="25"/>
      <c r="BC627" s="25"/>
      <c r="BD627" s="25"/>
      <c r="BE627" s="25"/>
      <c r="BF627" s="25"/>
      <c r="BG627" s="25" t="s">
        <v>2000</v>
      </c>
      <c r="BH627" s="25" t="s">
        <v>2000</v>
      </c>
      <c r="BI627" s="75" t="s">
        <v>2000</v>
      </c>
      <c r="BJ627" s="75" t="s">
        <v>2000</v>
      </c>
      <c r="BK627" s="75" t="s">
        <v>2000</v>
      </c>
    </row>
    <row r="628" spans="1:70" ht="15" customHeight="1" x14ac:dyDescent="0.25">
      <c r="A628" s="25">
        <v>473</v>
      </c>
      <c r="B628" s="21">
        <v>215</v>
      </c>
      <c r="C628" s="190" t="s">
        <v>23</v>
      </c>
      <c r="D628" s="201">
        <v>0</v>
      </c>
      <c r="E628" s="57" t="s">
        <v>334</v>
      </c>
      <c r="F628" s="57" t="s">
        <v>289</v>
      </c>
      <c r="G628" s="25"/>
      <c r="H628" s="104">
        <v>0</v>
      </c>
      <c r="I628" s="25" t="s">
        <v>618</v>
      </c>
      <c r="J628" s="25"/>
      <c r="K628" s="25">
        <v>1</v>
      </c>
      <c r="L628" s="25">
        <v>2</v>
      </c>
      <c r="M628" s="25"/>
      <c r="N628" s="25"/>
      <c r="O628" s="25"/>
      <c r="P628" s="25"/>
      <c r="Q628" s="25"/>
      <c r="R628" s="25"/>
      <c r="S628" s="25"/>
      <c r="T628" s="25"/>
      <c r="U628" s="25"/>
      <c r="V628" s="25"/>
      <c r="W628" s="25"/>
      <c r="X628" s="25"/>
      <c r="Y628" s="25"/>
      <c r="Z628" s="83"/>
      <c r="AA628" s="83"/>
      <c r="AB628" s="83"/>
      <c r="AC628" s="83"/>
      <c r="AD628" s="25"/>
      <c r="AE628" s="22"/>
      <c r="AF628" s="22"/>
      <c r="AG628" s="22"/>
      <c r="AH628" s="22"/>
      <c r="AI628" s="22"/>
      <c r="AJ628" s="35"/>
      <c r="AK628" s="35"/>
      <c r="AL628" s="35"/>
      <c r="AM628" s="35"/>
      <c r="AN628" s="35"/>
      <c r="AO628" s="24"/>
      <c r="AP628" s="24"/>
      <c r="AQ628" s="24">
        <v>1</v>
      </c>
      <c r="AR628" s="24"/>
      <c r="AS628" s="24" t="s">
        <v>751</v>
      </c>
      <c r="AT628" s="25"/>
      <c r="AU628" s="25"/>
      <c r="AV628" s="25"/>
      <c r="AW628" s="25"/>
      <c r="AX628" s="25"/>
      <c r="AY628" s="25"/>
      <c r="AZ628" s="25"/>
      <c r="BA628" s="25"/>
      <c r="BB628" s="25"/>
      <c r="BC628" s="25"/>
      <c r="BD628" s="25"/>
      <c r="BE628" s="25"/>
      <c r="BF628" s="25"/>
      <c r="BG628" s="25" t="s">
        <v>2000</v>
      </c>
      <c r="BH628" s="25" t="s">
        <v>2000</v>
      </c>
      <c r="BI628" s="75" t="s">
        <v>2000</v>
      </c>
      <c r="BJ628" s="75" t="s">
        <v>2000</v>
      </c>
      <c r="BK628" s="75" t="s">
        <v>2000</v>
      </c>
      <c r="BM628" s="238"/>
      <c r="BN628" s="238"/>
      <c r="BO628" s="238"/>
      <c r="BP628" s="238"/>
      <c r="BQ628" s="238"/>
      <c r="BR628" s="238"/>
    </row>
    <row r="629" spans="1:70" ht="15" customHeight="1" x14ac:dyDescent="0.25">
      <c r="A629" s="25">
        <v>474</v>
      </c>
      <c r="B629" s="21">
        <v>216</v>
      </c>
      <c r="C629" s="190"/>
      <c r="D629" s="200">
        <v>0</v>
      </c>
      <c r="E629" s="57" t="s">
        <v>1182</v>
      </c>
      <c r="F629" s="57" t="s">
        <v>5</v>
      </c>
      <c r="G629" s="25"/>
      <c r="H629" s="104">
        <v>1</v>
      </c>
      <c r="I629" s="25">
        <v>1</v>
      </c>
      <c r="J629" s="25"/>
      <c r="K629" s="25">
        <v>1</v>
      </c>
      <c r="L629" s="25">
        <v>2</v>
      </c>
      <c r="M629" s="25">
        <v>1</v>
      </c>
      <c r="N629" s="25" t="s">
        <v>2974</v>
      </c>
      <c r="O629" s="25" t="s">
        <v>131</v>
      </c>
      <c r="P629" s="25" t="s">
        <v>130</v>
      </c>
      <c r="Q629" s="25" t="s">
        <v>20</v>
      </c>
      <c r="R629" s="25"/>
      <c r="S629" s="25">
        <v>7</v>
      </c>
      <c r="T629" s="25" t="s">
        <v>9</v>
      </c>
      <c r="U629" s="25" t="s">
        <v>10</v>
      </c>
      <c r="V629" s="25">
        <v>8</v>
      </c>
      <c r="W629" s="25" t="s">
        <v>3</v>
      </c>
      <c r="X629" s="25">
        <v>1</v>
      </c>
      <c r="Y629" s="25"/>
      <c r="Z629" s="25"/>
      <c r="AA629" s="25">
        <v>91740000</v>
      </c>
      <c r="AB629" s="25"/>
      <c r="AC629" s="25"/>
      <c r="AD629" s="25" t="s">
        <v>1943</v>
      </c>
      <c r="AE629" s="22"/>
      <c r="AF629" s="22"/>
      <c r="AG629" s="22">
        <f>(AA629*(106.875/AO629))/$AQ629</f>
        <v>91947913.410440743</v>
      </c>
      <c r="AH629" s="22"/>
      <c r="AI629" s="22"/>
      <c r="AJ629" s="23"/>
      <c r="AK629" s="23"/>
      <c r="AL629" s="23"/>
      <c r="AM629" s="23"/>
      <c r="AN629" s="23"/>
      <c r="AO629" s="24">
        <v>106.63333333333334</v>
      </c>
      <c r="AP629" s="24"/>
      <c r="AQ629" s="24">
        <v>1</v>
      </c>
      <c r="AR629" s="24">
        <v>6</v>
      </c>
      <c r="AS629" s="24" t="s">
        <v>751</v>
      </c>
      <c r="AT629" s="25">
        <v>9</v>
      </c>
      <c r="AU629" s="25" t="s">
        <v>132</v>
      </c>
      <c r="AV629" s="25" t="s">
        <v>133</v>
      </c>
      <c r="AW629" s="25">
        <v>2014</v>
      </c>
      <c r="AX629" s="25" t="s">
        <v>3</v>
      </c>
      <c r="AY629" s="25" t="s">
        <v>1184</v>
      </c>
      <c r="AZ629" s="25" t="s">
        <v>3</v>
      </c>
      <c r="BA629" s="25" t="s">
        <v>1183</v>
      </c>
      <c r="BB629" s="25" t="s">
        <v>3</v>
      </c>
      <c r="BC629" s="25" t="s">
        <v>3</v>
      </c>
      <c r="BD629" s="25" t="s">
        <v>134</v>
      </c>
      <c r="BE629" s="25" t="s">
        <v>1185</v>
      </c>
      <c r="BF629" s="25">
        <v>2</v>
      </c>
      <c r="BG629" s="25" t="s">
        <v>2000</v>
      </c>
      <c r="BH629" s="25" t="s">
        <v>2000</v>
      </c>
      <c r="BI629" s="74">
        <v>0</v>
      </c>
      <c r="BJ629" s="75" t="s">
        <v>3989</v>
      </c>
      <c r="BK629" s="75" t="s">
        <v>4062</v>
      </c>
    </row>
    <row r="630" spans="1:70" ht="15" customHeight="1" x14ac:dyDescent="0.25">
      <c r="A630" s="25">
        <v>475</v>
      </c>
      <c r="B630" s="21">
        <v>217</v>
      </c>
      <c r="C630" s="190" t="s">
        <v>23</v>
      </c>
      <c r="D630" s="201">
        <v>0</v>
      </c>
      <c r="E630" s="57" t="s">
        <v>720</v>
      </c>
      <c r="F630" s="57" t="s">
        <v>289</v>
      </c>
      <c r="G630" s="25"/>
      <c r="H630" s="104">
        <v>0</v>
      </c>
      <c r="I630" s="25">
        <v>0</v>
      </c>
      <c r="J630" s="25" t="s">
        <v>335</v>
      </c>
      <c r="K630" s="25">
        <v>1</v>
      </c>
      <c r="L630" s="25">
        <v>2</v>
      </c>
      <c r="M630" s="25">
        <v>26</v>
      </c>
      <c r="N630" s="25">
        <v>26</v>
      </c>
      <c r="O630" s="25" t="s">
        <v>721</v>
      </c>
      <c r="P630" s="25" t="s">
        <v>19</v>
      </c>
      <c r="Q630" s="25" t="s">
        <v>544</v>
      </c>
      <c r="R630" s="25"/>
      <c r="S630" s="25">
        <v>7</v>
      </c>
      <c r="T630" s="25" t="s">
        <v>722</v>
      </c>
      <c r="U630" s="25" t="s">
        <v>2</v>
      </c>
      <c r="V630" s="44">
        <v>8</v>
      </c>
      <c r="W630" s="25" t="s">
        <v>723</v>
      </c>
      <c r="X630" s="25">
        <v>1</v>
      </c>
      <c r="Y630" s="25"/>
      <c r="Z630" s="83"/>
      <c r="AA630" s="83"/>
      <c r="AB630" s="83"/>
      <c r="AC630" s="83"/>
      <c r="AD630" s="25"/>
      <c r="AE630" s="22"/>
      <c r="AF630" s="22"/>
      <c r="AG630" s="22"/>
      <c r="AH630" s="22"/>
      <c r="AI630" s="22"/>
      <c r="AJ630" s="35"/>
      <c r="AK630" s="35"/>
      <c r="AL630" s="35"/>
      <c r="AM630" s="35"/>
      <c r="AN630" s="35"/>
      <c r="AO630" s="24">
        <v>104.09166666666665</v>
      </c>
      <c r="AP630" s="24"/>
      <c r="AQ630" s="24">
        <v>1</v>
      </c>
      <c r="AR630" s="24">
        <v>6</v>
      </c>
      <c r="AS630" s="24" t="s">
        <v>751</v>
      </c>
      <c r="AT630" s="25">
        <v>12</v>
      </c>
      <c r="AU630" s="25" t="s">
        <v>725</v>
      </c>
      <c r="AV630" s="25" t="s">
        <v>685</v>
      </c>
      <c r="AW630" s="25">
        <v>2012</v>
      </c>
      <c r="AX630" s="25" t="s">
        <v>2</v>
      </c>
      <c r="AY630" s="25"/>
      <c r="AZ630" s="25"/>
      <c r="BA630" s="25"/>
      <c r="BB630" s="25"/>
      <c r="BC630" s="25">
        <v>128</v>
      </c>
      <c r="BD630" s="25" t="s">
        <v>578</v>
      </c>
      <c r="BE630" s="25" t="s">
        <v>724</v>
      </c>
      <c r="BF630" s="25">
        <v>3</v>
      </c>
      <c r="BG630" s="25" t="s">
        <v>2000</v>
      </c>
      <c r="BH630" s="25" t="s">
        <v>2000</v>
      </c>
      <c r="BI630" s="75" t="s">
        <v>2000</v>
      </c>
      <c r="BJ630" s="75" t="s">
        <v>2000</v>
      </c>
      <c r="BK630" s="75" t="s">
        <v>2000</v>
      </c>
      <c r="BL630" s="53"/>
      <c r="BM630" s="53"/>
      <c r="BN630" s="53"/>
      <c r="BO630" s="53"/>
      <c r="BP630" s="53"/>
      <c r="BQ630" s="53"/>
      <c r="BR630" s="53"/>
    </row>
    <row r="631" spans="1:70" ht="15" customHeight="1" x14ac:dyDescent="0.25">
      <c r="A631" s="25">
        <v>476</v>
      </c>
      <c r="B631" s="21">
        <v>218</v>
      </c>
      <c r="C631" s="190" t="s">
        <v>162</v>
      </c>
      <c r="D631" s="201">
        <v>0</v>
      </c>
      <c r="E631" s="64" t="s">
        <v>1242</v>
      </c>
      <c r="F631" s="64" t="s">
        <v>151</v>
      </c>
      <c r="G631" s="25"/>
      <c r="H631" s="104">
        <v>0</v>
      </c>
      <c r="I631" s="25" t="s">
        <v>1192</v>
      </c>
      <c r="J631" s="71"/>
      <c r="K631" s="25"/>
      <c r="L631" s="25"/>
      <c r="M631" s="25"/>
      <c r="N631" s="71"/>
      <c r="O631" s="71"/>
      <c r="P631" s="71"/>
      <c r="Q631" s="25"/>
      <c r="R631" s="25"/>
      <c r="S631" s="25"/>
      <c r="T631" s="25"/>
      <c r="U631" s="25"/>
      <c r="V631" s="25"/>
      <c r="W631" s="25"/>
      <c r="X631" s="25"/>
      <c r="Y631" s="83"/>
      <c r="Z631" s="83"/>
      <c r="AA631" s="83"/>
      <c r="AB631" s="83"/>
      <c r="AC631" s="83"/>
      <c r="AD631" s="25"/>
      <c r="AE631" s="22"/>
      <c r="AF631" s="22"/>
      <c r="AG631" s="22"/>
      <c r="AH631" s="22"/>
      <c r="AI631" s="22"/>
      <c r="AJ631" s="35"/>
      <c r="AK631" s="35"/>
      <c r="AL631" s="35"/>
      <c r="AM631" s="35"/>
      <c r="AN631" s="35"/>
      <c r="AO631" s="24"/>
      <c r="AP631" s="24"/>
      <c r="AQ631" s="24">
        <v>1</v>
      </c>
      <c r="AR631" s="24"/>
      <c r="AS631" s="24" t="s">
        <v>751</v>
      </c>
      <c r="AT631" s="25"/>
      <c r="AU631" s="25"/>
      <c r="AV631" s="25"/>
      <c r="AW631" s="25"/>
      <c r="AX631" s="25"/>
      <c r="AY631" s="25"/>
      <c r="AZ631" s="25"/>
      <c r="BA631" s="25"/>
      <c r="BB631" s="25"/>
      <c r="BC631" s="25"/>
      <c r="BD631" s="25"/>
      <c r="BE631" s="25"/>
      <c r="BF631" s="25"/>
      <c r="BG631" s="25" t="s">
        <v>2000</v>
      </c>
      <c r="BH631" s="25" t="s">
        <v>2000</v>
      </c>
      <c r="BI631" s="75" t="s">
        <v>2000</v>
      </c>
      <c r="BJ631" s="75" t="s">
        <v>2000</v>
      </c>
      <c r="BK631" s="75" t="s">
        <v>2000</v>
      </c>
      <c r="BM631" s="52"/>
      <c r="BN631" s="52"/>
      <c r="BO631" s="52"/>
      <c r="BP631" s="52"/>
      <c r="BQ631" s="52"/>
      <c r="BR631" s="52"/>
    </row>
    <row r="632" spans="1:70" ht="15" customHeight="1" x14ac:dyDescent="0.25">
      <c r="A632" s="25">
        <v>477</v>
      </c>
      <c r="B632" s="21">
        <v>219</v>
      </c>
      <c r="C632" s="190" t="s">
        <v>170</v>
      </c>
      <c r="D632" s="201">
        <v>0</v>
      </c>
      <c r="E632" s="64" t="s">
        <v>951</v>
      </c>
      <c r="F632" s="64" t="s">
        <v>151</v>
      </c>
      <c r="G632" s="25"/>
      <c r="H632" s="104">
        <v>0</v>
      </c>
      <c r="I632" s="25" t="s">
        <v>952</v>
      </c>
      <c r="J632" s="71"/>
      <c r="K632" s="25"/>
      <c r="L632" s="25"/>
      <c r="M632" s="25"/>
      <c r="N632" s="71"/>
      <c r="O632" s="71"/>
      <c r="P632" s="71"/>
      <c r="Q632" s="25"/>
      <c r="R632" s="25"/>
      <c r="S632" s="25"/>
      <c r="T632" s="25"/>
      <c r="U632" s="25"/>
      <c r="V632" s="25"/>
      <c r="W632" s="25"/>
      <c r="X632" s="25"/>
      <c r="Y632" s="83"/>
      <c r="Z632" s="83"/>
      <c r="AA632" s="83"/>
      <c r="AB632" s="83"/>
      <c r="AC632" s="83"/>
      <c r="AD632" s="25"/>
      <c r="AE632" s="22"/>
      <c r="AF632" s="22"/>
      <c r="AG632" s="22"/>
      <c r="AH632" s="22"/>
      <c r="AI632" s="22"/>
      <c r="AJ632" s="35"/>
      <c r="AK632" s="35"/>
      <c r="AL632" s="35"/>
      <c r="AM632" s="35"/>
      <c r="AN632" s="35"/>
      <c r="AO632" s="24"/>
      <c r="AP632" s="24"/>
      <c r="AQ632" s="24">
        <v>1</v>
      </c>
      <c r="AR632" s="24"/>
      <c r="AS632" s="24" t="s">
        <v>751</v>
      </c>
      <c r="AT632" s="25"/>
      <c r="AU632" s="25"/>
      <c r="AV632" s="25"/>
      <c r="AW632" s="25"/>
      <c r="AX632" s="25"/>
      <c r="AY632" s="25"/>
      <c r="AZ632" s="25"/>
      <c r="BA632" s="25"/>
      <c r="BB632" s="25"/>
      <c r="BC632" s="25"/>
      <c r="BD632" s="25"/>
      <c r="BE632" s="25" t="s">
        <v>953</v>
      </c>
      <c r="BF632" s="25"/>
      <c r="BG632" s="25" t="s">
        <v>2000</v>
      </c>
      <c r="BH632" s="25" t="s">
        <v>2000</v>
      </c>
      <c r="BI632" s="75" t="s">
        <v>2000</v>
      </c>
      <c r="BJ632" s="75" t="s">
        <v>2000</v>
      </c>
      <c r="BK632" s="75" t="s">
        <v>2000</v>
      </c>
      <c r="BM632" s="52"/>
      <c r="BN632" s="52"/>
      <c r="BO632" s="52"/>
      <c r="BP632" s="52"/>
      <c r="BQ632" s="52"/>
      <c r="BR632" s="52"/>
    </row>
    <row r="633" spans="1:70" ht="15" customHeight="1" x14ac:dyDescent="0.25">
      <c r="A633" s="25">
        <v>478</v>
      </c>
      <c r="B633" s="21">
        <v>220</v>
      </c>
      <c r="C633" s="190" t="s">
        <v>195</v>
      </c>
      <c r="D633" s="200">
        <v>0</v>
      </c>
      <c r="E633" s="64" t="s">
        <v>200</v>
      </c>
      <c r="F633" s="64" t="s">
        <v>151</v>
      </c>
      <c r="G633" s="25"/>
      <c r="H633" s="104">
        <v>1</v>
      </c>
      <c r="I633" s="25">
        <v>1</v>
      </c>
      <c r="J633" s="71"/>
      <c r="K633" s="25" t="s">
        <v>1511</v>
      </c>
      <c r="L633" s="25" t="s">
        <v>751</v>
      </c>
      <c r="M633" s="25">
        <v>19</v>
      </c>
      <c r="N633" s="96" t="s">
        <v>2960</v>
      </c>
      <c r="O633" s="31" t="s">
        <v>201</v>
      </c>
      <c r="P633" s="71" t="s">
        <v>20</v>
      </c>
      <c r="Q633" s="32" t="s">
        <v>202</v>
      </c>
      <c r="R633" s="32" t="s">
        <v>751</v>
      </c>
      <c r="S633" s="25">
        <v>5</v>
      </c>
      <c r="T633" s="25" t="s">
        <v>1504</v>
      </c>
      <c r="U633" s="25" t="s">
        <v>10</v>
      </c>
      <c r="V633" s="25">
        <v>8</v>
      </c>
      <c r="W633" s="33" t="s">
        <v>208</v>
      </c>
      <c r="X633" s="25">
        <v>1</v>
      </c>
      <c r="Y633" s="25"/>
      <c r="Z633" s="83"/>
      <c r="AA633" s="62">
        <v>3.37</v>
      </c>
      <c r="AB633" s="83"/>
      <c r="AC633" s="83"/>
      <c r="AD633" s="25" t="s">
        <v>204</v>
      </c>
      <c r="AE633" s="22"/>
      <c r="AF633" s="22"/>
      <c r="AG633" s="22">
        <f>(AA633*(106.875/AO633))/$AQ633</f>
        <v>2.2880682261618204</v>
      </c>
      <c r="AH633" s="22"/>
      <c r="AI633" s="22"/>
      <c r="AJ633" s="23"/>
      <c r="AK633" s="23"/>
      <c r="AL633" s="23"/>
      <c r="AM633" s="23"/>
      <c r="AN633" s="23"/>
      <c r="AO633" s="24">
        <v>80.483333333333334</v>
      </c>
      <c r="AP633" s="27"/>
      <c r="AQ633" s="27">
        <v>1.95583</v>
      </c>
      <c r="AR633" s="28">
        <v>4</v>
      </c>
      <c r="AS633" s="28" t="s">
        <v>751</v>
      </c>
      <c r="AT633" s="34">
        <v>10</v>
      </c>
      <c r="AU633" s="36" t="s">
        <v>1515</v>
      </c>
      <c r="AV633" s="25" t="s">
        <v>767</v>
      </c>
      <c r="AW633" s="25" t="s">
        <v>1517</v>
      </c>
      <c r="AX633" s="25" t="s">
        <v>751</v>
      </c>
      <c r="AY633" s="36" t="s">
        <v>1516</v>
      </c>
      <c r="AZ633" s="25" t="s">
        <v>751</v>
      </c>
      <c r="BA633" s="32" t="s">
        <v>751</v>
      </c>
      <c r="BB633" s="25" t="s">
        <v>751</v>
      </c>
      <c r="BC633" s="25">
        <v>66</v>
      </c>
      <c r="BD633" s="32" t="s">
        <v>205</v>
      </c>
      <c r="BE633" s="37" t="s">
        <v>1998</v>
      </c>
      <c r="BF633" s="38">
        <v>2</v>
      </c>
      <c r="BG633" s="62">
        <v>3</v>
      </c>
      <c r="BH633" s="25" t="s">
        <v>2000</v>
      </c>
      <c r="BI633" s="74">
        <v>0</v>
      </c>
      <c r="BJ633" s="75" t="s">
        <v>2000</v>
      </c>
      <c r="BK633" s="75" t="s">
        <v>3886</v>
      </c>
      <c r="BL633" s="238"/>
      <c r="BM633" s="238"/>
      <c r="BN633" s="238"/>
      <c r="BO633" s="238"/>
      <c r="BP633" s="238"/>
      <c r="BQ633" s="238"/>
      <c r="BR633" s="238"/>
    </row>
    <row r="634" spans="1:70" ht="15" customHeight="1" x14ac:dyDescent="0.25">
      <c r="A634" s="25">
        <v>479</v>
      </c>
      <c r="B634" s="21">
        <v>221</v>
      </c>
      <c r="C634" s="190" t="s">
        <v>428</v>
      </c>
      <c r="D634" s="201">
        <v>0</v>
      </c>
      <c r="E634" s="57" t="s">
        <v>430</v>
      </c>
      <c r="F634" s="57" t="s">
        <v>289</v>
      </c>
      <c r="G634" s="25" t="s">
        <v>431</v>
      </c>
      <c r="H634" s="104">
        <v>0</v>
      </c>
      <c r="I634" s="25" t="s">
        <v>1437</v>
      </c>
      <c r="J634" s="25"/>
      <c r="K634" s="25">
        <v>4</v>
      </c>
      <c r="L634" s="25">
        <v>1</v>
      </c>
      <c r="M634" s="25"/>
      <c r="N634" s="25"/>
      <c r="O634" s="25"/>
      <c r="P634" s="25"/>
      <c r="Q634" s="25"/>
      <c r="R634" s="25"/>
      <c r="S634" s="25"/>
      <c r="T634" s="25"/>
      <c r="U634" s="25"/>
      <c r="V634" s="25"/>
      <c r="W634" s="25"/>
      <c r="X634" s="25"/>
      <c r="Y634" s="25"/>
      <c r="Z634" s="25"/>
      <c r="AA634" s="25"/>
      <c r="AB634" s="25"/>
      <c r="AC634" s="25"/>
      <c r="AD634" s="25"/>
      <c r="AE634" s="22"/>
      <c r="AF634" s="22"/>
      <c r="AG634" s="22"/>
      <c r="AH634" s="22"/>
      <c r="AI634" s="22"/>
      <c r="AJ634" s="23"/>
      <c r="AK634" s="23"/>
      <c r="AL634" s="23"/>
      <c r="AM634" s="23"/>
      <c r="AN634" s="23"/>
      <c r="AO634" s="24"/>
      <c r="AP634" s="24"/>
      <c r="AQ634" s="24">
        <v>1</v>
      </c>
      <c r="AR634" s="24"/>
      <c r="AS634" s="24" t="s">
        <v>751</v>
      </c>
      <c r="AT634" s="25"/>
      <c r="AU634" s="25"/>
      <c r="AV634" s="25"/>
      <c r="AW634" s="25"/>
      <c r="AX634" s="25"/>
      <c r="AY634" s="25"/>
      <c r="AZ634" s="25"/>
      <c r="BA634" s="25"/>
      <c r="BB634" s="25"/>
      <c r="BC634" s="25"/>
      <c r="BD634" s="25"/>
      <c r="BE634" s="25"/>
      <c r="BF634" s="25"/>
      <c r="BG634" s="25" t="s">
        <v>2000</v>
      </c>
      <c r="BH634" s="25" t="s">
        <v>2000</v>
      </c>
      <c r="BI634" s="75" t="s">
        <v>2000</v>
      </c>
      <c r="BJ634" s="75" t="s">
        <v>2000</v>
      </c>
      <c r="BK634" s="75" t="s">
        <v>2000</v>
      </c>
      <c r="BM634" s="238"/>
      <c r="BN634" s="238"/>
      <c r="BO634" s="238"/>
      <c r="BP634" s="238"/>
      <c r="BQ634" s="238"/>
      <c r="BR634" s="238"/>
    </row>
    <row r="635" spans="1:70" ht="15" customHeight="1" x14ac:dyDescent="0.25">
      <c r="A635" s="25">
        <v>480</v>
      </c>
      <c r="B635" s="21">
        <v>222</v>
      </c>
      <c r="C635" s="190" t="s">
        <v>195</v>
      </c>
      <c r="D635" s="200">
        <v>0</v>
      </c>
      <c r="E635" s="64" t="s">
        <v>263</v>
      </c>
      <c r="F635" s="64" t="s">
        <v>151</v>
      </c>
      <c r="G635" s="25"/>
      <c r="H635" s="104">
        <v>1</v>
      </c>
      <c r="I635" s="25">
        <v>1</v>
      </c>
      <c r="J635" s="71"/>
      <c r="K635" s="25" t="s">
        <v>1511</v>
      </c>
      <c r="L635" s="25" t="s">
        <v>751</v>
      </c>
      <c r="M635" s="25">
        <v>19</v>
      </c>
      <c r="N635" s="96" t="s">
        <v>2960</v>
      </c>
      <c r="O635" s="31" t="s">
        <v>201</v>
      </c>
      <c r="P635" s="71" t="s">
        <v>20</v>
      </c>
      <c r="Q635" s="32" t="s">
        <v>264</v>
      </c>
      <c r="R635" s="32" t="s">
        <v>751</v>
      </c>
      <c r="S635" s="25">
        <v>5</v>
      </c>
      <c r="T635" s="25" t="s">
        <v>1504</v>
      </c>
      <c r="U635" s="25" t="s">
        <v>10</v>
      </c>
      <c r="V635" s="25">
        <v>8</v>
      </c>
      <c r="W635" s="33" t="s">
        <v>232</v>
      </c>
      <c r="X635" s="25">
        <v>1</v>
      </c>
      <c r="Y635" s="83"/>
      <c r="Z635" s="62">
        <v>1.54</v>
      </c>
      <c r="AA635" s="83"/>
      <c r="AB635" s="62">
        <v>2.2799999999999998</v>
      </c>
      <c r="AC635" s="83"/>
      <c r="AD635" s="25" t="s">
        <v>204</v>
      </c>
      <c r="AE635" s="22"/>
      <c r="AF635" s="22">
        <f>(Z635*(106.875/AO635))/$AQ635</f>
        <v>1.064993703814165</v>
      </c>
      <c r="AG635" s="22"/>
      <c r="AH635" s="22">
        <f>(AB635*(106.875/AO635))/$AQ635</f>
        <v>1.5767439251274651</v>
      </c>
      <c r="AI635" s="22"/>
      <c r="AJ635" s="23"/>
      <c r="AK635" s="23"/>
      <c r="AL635" s="23"/>
      <c r="AM635" s="23"/>
      <c r="AN635" s="23"/>
      <c r="AO635" s="24">
        <v>79.016666666666666</v>
      </c>
      <c r="AP635" s="27"/>
      <c r="AQ635" s="27">
        <v>1.95583</v>
      </c>
      <c r="AR635" s="28">
        <v>4</v>
      </c>
      <c r="AS635" s="28" t="s">
        <v>751</v>
      </c>
      <c r="AT635" s="34">
        <v>10</v>
      </c>
      <c r="AU635" s="36" t="s">
        <v>1512</v>
      </c>
      <c r="AV635" s="25" t="s">
        <v>767</v>
      </c>
      <c r="AW635" s="25" t="s">
        <v>1514</v>
      </c>
      <c r="AX635" s="25" t="s">
        <v>2</v>
      </c>
      <c r="AY635" s="36" t="s">
        <v>1513</v>
      </c>
      <c r="AZ635" s="25" t="s">
        <v>751</v>
      </c>
      <c r="BA635" s="32" t="s">
        <v>751</v>
      </c>
      <c r="BB635" s="25" t="s">
        <v>751</v>
      </c>
      <c r="BC635" s="25">
        <v>261</v>
      </c>
      <c r="BD635" s="32" t="s">
        <v>205</v>
      </c>
      <c r="BE635" s="37" t="s">
        <v>1999</v>
      </c>
      <c r="BF635" s="38">
        <v>2</v>
      </c>
      <c r="BG635" s="62">
        <v>3</v>
      </c>
      <c r="BH635" s="25" t="s">
        <v>2000</v>
      </c>
      <c r="BI635" s="74">
        <v>0</v>
      </c>
      <c r="BJ635" s="75" t="s">
        <v>2000</v>
      </c>
      <c r="BK635" s="75" t="s">
        <v>3886</v>
      </c>
      <c r="BL635" s="221"/>
      <c r="BM635" s="221"/>
      <c r="BN635" s="221"/>
      <c r="BO635" s="221"/>
      <c r="BP635" s="221"/>
      <c r="BQ635" s="221"/>
      <c r="BR635" s="221"/>
    </row>
    <row r="636" spans="1:70" ht="15" customHeight="1" x14ac:dyDescent="0.25">
      <c r="A636" s="25">
        <v>481</v>
      </c>
      <c r="B636" s="21">
        <v>223</v>
      </c>
      <c r="C636" s="190" t="s">
        <v>387</v>
      </c>
      <c r="D636" s="200" t="s">
        <v>4224</v>
      </c>
      <c r="E636" s="57" t="s">
        <v>414</v>
      </c>
      <c r="F636" s="57" t="s">
        <v>5</v>
      </c>
      <c r="G636" s="25" t="s">
        <v>412</v>
      </c>
      <c r="H636" s="104">
        <v>1</v>
      </c>
      <c r="I636" s="44" t="s">
        <v>4148</v>
      </c>
      <c r="J636" s="25"/>
      <c r="K636" s="44">
        <v>4</v>
      </c>
      <c r="L636" s="44">
        <v>3</v>
      </c>
      <c r="M636" s="44">
        <v>24</v>
      </c>
      <c r="N636" s="44">
        <v>24</v>
      </c>
      <c r="O636" s="44" t="s">
        <v>1822</v>
      </c>
      <c r="P636" s="44" t="s">
        <v>19</v>
      </c>
      <c r="Q636" s="44" t="s">
        <v>19</v>
      </c>
      <c r="R636" s="44" t="s">
        <v>1826</v>
      </c>
      <c r="S636" s="44">
        <v>7</v>
      </c>
      <c r="T636" s="25" t="s">
        <v>1829</v>
      </c>
      <c r="U636" s="44" t="s">
        <v>10</v>
      </c>
      <c r="V636" s="44">
        <v>8</v>
      </c>
      <c r="W636" s="25"/>
      <c r="X636" s="25">
        <v>1</v>
      </c>
      <c r="Y636" s="25"/>
      <c r="Z636" s="25"/>
      <c r="AA636" s="25">
        <v>3915</v>
      </c>
      <c r="AB636" s="25"/>
      <c r="AC636" s="25"/>
      <c r="AD636" s="44" t="s">
        <v>2118</v>
      </c>
      <c r="AE636" s="22"/>
      <c r="AF636" s="22"/>
      <c r="AG636" s="22">
        <f t="shared" ref="AG636:AG667" si="43">(AA636*(106.875/AO636))/$AQ636</f>
        <v>2546.5629841659543</v>
      </c>
      <c r="AH636" s="22"/>
      <c r="AI636" s="22"/>
      <c r="AJ636" s="35"/>
      <c r="AK636" s="35"/>
      <c r="AL636" s="35">
        <f t="shared" ref="AL636:AL667" si="44">AG636/$AS636</f>
        <v>2546.5629841659543</v>
      </c>
      <c r="AM636" s="35"/>
      <c r="AN636" s="35"/>
      <c r="AO636" s="24">
        <v>84.00833333333334</v>
      </c>
      <c r="AP636" s="24"/>
      <c r="AQ636" s="24">
        <v>1.95583</v>
      </c>
      <c r="AR636" s="24">
        <v>1</v>
      </c>
      <c r="AS636" s="24">
        <v>1</v>
      </c>
      <c r="AT636" s="44">
        <v>17</v>
      </c>
      <c r="AU636" s="44" t="s">
        <v>4146</v>
      </c>
      <c r="AV636" s="25"/>
      <c r="AW636" s="25">
        <v>1998</v>
      </c>
      <c r="AX636" s="25"/>
      <c r="AY636" s="44" t="s">
        <v>3274</v>
      </c>
      <c r="AZ636" s="25" t="s">
        <v>1824</v>
      </c>
      <c r="BA636" s="25" t="s">
        <v>1823</v>
      </c>
      <c r="BB636" s="44" t="s">
        <v>4147</v>
      </c>
      <c r="BC636" s="25"/>
      <c r="BD636" s="25" t="s">
        <v>1614</v>
      </c>
      <c r="BE636" s="44" t="s">
        <v>1825</v>
      </c>
      <c r="BF636" s="25">
        <v>3</v>
      </c>
      <c r="BG636" s="25" t="s">
        <v>2000</v>
      </c>
      <c r="BH636" s="75" t="s">
        <v>4149</v>
      </c>
      <c r="BI636" s="74">
        <v>0</v>
      </c>
      <c r="BJ636" s="75" t="s">
        <v>4149</v>
      </c>
      <c r="BK636" s="75" t="s">
        <v>4150</v>
      </c>
      <c r="BL636" s="50"/>
      <c r="BM636" s="50"/>
      <c r="BN636" s="50"/>
      <c r="BO636" s="50"/>
      <c r="BP636" s="50"/>
      <c r="BQ636" s="50"/>
      <c r="BR636" s="50"/>
    </row>
    <row r="637" spans="1:70" ht="15" customHeight="1" x14ac:dyDescent="0.25">
      <c r="A637" s="25">
        <v>499</v>
      </c>
      <c r="B637" s="26"/>
      <c r="C637" s="190" t="s">
        <v>387</v>
      </c>
      <c r="D637" s="201" t="s">
        <v>4224</v>
      </c>
      <c r="E637" s="57" t="s">
        <v>414</v>
      </c>
      <c r="F637" s="57" t="s">
        <v>5</v>
      </c>
      <c r="G637" s="25" t="s">
        <v>412</v>
      </c>
      <c r="H637" s="104">
        <v>1</v>
      </c>
      <c r="I637" s="44" t="s">
        <v>4148</v>
      </c>
      <c r="J637" s="25"/>
      <c r="K637" s="25">
        <v>4</v>
      </c>
      <c r="L637" s="25">
        <v>3</v>
      </c>
      <c r="M637" s="25">
        <v>24</v>
      </c>
      <c r="N637" s="25">
        <v>24</v>
      </c>
      <c r="O637" s="25" t="s">
        <v>1822</v>
      </c>
      <c r="P637" s="25" t="s">
        <v>19</v>
      </c>
      <c r="Q637" s="25" t="s">
        <v>19</v>
      </c>
      <c r="R637" s="25" t="s">
        <v>1827</v>
      </c>
      <c r="S637" s="25" t="s">
        <v>3865</v>
      </c>
      <c r="T637" s="25" t="s">
        <v>1859</v>
      </c>
      <c r="U637" s="25" t="s">
        <v>2</v>
      </c>
      <c r="V637" s="25">
        <v>52</v>
      </c>
      <c r="W637" s="25" t="s">
        <v>1830</v>
      </c>
      <c r="X637" s="25">
        <v>2</v>
      </c>
      <c r="Y637" s="62"/>
      <c r="Z637" s="25"/>
      <c r="AA637" s="25">
        <v>0.97</v>
      </c>
      <c r="AB637" s="25"/>
      <c r="AC637" s="25"/>
      <c r="AD637" s="44" t="s">
        <v>3275</v>
      </c>
      <c r="AE637" s="22"/>
      <c r="AF637" s="22"/>
      <c r="AG637" s="22">
        <f t="shared" si="43"/>
        <v>0.63094919403345473</v>
      </c>
      <c r="AH637" s="22"/>
      <c r="AI637" s="22"/>
      <c r="AJ637" s="35"/>
      <c r="AK637" s="35"/>
      <c r="AL637" s="35">
        <f t="shared" si="44"/>
        <v>6309.4919403345466</v>
      </c>
      <c r="AM637" s="35"/>
      <c r="AN637" s="35"/>
      <c r="AO637" s="24">
        <v>84.00833333333334</v>
      </c>
      <c r="AP637" s="24"/>
      <c r="AQ637" s="24">
        <v>1.95583</v>
      </c>
      <c r="AR637" s="27">
        <v>2</v>
      </c>
      <c r="AS637" s="24">
        <v>1E-4</v>
      </c>
      <c r="AT637" s="44">
        <v>17</v>
      </c>
      <c r="AU637" s="44" t="s">
        <v>4146</v>
      </c>
      <c r="AV637" s="25"/>
      <c r="AW637" s="25">
        <v>1998</v>
      </c>
      <c r="AX637" s="25"/>
      <c r="AY637" s="44" t="s">
        <v>3274</v>
      </c>
      <c r="AZ637" s="25" t="s">
        <v>1824</v>
      </c>
      <c r="BA637" s="25" t="s">
        <v>1831</v>
      </c>
      <c r="BB637" s="44" t="s">
        <v>4147</v>
      </c>
      <c r="BC637" s="25"/>
      <c r="BD637" s="25" t="s">
        <v>1614</v>
      </c>
      <c r="BE637" s="25" t="s">
        <v>1825</v>
      </c>
      <c r="BF637" s="25">
        <v>3</v>
      </c>
      <c r="BG637" s="62">
        <v>3</v>
      </c>
      <c r="BH637" s="75" t="s">
        <v>4149</v>
      </c>
      <c r="BI637" s="75" t="s">
        <v>2000</v>
      </c>
      <c r="BJ637" s="75" t="s">
        <v>4149</v>
      </c>
      <c r="BK637" s="75" t="s">
        <v>4150</v>
      </c>
      <c r="BL637" s="221"/>
    </row>
    <row r="638" spans="1:70" ht="15" customHeight="1" x14ac:dyDescent="0.25">
      <c r="A638" s="25">
        <v>500</v>
      </c>
      <c r="B638" s="26"/>
      <c r="C638" s="190" t="s">
        <v>387</v>
      </c>
      <c r="D638" s="201" t="s">
        <v>4224</v>
      </c>
      <c r="E638" s="57" t="s">
        <v>414</v>
      </c>
      <c r="F638" s="57" t="s">
        <v>5</v>
      </c>
      <c r="G638" s="25" t="s">
        <v>412</v>
      </c>
      <c r="H638" s="104">
        <v>1</v>
      </c>
      <c r="I638" s="44" t="s">
        <v>4148</v>
      </c>
      <c r="J638" s="25"/>
      <c r="K638" s="25">
        <v>4</v>
      </c>
      <c r="L638" s="25">
        <v>3</v>
      </c>
      <c r="M638" s="25">
        <v>24</v>
      </c>
      <c r="N638" s="25">
        <v>24</v>
      </c>
      <c r="O638" s="25" t="s">
        <v>1822</v>
      </c>
      <c r="P638" s="25" t="s">
        <v>19</v>
      </c>
      <c r="Q638" s="25" t="s">
        <v>19</v>
      </c>
      <c r="R638" s="25" t="s">
        <v>1827</v>
      </c>
      <c r="S638" s="25" t="s">
        <v>3863</v>
      </c>
      <c r="T638" s="25" t="s">
        <v>1860</v>
      </c>
      <c r="U638" s="25" t="s">
        <v>2</v>
      </c>
      <c r="V638" s="25">
        <v>52</v>
      </c>
      <c r="W638" s="25" t="s">
        <v>1830</v>
      </c>
      <c r="X638" s="25">
        <v>2</v>
      </c>
      <c r="Y638" s="62"/>
      <c r="Z638" s="25"/>
      <c r="AA638" s="25">
        <v>0.95</v>
      </c>
      <c r="AB638" s="25"/>
      <c r="AC638" s="25"/>
      <c r="AD638" s="44" t="s">
        <v>3275</v>
      </c>
      <c r="AE638" s="22"/>
      <c r="AF638" s="22"/>
      <c r="AG638" s="22">
        <f t="shared" si="43"/>
        <v>0.61793993230080624</v>
      </c>
      <c r="AH638" s="22"/>
      <c r="AI638" s="22"/>
      <c r="AJ638" s="35"/>
      <c r="AK638" s="35"/>
      <c r="AL638" s="35">
        <f t="shared" si="44"/>
        <v>6179.3993230080623</v>
      </c>
      <c r="AM638" s="35"/>
      <c r="AN638" s="35"/>
      <c r="AO638" s="24">
        <v>84.00833333333334</v>
      </c>
      <c r="AP638" s="24"/>
      <c r="AQ638" s="24">
        <v>1.95583</v>
      </c>
      <c r="AR638" s="27">
        <v>2</v>
      </c>
      <c r="AS638" s="24">
        <v>1E-4</v>
      </c>
      <c r="AT638" s="44">
        <v>17</v>
      </c>
      <c r="AU638" s="44" t="s">
        <v>4146</v>
      </c>
      <c r="AV638" s="25"/>
      <c r="AW638" s="25">
        <v>1998</v>
      </c>
      <c r="AX638" s="25"/>
      <c r="AY638" s="44" t="s">
        <v>3274</v>
      </c>
      <c r="AZ638" s="25" t="s">
        <v>1824</v>
      </c>
      <c r="BA638" s="25" t="s">
        <v>1861</v>
      </c>
      <c r="BB638" s="44" t="s">
        <v>4147</v>
      </c>
      <c r="BC638" s="25"/>
      <c r="BD638" s="25" t="s">
        <v>1614</v>
      </c>
      <c r="BE638" s="25" t="s">
        <v>1825</v>
      </c>
      <c r="BF638" s="25">
        <v>3</v>
      </c>
      <c r="BG638" s="62">
        <v>3</v>
      </c>
      <c r="BH638" s="75" t="s">
        <v>4149</v>
      </c>
      <c r="BI638" s="75" t="s">
        <v>2000</v>
      </c>
      <c r="BJ638" s="75" t="s">
        <v>4149</v>
      </c>
      <c r="BK638" s="75" t="s">
        <v>4150</v>
      </c>
      <c r="BL638" s="238"/>
    </row>
    <row r="639" spans="1:70" ht="15" customHeight="1" x14ac:dyDescent="0.25">
      <c r="A639" s="25">
        <v>533</v>
      </c>
      <c r="B639" s="26"/>
      <c r="C639" s="190" t="s">
        <v>387</v>
      </c>
      <c r="D639" s="201" t="s">
        <v>4224</v>
      </c>
      <c r="E639" s="57" t="s">
        <v>414</v>
      </c>
      <c r="F639" s="57" t="s">
        <v>5</v>
      </c>
      <c r="G639" s="25" t="s">
        <v>412</v>
      </c>
      <c r="H639" s="104">
        <v>1</v>
      </c>
      <c r="I639" s="44" t="s">
        <v>4148</v>
      </c>
      <c r="J639" s="25"/>
      <c r="K639" s="25">
        <v>4</v>
      </c>
      <c r="L639" s="25">
        <v>3</v>
      </c>
      <c r="M639" s="25">
        <v>24</v>
      </c>
      <c r="N639" s="25">
        <v>24</v>
      </c>
      <c r="O639" s="25" t="s">
        <v>1822</v>
      </c>
      <c r="P639" s="25" t="s">
        <v>19</v>
      </c>
      <c r="Q639" s="25" t="s">
        <v>19</v>
      </c>
      <c r="R639" s="25" t="s">
        <v>1827</v>
      </c>
      <c r="S639" s="25">
        <v>8</v>
      </c>
      <c r="T639" s="25" t="s">
        <v>1911</v>
      </c>
      <c r="U639" s="25" t="s">
        <v>2</v>
      </c>
      <c r="V639" s="25">
        <v>51</v>
      </c>
      <c r="W639" s="25" t="s">
        <v>1830</v>
      </c>
      <c r="X639" s="25">
        <v>2</v>
      </c>
      <c r="Y639" s="62"/>
      <c r="Z639" s="25"/>
      <c r="AA639" s="25">
        <v>3.62</v>
      </c>
      <c r="AB639" s="25"/>
      <c r="AC639" s="25"/>
      <c r="AD639" s="44" t="s">
        <v>3275</v>
      </c>
      <c r="AE639" s="22"/>
      <c r="AF639" s="22"/>
      <c r="AG639" s="22">
        <f t="shared" si="43"/>
        <v>2.3546763736093874</v>
      </c>
      <c r="AH639" s="22"/>
      <c r="AI639" s="22"/>
      <c r="AJ639" s="35"/>
      <c r="AK639" s="35"/>
      <c r="AL639" s="35">
        <f t="shared" si="44"/>
        <v>23546.763736093872</v>
      </c>
      <c r="AM639" s="35"/>
      <c r="AN639" s="35"/>
      <c r="AO639" s="24">
        <v>84.00833333333334</v>
      </c>
      <c r="AP639" s="24"/>
      <c r="AQ639" s="24">
        <v>1.95583</v>
      </c>
      <c r="AR639" s="27">
        <v>2</v>
      </c>
      <c r="AS639" s="24">
        <v>1E-4</v>
      </c>
      <c r="AT639" s="44">
        <v>17</v>
      </c>
      <c r="AU639" s="44" t="s">
        <v>4146</v>
      </c>
      <c r="AV639" s="25"/>
      <c r="AW639" s="25">
        <v>1998</v>
      </c>
      <c r="AX639" s="25"/>
      <c r="AY639" s="44" t="s">
        <v>3274</v>
      </c>
      <c r="AZ639" s="25" t="s">
        <v>1824</v>
      </c>
      <c r="BA639" s="25" t="s">
        <v>1858</v>
      </c>
      <c r="BB639" s="44" t="s">
        <v>4147</v>
      </c>
      <c r="BC639" s="25"/>
      <c r="BD639" s="25" t="s">
        <v>1614</v>
      </c>
      <c r="BE639" s="25" t="s">
        <v>1825</v>
      </c>
      <c r="BF639" s="25">
        <v>3</v>
      </c>
      <c r="BG639" s="62">
        <v>3</v>
      </c>
      <c r="BH639" s="75" t="s">
        <v>4149</v>
      </c>
      <c r="BI639" s="75" t="s">
        <v>2000</v>
      </c>
      <c r="BJ639" s="75" t="s">
        <v>4149</v>
      </c>
      <c r="BK639" s="75" t="s">
        <v>4150</v>
      </c>
      <c r="BL639" s="221"/>
    </row>
    <row r="640" spans="1:70" ht="15" customHeight="1" x14ac:dyDescent="0.25">
      <c r="A640" s="25">
        <v>482</v>
      </c>
      <c r="B640" s="26"/>
      <c r="C640" s="190" t="s">
        <v>387</v>
      </c>
      <c r="D640" s="200" t="s">
        <v>4224</v>
      </c>
      <c r="E640" s="57" t="s">
        <v>414</v>
      </c>
      <c r="F640" s="57" t="s">
        <v>5</v>
      </c>
      <c r="G640" s="25" t="s">
        <v>412</v>
      </c>
      <c r="H640" s="104">
        <v>1</v>
      </c>
      <c r="I640" s="44" t="s">
        <v>4148</v>
      </c>
      <c r="J640" s="25"/>
      <c r="K640" s="44">
        <v>4</v>
      </c>
      <c r="L640" s="44">
        <v>3</v>
      </c>
      <c r="M640" s="44">
        <v>24</v>
      </c>
      <c r="N640" s="25">
        <v>24</v>
      </c>
      <c r="O640" s="44" t="s">
        <v>1822</v>
      </c>
      <c r="P640" s="44" t="s">
        <v>19</v>
      </c>
      <c r="Q640" s="44" t="s">
        <v>19</v>
      </c>
      <c r="R640" s="44" t="s">
        <v>1827</v>
      </c>
      <c r="S640" s="44">
        <v>7</v>
      </c>
      <c r="T640" s="25" t="s">
        <v>1829</v>
      </c>
      <c r="U640" s="44" t="s">
        <v>2</v>
      </c>
      <c r="V640" s="44">
        <v>8</v>
      </c>
      <c r="W640" s="25"/>
      <c r="X640" s="25">
        <v>1</v>
      </c>
      <c r="Y640" s="62"/>
      <c r="Z640" s="25"/>
      <c r="AA640" s="25">
        <v>0.39150000000000001</v>
      </c>
      <c r="AB640" s="25"/>
      <c r="AC640" s="25"/>
      <c r="AD640" s="44" t="s">
        <v>2117</v>
      </c>
      <c r="AE640" s="22"/>
      <c r="AF640" s="22"/>
      <c r="AG640" s="22">
        <f t="shared" si="43"/>
        <v>0.25465629841659537</v>
      </c>
      <c r="AH640" s="22"/>
      <c r="AI640" s="22"/>
      <c r="AJ640" s="35"/>
      <c r="AK640" s="35"/>
      <c r="AL640" s="35">
        <f t="shared" si="44"/>
        <v>2546.5629841659538</v>
      </c>
      <c r="AM640" s="35"/>
      <c r="AN640" s="35"/>
      <c r="AO640" s="24">
        <v>84.00833333333334</v>
      </c>
      <c r="AP640" s="24"/>
      <c r="AQ640" s="24">
        <v>1.95583</v>
      </c>
      <c r="AR640" s="27">
        <v>2</v>
      </c>
      <c r="AS640" s="24">
        <v>1E-4</v>
      </c>
      <c r="AT640" s="44">
        <v>17</v>
      </c>
      <c r="AU640" s="44" t="s">
        <v>4146</v>
      </c>
      <c r="AV640" s="25"/>
      <c r="AW640" s="25">
        <v>1998</v>
      </c>
      <c r="AX640" s="25"/>
      <c r="AY640" s="44" t="s">
        <v>3274</v>
      </c>
      <c r="AZ640" s="25" t="s">
        <v>1824</v>
      </c>
      <c r="BA640" s="25" t="s">
        <v>1823</v>
      </c>
      <c r="BB640" s="44" t="s">
        <v>4147</v>
      </c>
      <c r="BC640" s="25"/>
      <c r="BD640" s="25" t="s">
        <v>1614</v>
      </c>
      <c r="BE640" s="44" t="s">
        <v>1825</v>
      </c>
      <c r="BF640" s="25">
        <v>3</v>
      </c>
      <c r="BG640" s="62">
        <v>3</v>
      </c>
      <c r="BH640" s="75" t="s">
        <v>4149</v>
      </c>
      <c r="BI640" s="74">
        <v>0</v>
      </c>
      <c r="BJ640" s="75" t="s">
        <v>4149</v>
      </c>
      <c r="BK640" s="75" t="s">
        <v>4150</v>
      </c>
      <c r="BL640" s="221"/>
      <c r="BM640" s="238"/>
      <c r="BN640" s="238"/>
      <c r="BO640" s="238"/>
      <c r="BP640" s="238"/>
      <c r="BQ640" s="238"/>
      <c r="BR640" s="238"/>
    </row>
    <row r="641" spans="1:70" ht="15" customHeight="1" x14ac:dyDescent="0.25">
      <c r="A641" s="25">
        <v>483</v>
      </c>
      <c r="B641" s="26"/>
      <c r="C641" s="190" t="s">
        <v>387</v>
      </c>
      <c r="D641" s="200" t="s">
        <v>4224</v>
      </c>
      <c r="E641" s="57" t="s">
        <v>414</v>
      </c>
      <c r="F641" s="57" t="s">
        <v>5</v>
      </c>
      <c r="G641" s="25" t="s">
        <v>412</v>
      </c>
      <c r="H641" s="104">
        <v>1</v>
      </c>
      <c r="I641" s="44" t="s">
        <v>4148</v>
      </c>
      <c r="J641" s="25"/>
      <c r="K641" s="44">
        <v>4</v>
      </c>
      <c r="L641" s="44">
        <v>3</v>
      </c>
      <c r="M641" s="44">
        <v>24</v>
      </c>
      <c r="N641" s="25">
        <v>24</v>
      </c>
      <c r="O641" s="44" t="s">
        <v>1822</v>
      </c>
      <c r="P641" s="44" t="s">
        <v>19</v>
      </c>
      <c r="Q641" s="44" t="s">
        <v>19</v>
      </c>
      <c r="R641" s="44" t="s">
        <v>1827</v>
      </c>
      <c r="S641" s="44">
        <v>8</v>
      </c>
      <c r="T641" s="44" t="s">
        <v>1828</v>
      </c>
      <c r="U641" s="44" t="s">
        <v>2</v>
      </c>
      <c r="V641" s="44">
        <v>7</v>
      </c>
      <c r="W641" s="25" t="s">
        <v>1830</v>
      </c>
      <c r="X641" s="25">
        <v>2</v>
      </c>
      <c r="Y641" s="84"/>
      <c r="Z641" s="25"/>
      <c r="AA641" s="25">
        <v>56.23</v>
      </c>
      <c r="AB641" s="25"/>
      <c r="AC641" s="25"/>
      <c r="AD641" s="44" t="s">
        <v>3275</v>
      </c>
      <c r="AE641" s="22"/>
      <c r="AF641" s="22"/>
      <c r="AG641" s="22">
        <f t="shared" si="43"/>
        <v>36.575539361341399</v>
      </c>
      <c r="AH641" s="22"/>
      <c r="AI641" s="22"/>
      <c r="AJ641" s="35"/>
      <c r="AK641" s="35"/>
      <c r="AL641" s="35">
        <f t="shared" si="44"/>
        <v>365755.39361341397</v>
      </c>
      <c r="AM641" s="35"/>
      <c r="AN641" s="35"/>
      <c r="AO641" s="24">
        <v>84.00833333333334</v>
      </c>
      <c r="AP641" s="24"/>
      <c r="AQ641" s="24">
        <v>1.95583</v>
      </c>
      <c r="AR641" s="27">
        <v>2</v>
      </c>
      <c r="AS641" s="24">
        <v>1E-4</v>
      </c>
      <c r="AT641" s="44">
        <v>17</v>
      </c>
      <c r="AU641" s="44" t="s">
        <v>4146</v>
      </c>
      <c r="AV641" s="44"/>
      <c r="AW641" s="25">
        <v>1998</v>
      </c>
      <c r="AX641" s="25"/>
      <c r="AY641" s="44" t="s">
        <v>3274</v>
      </c>
      <c r="AZ641" s="25" t="s">
        <v>1824</v>
      </c>
      <c r="BA641" s="25" t="s">
        <v>1831</v>
      </c>
      <c r="BB641" s="44" t="s">
        <v>4147</v>
      </c>
      <c r="BC641" s="25"/>
      <c r="BD641" s="25" t="s">
        <v>1614</v>
      </c>
      <c r="BE641" s="44" t="s">
        <v>1825</v>
      </c>
      <c r="BF641" s="25">
        <v>3</v>
      </c>
      <c r="BG641" s="62">
        <v>3</v>
      </c>
      <c r="BH641" s="75" t="s">
        <v>4149</v>
      </c>
      <c r="BI641" s="74">
        <v>0</v>
      </c>
      <c r="BJ641" s="75" t="s">
        <v>4149</v>
      </c>
      <c r="BK641" s="75" t="s">
        <v>4150</v>
      </c>
      <c r="BL641" s="221"/>
      <c r="BM641" s="238"/>
      <c r="BN641" s="238"/>
      <c r="BO641" s="238"/>
      <c r="BP641" s="238"/>
      <c r="BQ641" s="238"/>
      <c r="BR641" s="238"/>
    </row>
    <row r="642" spans="1:70" ht="15" customHeight="1" x14ac:dyDescent="0.25">
      <c r="A642" s="25">
        <v>484</v>
      </c>
      <c r="B642" s="26"/>
      <c r="C642" s="190" t="s">
        <v>387</v>
      </c>
      <c r="D642" s="200" t="s">
        <v>4224</v>
      </c>
      <c r="E642" s="57" t="s">
        <v>414</v>
      </c>
      <c r="F642" s="57" t="s">
        <v>5</v>
      </c>
      <c r="G642" s="25" t="s">
        <v>412</v>
      </c>
      <c r="H642" s="104">
        <v>1</v>
      </c>
      <c r="I642" s="44" t="s">
        <v>4148</v>
      </c>
      <c r="J642" s="25"/>
      <c r="K642" s="44">
        <v>4</v>
      </c>
      <c r="L642" s="44">
        <v>3</v>
      </c>
      <c r="M642" s="44">
        <v>24</v>
      </c>
      <c r="N642" s="25">
        <v>24</v>
      </c>
      <c r="O642" s="44" t="s">
        <v>1822</v>
      </c>
      <c r="P642" s="44" t="s">
        <v>19</v>
      </c>
      <c r="Q642" s="44" t="s">
        <v>19</v>
      </c>
      <c r="R642" s="44" t="s">
        <v>1827</v>
      </c>
      <c r="S642" s="44">
        <v>8</v>
      </c>
      <c r="T642" s="44" t="s">
        <v>1832</v>
      </c>
      <c r="U642" s="44" t="s">
        <v>2</v>
      </c>
      <c r="V642" s="44">
        <v>7</v>
      </c>
      <c r="W642" s="25" t="s">
        <v>1830</v>
      </c>
      <c r="X642" s="25">
        <v>2</v>
      </c>
      <c r="Y642" s="84"/>
      <c r="Z642" s="25"/>
      <c r="AA642" s="25">
        <v>283.45999999999998</v>
      </c>
      <c r="AB642" s="25"/>
      <c r="AC642" s="25"/>
      <c r="AD642" s="44" t="s">
        <v>3275</v>
      </c>
      <c r="AE642" s="22"/>
      <c r="AF642" s="22"/>
      <c r="AG642" s="22">
        <f t="shared" si="43"/>
        <v>184.38026653682789</v>
      </c>
      <c r="AH642" s="22"/>
      <c r="AI642" s="22"/>
      <c r="AJ642" s="35"/>
      <c r="AK642" s="35"/>
      <c r="AL642" s="35">
        <f t="shared" si="44"/>
        <v>1843802.6653682787</v>
      </c>
      <c r="AM642" s="35"/>
      <c r="AN642" s="35"/>
      <c r="AO642" s="24">
        <v>84.00833333333334</v>
      </c>
      <c r="AP642" s="24"/>
      <c r="AQ642" s="24">
        <v>1.95583</v>
      </c>
      <c r="AR642" s="27">
        <v>2</v>
      </c>
      <c r="AS642" s="24">
        <v>1E-4</v>
      </c>
      <c r="AT642" s="44">
        <v>17</v>
      </c>
      <c r="AU642" s="44" t="s">
        <v>4146</v>
      </c>
      <c r="AV642" s="25"/>
      <c r="AW642" s="25">
        <v>1998</v>
      </c>
      <c r="AX642" s="25"/>
      <c r="AY642" s="44" t="s">
        <v>3274</v>
      </c>
      <c r="AZ642" s="25" t="s">
        <v>1824</v>
      </c>
      <c r="BA642" s="25" t="s">
        <v>1835</v>
      </c>
      <c r="BB642" s="44" t="s">
        <v>4147</v>
      </c>
      <c r="BC642" s="25"/>
      <c r="BD642" s="25" t="s">
        <v>1614</v>
      </c>
      <c r="BE642" s="44" t="s">
        <v>1825</v>
      </c>
      <c r="BF642" s="25">
        <v>3</v>
      </c>
      <c r="BG642" s="62">
        <v>3</v>
      </c>
      <c r="BH642" s="75" t="s">
        <v>4149</v>
      </c>
      <c r="BI642" s="74">
        <v>0</v>
      </c>
      <c r="BJ642" s="75" t="s">
        <v>4149</v>
      </c>
      <c r="BK642" s="75" t="s">
        <v>4150</v>
      </c>
      <c r="BL642" s="221"/>
      <c r="BM642" s="221"/>
      <c r="BN642" s="221"/>
      <c r="BO642" s="221"/>
      <c r="BP642" s="221"/>
      <c r="BQ642" s="221"/>
      <c r="BR642" s="221"/>
    </row>
    <row r="643" spans="1:70" ht="15" customHeight="1" x14ac:dyDescent="0.25">
      <c r="A643" s="25">
        <v>485</v>
      </c>
      <c r="B643" s="26"/>
      <c r="C643" s="190" t="s">
        <v>387</v>
      </c>
      <c r="D643" s="200" t="s">
        <v>4224</v>
      </c>
      <c r="E643" s="57" t="s">
        <v>414</v>
      </c>
      <c r="F643" s="57" t="s">
        <v>5</v>
      </c>
      <c r="G643" s="25" t="s">
        <v>412</v>
      </c>
      <c r="H643" s="104">
        <v>1</v>
      </c>
      <c r="I643" s="44" t="s">
        <v>4148</v>
      </c>
      <c r="J643" s="25"/>
      <c r="K643" s="44">
        <v>4</v>
      </c>
      <c r="L643" s="44">
        <v>3</v>
      </c>
      <c r="M643" s="44">
        <v>24</v>
      </c>
      <c r="N643" s="25">
        <v>24</v>
      </c>
      <c r="O643" s="44" t="s">
        <v>1822</v>
      </c>
      <c r="P643" s="44" t="s">
        <v>19</v>
      </c>
      <c r="Q643" s="44" t="s">
        <v>19</v>
      </c>
      <c r="R643" s="44" t="s">
        <v>1827</v>
      </c>
      <c r="S643" s="44">
        <v>8</v>
      </c>
      <c r="T643" s="44" t="s">
        <v>1833</v>
      </c>
      <c r="U643" s="44" t="s">
        <v>2</v>
      </c>
      <c r="V643" s="44">
        <v>7</v>
      </c>
      <c r="W643" s="25" t="s">
        <v>1830</v>
      </c>
      <c r="X643" s="25">
        <v>2</v>
      </c>
      <c r="Y643" s="84"/>
      <c r="Z643" s="25"/>
      <c r="AA643" s="25">
        <v>20.55</v>
      </c>
      <c r="AB643" s="25"/>
      <c r="AC643" s="25"/>
      <c r="AD643" s="44" t="s">
        <v>3275</v>
      </c>
      <c r="AE643" s="22"/>
      <c r="AF643" s="22"/>
      <c r="AG643" s="22">
        <f t="shared" si="43"/>
        <v>13.367016430296387</v>
      </c>
      <c r="AH643" s="22"/>
      <c r="AI643" s="22"/>
      <c r="AJ643" s="35"/>
      <c r="AK643" s="35"/>
      <c r="AL643" s="35">
        <f t="shared" si="44"/>
        <v>133670.16430296385</v>
      </c>
      <c r="AM643" s="35"/>
      <c r="AN643" s="35"/>
      <c r="AO643" s="24">
        <v>84.00833333333334</v>
      </c>
      <c r="AP643" s="24"/>
      <c r="AQ643" s="24">
        <v>1.95583</v>
      </c>
      <c r="AR643" s="27">
        <v>2</v>
      </c>
      <c r="AS643" s="24">
        <v>1E-4</v>
      </c>
      <c r="AT643" s="44">
        <v>17</v>
      </c>
      <c r="AU643" s="44" t="s">
        <v>4146</v>
      </c>
      <c r="AV643" s="25"/>
      <c r="AW643" s="25">
        <v>1998</v>
      </c>
      <c r="AX643" s="25"/>
      <c r="AY643" s="44" t="s">
        <v>3274</v>
      </c>
      <c r="AZ643" s="25" t="s">
        <v>1824</v>
      </c>
      <c r="BA643" s="25" t="s">
        <v>1836</v>
      </c>
      <c r="BB643" s="44" t="s">
        <v>4147</v>
      </c>
      <c r="BC643" s="25"/>
      <c r="BD643" s="25" t="s">
        <v>1614</v>
      </c>
      <c r="BE643" s="44" t="s">
        <v>1825</v>
      </c>
      <c r="BF643" s="25">
        <v>3</v>
      </c>
      <c r="BG643" s="62">
        <v>3</v>
      </c>
      <c r="BH643" s="75" t="s">
        <v>4149</v>
      </c>
      <c r="BI643" s="74">
        <v>0</v>
      </c>
      <c r="BJ643" s="75" t="s">
        <v>4149</v>
      </c>
      <c r="BK643" s="75" t="s">
        <v>4150</v>
      </c>
      <c r="BL643" s="221"/>
      <c r="BM643" s="221"/>
      <c r="BN643" s="221"/>
      <c r="BO643" s="221"/>
      <c r="BP643" s="221"/>
      <c r="BQ643" s="221"/>
      <c r="BR643" s="221"/>
    </row>
    <row r="644" spans="1:70" ht="15" customHeight="1" x14ac:dyDescent="0.25">
      <c r="A644" s="25">
        <v>486</v>
      </c>
      <c r="B644" s="26"/>
      <c r="C644" s="190" t="s">
        <v>387</v>
      </c>
      <c r="D644" s="200" t="s">
        <v>4224</v>
      </c>
      <c r="E644" s="57" t="s">
        <v>414</v>
      </c>
      <c r="F644" s="57" t="s">
        <v>5</v>
      </c>
      <c r="G644" s="25" t="s">
        <v>412</v>
      </c>
      <c r="H644" s="104">
        <v>1</v>
      </c>
      <c r="I644" s="44" t="s">
        <v>4148</v>
      </c>
      <c r="J644" s="25"/>
      <c r="K644" s="44">
        <v>4</v>
      </c>
      <c r="L644" s="44">
        <v>3</v>
      </c>
      <c r="M644" s="44">
        <v>24</v>
      </c>
      <c r="N644" s="25">
        <v>24</v>
      </c>
      <c r="O644" s="44" t="s">
        <v>1822</v>
      </c>
      <c r="P644" s="44" t="s">
        <v>19</v>
      </c>
      <c r="Q644" s="44" t="s">
        <v>19</v>
      </c>
      <c r="R644" s="44" t="s">
        <v>1827</v>
      </c>
      <c r="S644" s="44">
        <v>8</v>
      </c>
      <c r="T644" s="44" t="s">
        <v>1834</v>
      </c>
      <c r="U644" s="44" t="s">
        <v>2</v>
      </c>
      <c r="V644" s="44">
        <v>7</v>
      </c>
      <c r="W644" s="25" t="s">
        <v>1830</v>
      </c>
      <c r="X644" s="25">
        <v>2</v>
      </c>
      <c r="Y644" s="84"/>
      <c r="Z644" s="25"/>
      <c r="AA644" s="25">
        <v>95.7</v>
      </c>
      <c r="AB644" s="25"/>
      <c r="AC644" s="25"/>
      <c r="AD644" s="44" t="s">
        <v>3275</v>
      </c>
      <c r="AE644" s="22"/>
      <c r="AF644" s="22"/>
      <c r="AG644" s="22">
        <f t="shared" si="43"/>
        <v>62.24931739072332</v>
      </c>
      <c r="AH644" s="22"/>
      <c r="AI644" s="22"/>
      <c r="AJ644" s="35"/>
      <c r="AK644" s="35"/>
      <c r="AL644" s="35">
        <f t="shared" si="44"/>
        <v>622493.17390723317</v>
      </c>
      <c r="AM644" s="35"/>
      <c r="AN644" s="35"/>
      <c r="AO644" s="24">
        <v>84.00833333333334</v>
      </c>
      <c r="AP644" s="24"/>
      <c r="AQ644" s="24">
        <v>1.95583</v>
      </c>
      <c r="AR644" s="27">
        <v>2</v>
      </c>
      <c r="AS644" s="24">
        <v>1E-4</v>
      </c>
      <c r="AT644" s="44">
        <v>17</v>
      </c>
      <c r="AU644" s="44" t="s">
        <v>4146</v>
      </c>
      <c r="AV644" s="25"/>
      <c r="AW644" s="25">
        <v>1998</v>
      </c>
      <c r="AX644" s="25"/>
      <c r="AY644" s="44" t="s">
        <v>3274</v>
      </c>
      <c r="AZ644" s="25" t="s">
        <v>1824</v>
      </c>
      <c r="BA644" s="25" t="s">
        <v>1837</v>
      </c>
      <c r="BB644" s="44" t="s">
        <v>4147</v>
      </c>
      <c r="BC644" s="25"/>
      <c r="BD644" s="25" t="s">
        <v>1614</v>
      </c>
      <c r="BE644" s="44" t="s">
        <v>1825</v>
      </c>
      <c r="BF644" s="25">
        <v>3</v>
      </c>
      <c r="BG644" s="62">
        <v>3</v>
      </c>
      <c r="BH644" s="75" t="s">
        <v>4149</v>
      </c>
      <c r="BI644" s="74">
        <v>0</v>
      </c>
      <c r="BJ644" s="75" t="s">
        <v>4149</v>
      </c>
      <c r="BK644" s="75" t="s">
        <v>4150</v>
      </c>
      <c r="BL644" s="221"/>
      <c r="BM644" s="221"/>
      <c r="BN644" s="221"/>
      <c r="BO644" s="221"/>
      <c r="BP644" s="221"/>
      <c r="BQ644" s="221"/>
      <c r="BR644" s="221"/>
    </row>
    <row r="645" spans="1:70" ht="15" customHeight="1" x14ac:dyDescent="0.25">
      <c r="A645" s="25">
        <v>487</v>
      </c>
      <c r="B645" s="26"/>
      <c r="C645" s="190" t="s">
        <v>387</v>
      </c>
      <c r="D645" s="200" t="s">
        <v>4224</v>
      </c>
      <c r="E645" s="57" t="s">
        <v>414</v>
      </c>
      <c r="F645" s="57" t="s">
        <v>5</v>
      </c>
      <c r="G645" s="25" t="s">
        <v>412</v>
      </c>
      <c r="H645" s="104">
        <v>1</v>
      </c>
      <c r="I645" s="44" t="s">
        <v>4148</v>
      </c>
      <c r="J645" s="25"/>
      <c r="K645" s="44">
        <v>4</v>
      </c>
      <c r="L645" s="44">
        <v>3</v>
      </c>
      <c r="M645" s="44">
        <v>24</v>
      </c>
      <c r="N645" s="25">
        <v>24</v>
      </c>
      <c r="O645" s="44" t="s">
        <v>1822</v>
      </c>
      <c r="P645" s="44" t="s">
        <v>19</v>
      </c>
      <c r="Q645" s="44" t="s">
        <v>19</v>
      </c>
      <c r="R645" s="44" t="s">
        <v>1827</v>
      </c>
      <c r="S645" s="44">
        <v>3</v>
      </c>
      <c r="T645" s="44" t="s">
        <v>1926</v>
      </c>
      <c r="U645" s="44" t="s">
        <v>2</v>
      </c>
      <c r="V645" s="44">
        <v>4</v>
      </c>
      <c r="W645" s="25" t="s">
        <v>1830</v>
      </c>
      <c r="X645" s="25">
        <v>2</v>
      </c>
      <c r="Y645" s="84"/>
      <c r="Z645" s="25"/>
      <c r="AA645" s="25">
        <v>382.28</v>
      </c>
      <c r="AB645" s="25"/>
      <c r="AC645" s="25"/>
      <c r="AD645" s="44" t="s">
        <v>3275</v>
      </c>
      <c r="AE645" s="22"/>
      <c r="AF645" s="22"/>
      <c r="AG645" s="22">
        <f t="shared" si="43"/>
        <v>248.6590287578444</v>
      </c>
      <c r="AH645" s="22"/>
      <c r="AI645" s="22"/>
      <c r="AJ645" s="35"/>
      <c r="AK645" s="35"/>
      <c r="AL645" s="35">
        <f t="shared" si="44"/>
        <v>2486590.287578444</v>
      </c>
      <c r="AM645" s="35"/>
      <c r="AN645" s="35"/>
      <c r="AO645" s="24">
        <v>84.00833333333334</v>
      </c>
      <c r="AP645" s="24"/>
      <c r="AQ645" s="24">
        <v>1.95583</v>
      </c>
      <c r="AR645" s="27">
        <v>2</v>
      </c>
      <c r="AS645" s="24">
        <v>1E-4</v>
      </c>
      <c r="AT645" s="44">
        <v>17</v>
      </c>
      <c r="AU645" s="44" t="s">
        <v>4146</v>
      </c>
      <c r="AV645" s="25"/>
      <c r="AW645" s="25">
        <v>1998</v>
      </c>
      <c r="AX645" s="25"/>
      <c r="AY645" s="44" t="s">
        <v>3274</v>
      </c>
      <c r="AZ645" s="25" t="s">
        <v>1824</v>
      </c>
      <c r="BA645" s="25" t="s">
        <v>1838</v>
      </c>
      <c r="BB645" s="44" t="s">
        <v>4147</v>
      </c>
      <c r="BC645" s="25"/>
      <c r="BD645" s="25" t="s">
        <v>1614</v>
      </c>
      <c r="BE645" s="44" t="s">
        <v>1825</v>
      </c>
      <c r="BF645" s="25">
        <v>3</v>
      </c>
      <c r="BG645" s="62">
        <v>3</v>
      </c>
      <c r="BH645" s="75" t="s">
        <v>4149</v>
      </c>
      <c r="BI645" s="74">
        <v>0</v>
      </c>
      <c r="BJ645" s="75" t="s">
        <v>4149</v>
      </c>
      <c r="BK645" s="75" t="s">
        <v>4150</v>
      </c>
      <c r="BL645" s="221"/>
      <c r="BM645" s="221"/>
      <c r="BN645" s="221"/>
      <c r="BO645" s="221"/>
      <c r="BP645" s="221"/>
      <c r="BQ645" s="221"/>
      <c r="BR645" s="221"/>
    </row>
    <row r="646" spans="1:70" ht="15" customHeight="1" x14ac:dyDescent="0.25">
      <c r="A646" s="25">
        <v>488</v>
      </c>
      <c r="B646" s="26"/>
      <c r="C646" s="190" t="s">
        <v>387</v>
      </c>
      <c r="D646" s="200" t="s">
        <v>4224</v>
      </c>
      <c r="E646" s="57" t="s">
        <v>414</v>
      </c>
      <c r="F646" s="57" t="s">
        <v>5</v>
      </c>
      <c r="G646" s="25" t="s">
        <v>412</v>
      </c>
      <c r="H646" s="104">
        <v>1</v>
      </c>
      <c r="I646" s="44" t="s">
        <v>4148</v>
      </c>
      <c r="J646" s="25"/>
      <c r="K646" s="44">
        <v>4</v>
      </c>
      <c r="L646" s="44">
        <v>3</v>
      </c>
      <c r="M646" s="44">
        <v>24</v>
      </c>
      <c r="N646" s="25">
        <v>24</v>
      </c>
      <c r="O646" s="44" t="s">
        <v>1822</v>
      </c>
      <c r="P646" s="44" t="s">
        <v>19</v>
      </c>
      <c r="Q646" s="44" t="s">
        <v>19</v>
      </c>
      <c r="R646" s="44" t="s">
        <v>1827</v>
      </c>
      <c r="S646" s="44">
        <v>3</v>
      </c>
      <c r="T646" s="44" t="s">
        <v>1839</v>
      </c>
      <c r="U646" s="44" t="s">
        <v>2</v>
      </c>
      <c r="V646" s="44">
        <v>4</v>
      </c>
      <c r="W646" s="25" t="s">
        <v>1830</v>
      </c>
      <c r="X646" s="25">
        <v>2</v>
      </c>
      <c r="Y646" s="84"/>
      <c r="Z646" s="25"/>
      <c r="AA646" s="25">
        <v>249.21</v>
      </c>
      <c r="AB646" s="25"/>
      <c r="AC646" s="25"/>
      <c r="AD646" s="44" t="s">
        <v>3275</v>
      </c>
      <c r="AE646" s="22"/>
      <c r="AF646" s="22"/>
      <c r="AG646" s="22">
        <f t="shared" si="43"/>
        <v>162.10190581966728</v>
      </c>
      <c r="AH646" s="22"/>
      <c r="AI646" s="22"/>
      <c r="AJ646" s="35"/>
      <c r="AK646" s="35"/>
      <c r="AL646" s="35">
        <f t="shared" si="44"/>
        <v>1621019.0581966727</v>
      </c>
      <c r="AM646" s="35"/>
      <c r="AN646" s="35"/>
      <c r="AO646" s="24">
        <v>84.00833333333334</v>
      </c>
      <c r="AP646" s="24"/>
      <c r="AQ646" s="24">
        <v>1.95583</v>
      </c>
      <c r="AR646" s="27">
        <v>2</v>
      </c>
      <c r="AS646" s="24">
        <v>1E-4</v>
      </c>
      <c r="AT646" s="44">
        <v>17</v>
      </c>
      <c r="AU646" s="44" t="s">
        <v>4146</v>
      </c>
      <c r="AV646" s="25"/>
      <c r="AW646" s="25">
        <v>1998</v>
      </c>
      <c r="AX646" s="25"/>
      <c r="AY646" s="44" t="s">
        <v>3274</v>
      </c>
      <c r="AZ646" s="25" t="s">
        <v>1824</v>
      </c>
      <c r="BA646" s="25" t="s">
        <v>1840</v>
      </c>
      <c r="BB646" s="44" t="s">
        <v>4147</v>
      </c>
      <c r="BC646" s="25"/>
      <c r="BD646" s="25" t="s">
        <v>1614</v>
      </c>
      <c r="BE646" s="44" t="s">
        <v>1825</v>
      </c>
      <c r="BF646" s="25">
        <v>3</v>
      </c>
      <c r="BG646" s="62">
        <v>3</v>
      </c>
      <c r="BH646" s="75" t="s">
        <v>4149</v>
      </c>
      <c r="BI646" s="74">
        <v>0</v>
      </c>
      <c r="BJ646" s="75" t="s">
        <v>4149</v>
      </c>
      <c r="BK646" s="75" t="s">
        <v>4150</v>
      </c>
      <c r="BL646" s="221"/>
      <c r="BM646" s="213"/>
      <c r="BN646" s="213"/>
      <c r="BO646" s="213"/>
      <c r="BP646" s="213"/>
      <c r="BQ646" s="213"/>
      <c r="BR646" s="213"/>
    </row>
    <row r="647" spans="1:70" ht="15" customHeight="1" x14ac:dyDescent="0.25">
      <c r="A647" s="25">
        <v>489</v>
      </c>
      <c r="B647" s="26"/>
      <c r="C647" s="190" t="s">
        <v>387</v>
      </c>
      <c r="D647" s="200" t="s">
        <v>4224</v>
      </c>
      <c r="E647" s="57" t="s">
        <v>414</v>
      </c>
      <c r="F647" s="57" t="s">
        <v>5</v>
      </c>
      <c r="G647" s="25" t="s">
        <v>412</v>
      </c>
      <c r="H647" s="104">
        <v>1</v>
      </c>
      <c r="I647" s="44" t="s">
        <v>4148</v>
      </c>
      <c r="J647" s="25"/>
      <c r="K647" s="44">
        <v>4</v>
      </c>
      <c r="L647" s="44">
        <v>3</v>
      </c>
      <c r="M647" s="44">
        <v>24</v>
      </c>
      <c r="N647" s="25">
        <v>24</v>
      </c>
      <c r="O647" s="44" t="s">
        <v>1822</v>
      </c>
      <c r="P647" s="44" t="s">
        <v>19</v>
      </c>
      <c r="Q647" s="44" t="s">
        <v>19</v>
      </c>
      <c r="R647" s="44" t="s">
        <v>1827</v>
      </c>
      <c r="S647" s="44">
        <v>3</v>
      </c>
      <c r="T647" s="44" t="s">
        <v>1841</v>
      </c>
      <c r="U647" s="44" t="s">
        <v>2</v>
      </c>
      <c r="V647" s="44">
        <v>4</v>
      </c>
      <c r="W647" s="25" t="s">
        <v>1830</v>
      </c>
      <c r="X647" s="25">
        <v>2</v>
      </c>
      <c r="Y647" s="84"/>
      <c r="Z647" s="25"/>
      <c r="AA647" s="25">
        <v>2.54</v>
      </c>
      <c r="AB647" s="25"/>
      <c r="AC647" s="25"/>
      <c r="AD647" s="44" t="s">
        <v>3275</v>
      </c>
      <c r="AE647" s="22"/>
      <c r="AF647" s="22"/>
      <c r="AG647" s="22">
        <f t="shared" si="43"/>
        <v>1.6521762400463662</v>
      </c>
      <c r="AH647" s="22"/>
      <c r="AI647" s="22"/>
      <c r="AJ647" s="35"/>
      <c r="AK647" s="35"/>
      <c r="AL647" s="35">
        <f t="shared" si="44"/>
        <v>16521.76240046366</v>
      </c>
      <c r="AM647" s="35"/>
      <c r="AN647" s="35"/>
      <c r="AO647" s="24">
        <v>84.00833333333334</v>
      </c>
      <c r="AP647" s="24"/>
      <c r="AQ647" s="24">
        <v>1.95583</v>
      </c>
      <c r="AR647" s="27">
        <v>2</v>
      </c>
      <c r="AS647" s="24">
        <v>1E-4</v>
      </c>
      <c r="AT647" s="44">
        <v>17</v>
      </c>
      <c r="AU647" s="44" t="s">
        <v>4146</v>
      </c>
      <c r="AV647" s="25"/>
      <c r="AW647" s="25">
        <v>1998</v>
      </c>
      <c r="AX647" s="25"/>
      <c r="AY647" s="44" t="s">
        <v>3274</v>
      </c>
      <c r="AZ647" s="25" t="s">
        <v>1824</v>
      </c>
      <c r="BA647" s="25" t="s">
        <v>1842</v>
      </c>
      <c r="BB647" s="44" t="s">
        <v>4147</v>
      </c>
      <c r="BC647" s="25"/>
      <c r="BD647" s="25" t="s">
        <v>1614</v>
      </c>
      <c r="BE647" s="44" t="s">
        <v>1825</v>
      </c>
      <c r="BF647" s="25">
        <v>3</v>
      </c>
      <c r="BG647" s="62">
        <v>3</v>
      </c>
      <c r="BH647" s="75" t="s">
        <v>4149</v>
      </c>
      <c r="BI647" s="74">
        <v>0</v>
      </c>
      <c r="BJ647" s="75" t="s">
        <v>4149</v>
      </c>
      <c r="BK647" s="75" t="s">
        <v>4150</v>
      </c>
      <c r="BL647" s="221"/>
      <c r="BM647" s="213"/>
      <c r="BN647" s="213"/>
      <c r="BO647" s="213"/>
      <c r="BP647" s="213"/>
      <c r="BQ647" s="213"/>
      <c r="BR647" s="213"/>
    </row>
    <row r="648" spans="1:70" ht="15" customHeight="1" x14ac:dyDescent="0.25">
      <c r="A648" s="25">
        <v>490</v>
      </c>
      <c r="B648" s="26"/>
      <c r="C648" s="190" t="s">
        <v>387</v>
      </c>
      <c r="D648" s="200" t="s">
        <v>4224</v>
      </c>
      <c r="E648" s="57" t="s">
        <v>414</v>
      </c>
      <c r="F648" s="57" t="s">
        <v>5</v>
      </c>
      <c r="G648" s="25" t="s">
        <v>412</v>
      </c>
      <c r="H648" s="104">
        <v>1</v>
      </c>
      <c r="I648" s="44" t="s">
        <v>4148</v>
      </c>
      <c r="J648" s="25"/>
      <c r="K648" s="25">
        <v>4</v>
      </c>
      <c r="L648" s="25">
        <v>3</v>
      </c>
      <c r="M648" s="25">
        <v>24</v>
      </c>
      <c r="N648" s="25">
        <v>24</v>
      </c>
      <c r="O648" s="25" t="s">
        <v>1822</v>
      </c>
      <c r="P648" s="25" t="s">
        <v>19</v>
      </c>
      <c r="Q648" s="25" t="s">
        <v>19</v>
      </c>
      <c r="R648" s="25" t="s">
        <v>1827</v>
      </c>
      <c r="S648" s="25">
        <v>3</v>
      </c>
      <c r="T648" s="25" t="s">
        <v>1843</v>
      </c>
      <c r="U648" s="25" t="s">
        <v>2</v>
      </c>
      <c r="V648" s="25">
        <v>4</v>
      </c>
      <c r="W648" s="25" t="s">
        <v>1830</v>
      </c>
      <c r="X648" s="25">
        <v>2</v>
      </c>
      <c r="Y648" s="62"/>
      <c r="Z648" s="25"/>
      <c r="AA648" s="25">
        <v>55.24</v>
      </c>
      <c r="AB648" s="25"/>
      <c r="AC648" s="25"/>
      <c r="AD648" s="44" t="s">
        <v>3275</v>
      </c>
      <c r="AE648" s="22"/>
      <c r="AF648" s="22"/>
      <c r="AG648" s="22">
        <f t="shared" si="43"/>
        <v>35.931580905575302</v>
      </c>
      <c r="AH648" s="22"/>
      <c r="AI648" s="22"/>
      <c r="AJ648" s="35"/>
      <c r="AK648" s="35"/>
      <c r="AL648" s="35">
        <f t="shared" si="44"/>
        <v>359315.80905575299</v>
      </c>
      <c r="AM648" s="35"/>
      <c r="AN648" s="35"/>
      <c r="AO648" s="24">
        <v>84.00833333333334</v>
      </c>
      <c r="AP648" s="24"/>
      <c r="AQ648" s="24">
        <v>1.95583</v>
      </c>
      <c r="AR648" s="27">
        <v>2</v>
      </c>
      <c r="AS648" s="24">
        <v>1E-4</v>
      </c>
      <c r="AT648" s="44">
        <v>17</v>
      </c>
      <c r="AU648" s="44" t="s">
        <v>4146</v>
      </c>
      <c r="AV648" s="25"/>
      <c r="AW648" s="25">
        <v>1998</v>
      </c>
      <c r="AX648" s="25"/>
      <c r="AY648" s="44" t="s">
        <v>3274</v>
      </c>
      <c r="AZ648" s="25" t="s">
        <v>1824</v>
      </c>
      <c r="BA648" s="25" t="s">
        <v>1844</v>
      </c>
      <c r="BB648" s="44" t="s">
        <v>4147</v>
      </c>
      <c r="BC648" s="25"/>
      <c r="BD648" s="25" t="s">
        <v>1614</v>
      </c>
      <c r="BE648" s="25" t="s">
        <v>1825</v>
      </c>
      <c r="BF648" s="25">
        <v>3</v>
      </c>
      <c r="BG648" s="62">
        <v>3</v>
      </c>
      <c r="BH648" s="75" t="s">
        <v>4149</v>
      </c>
      <c r="BI648" s="74">
        <v>0</v>
      </c>
      <c r="BJ648" s="75" t="s">
        <v>4149</v>
      </c>
      <c r="BK648" s="75" t="s">
        <v>4150</v>
      </c>
      <c r="BL648" s="221"/>
      <c r="BM648" s="213"/>
      <c r="BN648" s="213"/>
      <c r="BO648" s="213"/>
      <c r="BP648" s="213"/>
      <c r="BQ648" s="213"/>
      <c r="BR648" s="213"/>
    </row>
    <row r="649" spans="1:70" ht="15" customHeight="1" x14ac:dyDescent="0.25">
      <c r="A649" s="25">
        <v>491</v>
      </c>
      <c r="B649" s="26"/>
      <c r="C649" s="190" t="s">
        <v>387</v>
      </c>
      <c r="D649" s="200" t="s">
        <v>4224</v>
      </c>
      <c r="E649" s="57" t="s">
        <v>414</v>
      </c>
      <c r="F649" s="57" t="s">
        <v>5</v>
      </c>
      <c r="G649" s="25" t="s">
        <v>412</v>
      </c>
      <c r="H649" s="104">
        <v>1</v>
      </c>
      <c r="I649" s="44" t="s">
        <v>4148</v>
      </c>
      <c r="J649" s="25"/>
      <c r="K649" s="25">
        <v>4</v>
      </c>
      <c r="L649" s="25">
        <v>3</v>
      </c>
      <c r="M649" s="25">
        <v>24</v>
      </c>
      <c r="N649" s="25">
        <v>24</v>
      </c>
      <c r="O649" s="25" t="s">
        <v>1822</v>
      </c>
      <c r="P649" s="25" t="s">
        <v>19</v>
      </c>
      <c r="Q649" s="25" t="s">
        <v>19</v>
      </c>
      <c r="R649" s="25" t="s">
        <v>1827</v>
      </c>
      <c r="S649" s="25">
        <v>3</v>
      </c>
      <c r="T649" s="25" t="s">
        <v>1845</v>
      </c>
      <c r="U649" s="25" t="s">
        <v>2</v>
      </c>
      <c r="V649" s="25">
        <v>4</v>
      </c>
      <c r="W649" s="25" t="s">
        <v>1830</v>
      </c>
      <c r="X649" s="25">
        <v>2</v>
      </c>
      <c r="Y649" s="62"/>
      <c r="Z649" s="25"/>
      <c r="AA649" s="25">
        <v>7.73</v>
      </c>
      <c r="AB649" s="25"/>
      <c r="AC649" s="25"/>
      <c r="AD649" s="44" t="s">
        <v>3275</v>
      </c>
      <c r="AE649" s="22"/>
      <c r="AF649" s="22"/>
      <c r="AG649" s="22">
        <f t="shared" si="43"/>
        <v>5.0280796596686654</v>
      </c>
      <c r="AH649" s="22"/>
      <c r="AI649" s="22"/>
      <c r="AJ649" s="35"/>
      <c r="AK649" s="35"/>
      <c r="AL649" s="35">
        <f t="shared" si="44"/>
        <v>50280.796596686654</v>
      </c>
      <c r="AM649" s="35"/>
      <c r="AN649" s="35"/>
      <c r="AO649" s="24">
        <v>84.00833333333334</v>
      </c>
      <c r="AP649" s="24"/>
      <c r="AQ649" s="24">
        <v>1.95583</v>
      </c>
      <c r="AR649" s="27">
        <v>2</v>
      </c>
      <c r="AS649" s="24">
        <v>1E-4</v>
      </c>
      <c r="AT649" s="44">
        <v>17</v>
      </c>
      <c r="AU649" s="44" t="s">
        <v>4146</v>
      </c>
      <c r="AV649" s="25"/>
      <c r="AW649" s="25">
        <v>1998</v>
      </c>
      <c r="AX649" s="25"/>
      <c r="AY649" s="44" t="s">
        <v>3274</v>
      </c>
      <c r="AZ649" s="25" t="s">
        <v>1824</v>
      </c>
      <c r="BA649" s="25" t="s">
        <v>1846</v>
      </c>
      <c r="BB649" s="44" t="s">
        <v>4147</v>
      </c>
      <c r="BC649" s="25"/>
      <c r="BD649" s="25" t="s">
        <v>1614</v>
      </c>
      <c r="BE649" s="25" t="s">
        <v>1825</v>
      </c>
      <c r="BF649" s="25">
        <v>3</v>
      </c>
      <c r="BG649" s="62">
        <v>3</v>
      </c>
      <c r="BH649" s="75" t="s">
        <v>4149</v>
      </c>
      <c r="BI649" s="74">
        <v>0</v>
      </c>
      <c r="BJ649" s="75" t="s">
        <v>4149</v>
      </c>
      <c r="BK649" s="75" t="s">
        <v>4150</v>
      </c>
      <c r="BL649" s="221"/>
      <c r="BM649" s="213"/>
      <c r="BN649" s="213"/>
      <c r="BO649" s="213"/>
      <c r="BP649" s="213"/>
      <c r="BQ649" s="213"/>
      <c r="BR649" s="213"/>
    </row>
    <row r="650" spans="1:70" ht="15" customHeight="1" x14ac:dyDescent="0.25">
      <c r="A650" s="25">
        <v>492</v>
      </c>
      <c r="B650" s="26"/>
      <c r="C650" s="190" t="s">
        <v>387</v>
      </c>
      <c r="D650" s="200" t="s">
        <v>4224</v>
      </c>
      <c r="E650" s="57" t="s">
        <v>414</v>
      </c>
      <c r="F650" s="57" t="s">
        <v>5</v>
      </c>
      <c r="G650" s="25" t="s">
        <v>412</v>
      </c>
      <c r="H650" s="104">
        <v>1</v>
      </c>
      <c r="I650" s="44" t="s">
        <v>4148</v>
      </c>
      <c r="J650" s="25"/>
      <c r="K650" s="25">
        <v>4</v>
      </c>
      <c r="L650" s="25">
        <v>3</v>
      </c>
      <c r="M650" s="25">
        <v>24</v>
      </c>
      <c r="N650" s="25">
        <v>24</v>
      </c>
      <c r="O650" s="25" t="s">
        <v>1822</v>
      </c>
      <c r="P650" s="25" t="s">
        <v>19</v>
      </c>
      <c r="Q650" s="25" t="s">
        <v>19</v>
      </c>
      <c r="R650" s="25" t="s">
        <v>1827</v>
      </c>
      <c r="S650" s="25">
        <v>3</v>
      </c>
      <c r="T650" s="25" t="s">
        <v>1847</v>
      </c>
      <c r="U650" s="25" t="s">
        <v>2</v>
      </c>
      <c r="V650" s="25">
        <v>4</v>
      </c>
      <c r="W650" s="25" t="s">
        <v>1830</v>
      </c>
      <c r="X650" s="25">
        <v>2</v>
      </c>
      <c r="Y650" s="62"/>
      <c r="Z650" s="25"/>
      <c r="AA650" s="25">
        <v>19.16</v>
      </c>
      <c r="AB650" s="25"/>
      <c r="AC650" s="25"/>
      <c r="AD650" s="44" t="s">
        <v>3275</v>
      </c>
      <c r="AE650" s="22"/>
      <c r="AF650" s="22"/>
      <c r="AG650" s="22">
        <f t="shared" si="43"/>
        <v>12.462872739877312</v>
      </c>
      <c r="AH650" s="22"/>
      <c r="AI650" s="22"/>
      <c r="AJ650" s="35"/>
      <c r="AK650" s="35"/>
      <c r="AL650" s="35">
        <f t="shared" si="44"/>
        <v>124628.72739877312</v>
      </c>
      <c r="AM650" s="35"/>
      <c r="AN650" s="35"/>
      <c r="AO650" s="24">
        <v>84.00833333333334</v>
      </c>
      <c r="AP650" s="24"/>
      <c r="AQ650" s="24">
        <v>1.95583</v>
      </c>
      <c r="AR650" s="27">
        <v>2</v>
      </c>
      <c r="AS650" s="24">
        <v>1E-4</v>
      </c>
      <c r="AT650" s="44">
        <v>17</v>
      </c>
      <c r="AU650" s="44" t="s">
        <v>4146</v>
      </c>
      <c r="AV650" s="25"/>
      <c r="AW650" s="25">
        <v>1998</v>
      </c>
      <c r="AX650" s="25"/>
      <c r="AY650" s="44" t="s">
        <v>3274</v>
      </c>
      <c r="AZ650" s="25" t="s">
        <v>1824</v>
      </c>
      <c r="BA650" s="25" t="s">
        <v>1848</v>
      </c>
      <c r="BB650" s="44" t="s">
        <v>4147</v>
      </c>
      <c r="BC650" s="25"/>
      <c r="BD650" s="25" t="s">
        <v>1614</v>
      </c>
      <c r="BE650" s="25" t="s">
        <v>1825</v>
      </c>
      <c r="BF650" s="25">
        <v>3</v>
      </c>
      <c r="BG650" s="62">
        <v>3</v>
      </c>
      <c r="BH650" s="75" t="s">
        <v>4149</v>
      </c>
      <c r="BI650" s="74">
        <v>0</v>
      </c>
      <c r="BJ650" s="75" t="s">
        <v>4149</v>
      </c>
      <c r="BK650" s="75" t="s">
        <v>4150</v>
      </c>
      <c r="BL650" s="221"/>
      <c r="BM650" s="221"/>
      <c r="BN650" s="221"/>
      <c r="BO650" s="221"/>
      <c r="BP650" s="221"/>
      <c r="BQ650" s="221"/>
      <c r="BR650" s="221"/>
    </row>
    <row r="651" spans="1:70" ht="15" customHeight="1" x14ac:dyDescent="0.25">
      <c r="A651" s="25">
        <v>493</v>
      </c>
      <c r="B651" s="26"/>
      <c r="C651" s="190" t="s">
        <v>387</v>
      </c>
      <c r="D651" s="200" t="s">
        <v>4224</v>
      </c>
      <c r="E651" s="57" t="s">
        <v>414</v>
      </c>
      <c r="F651" s="57" t="s">
        <v>5</v>
      </c>
      <c r="G651" s="25" t="s">
        <v>412</v>
      </c>
      <c r="H651" s="104">
        <v>1</v>
      </c>
      <c r="I651" s="44" t="s">
        <v>4148</v>
      </c>
      <c r="J651" s="25"/>
      <c r="K651" s="25">
        <v>4</v>
      </c>
      <c r="L651" s="25">
        <v>3</v>
      </c>
      <c r="M651" s="25">
        <v>24</v>
      </c>
      <c r="N651" s="25">
        <v>24</v>
      </c>
      <c r="O651" s="25" t="s">
        <v>1822</v>
      </c>
      <c r="P651" s="25" t="s">
        <v>19</v>
      </c>
      <c r="Q651" s="25" t="s">
        <v>19</v>
      </c>
      <c r="R651" s="25" t="s">
        <v>1827</v>
      </c>
      <c r="S651" s="25" t="s">
        <v>3862</v>
      </c>
      <c r="T651" s="25" t="s">
        <v>1849</v>
      </c>
      <c r="U651" s="25" t="s">
        <v>2</v>
      </c>
      <c r="V651" s="25">
        <v>1</v>
      </c>
      <c r="W651" s="25" t="s">
        <v>1830</v>
      </c>
      <c r="X651" s="25">
        <v>2</v>
      </c>
      <c r="Y651" s="62"/>
      <c r="Z651" s="25"/>
      <c r="AA651" s="25">
        <v>36.21</v>
      </c>
      <c r="AB651" s="25"/>
      <c r="AC651" s="25"/>
      <c r="AD651" s="44" t="s">
        <v>3275</v>
      </c>
      <c r="AE651" s="22"/>
      <c r="AF651" s="22"/>
      <c r="AG651" s="22">
        <f t="shared" si="43"/>
        <v>23.5532683669602</v>
      </c>
      <c r="AH651" s="22"/>
      <c r="AI651" s="22"/>
      <c r="AJ651" s="35"/>
      <c r="AK651" s="35"/>
      <c r="AL651" s="35">
        <f t="shared" si="44"/>
        <v>235532.683669602</v>
      </c>
      <c r="AM651" s="35"/>
      <c r="AN651" s="35"/>
      <c r="AO651" s="24">
        <v>84.00833333333334</v>
      </c>
      <c r="AP651" s="24"/>
      <c r="AQ651" s="24">
        <v>1.95583</v>
      </c>
      <c r="AR651" s="27">
        <v>2</v>
      </c>
      <c r="AS651" s="24">
        <v>1E-4</v>
      </c>
      <c r="AT651" s="44">
        <v>17</v>
      </c>
      <c r="AU651" s="44" t="s">
        <v>4146</v>
      </c>
      <c r="AV651" s="25"/>
      <c r="AW651" s="25">
        <v>1998</v>
      </c>
      <c r="AX651" s="25"/>
      <c r="AY651" s="44" t="s">
        <v>3274</v>
      </c>
      <c r="AZ651" s="25" t="s">
        <v>1824</v>
      </c>
      <c r="BA651" s="25" t="s">
        <v>1850</v>
      </c>
      <c r="BB651" s="44" t="s">
        <v>4147</v>
      </c>
      <c r="BC651" s="25"/>
      <c r="BD651" s="25" t="s">
        <v>1614</v>
      </c>
      <c r="BE651" s="25" t="s">
        <v>1825</v>
      </c>
      <c r="BF651" s="25">
        <v>3</v>
      </c>
      <c r="BG651" s="62">
        <v>3</v>
      </c>
      <c r="BH651" s="75" t="s">
        <v>4149</v>
      </c>
      <c r="BI651" s="74">
        <v>0</v>
      </c>
      <c r="BJ651" s="75" t="s">
        <v>4149</v>
      </c>
      <c r="BK651" s="75" t="s">
        <v>4150</v>
      </c>
      <c r="BL651" s="221"/>
      <c r="BM651" s="221"/>
      <c r="BN651" s="221"/>
      <c r="BO651" s="221"/>
      <c r="BP651" s="221"/>
      <c r="BQ651" s="221"/>
      <c r="BR651" s="221"/>
    </row>
    <row r="652" spans="1:70" ht="15" customHeight="1" x14ac:dyDescent="0.25">
      <c r="A652" s="25">
        <v>494</v>
      </c>
      <c r="B652" s="26"/>
      <c r="C652" s="190" t="s">
        <v>387</v>
      </c>
      <c r="D652" s="200" t="s">
        <v>4224</v>
      </c>
      <c r="E652" s="57" t="s">
        <v>414</v>
      </c>
      <c r="F652" s="57" t="s">
        <v>5</v>
      </c>
      <c r="G652" s="25" t="s">
        <v>412</v>
      </c>
      <c r="H652" s="104">
        <v>1</v>
      </c>
      <c r="I652" s="44" t="s">
        <v>4148</v>
      </c>
      <c r="J652" s="25"/>
      <c r="K652" s="25">
        <v>4</v>
      </c>
      <c r="L652" s="25">
        <v>3</v>
      </c>
      <c r="M652" s="25">
        <v>24</v>
      </c>
      <c r="N652" s="25">
        <v>24</v>
      </c>
      <c r="O652" s="25" t="s">
        <v>1822</v>
      </c>
      <c r="P652" s="25" t="s">
        <v>19</v>
      </c>
      <c r="Q652" s="25" t="s">
        <v>19</v>
      </c>
      <c r="R652" s="25" t="s">
        <v>1827</v>
      </c>
      <c r="S652" s="25" t="s">
        <v>3862</v>
      </c>
      <c r="T652" s="25" t="s">
        <v>1851</v>
      </c>
      <c r="U652" s="25" t="s">
        <v>2</v>
      </c>
      <c r="V652" s="25">
        <v>1</v>
      </c>
      <c r="W652" s="25" t="s">
        <v>1830</v>
      </c>
      <c r="X652" s="25">
        <v>2</v>
      </c>
      <c r="Y652" s="62"/>
      <c r="Z652" s="25"/>
      <c r="AA652" s="25">
        <v>12.53</v>
      </c>
      <c r="AB652" s="25"/>
      <c r="AC652" s="25"/>
      <c r="AD652" s="44" t="s">
        <v>3275</v>
      </c>
      <c r="AE652" s="22"/>
      <c r="AF652" s="22"/>
      <c r="AG652" s="22">
        <f t="shared" si="43"/>
        <v>8.1503024755043167</v>
      </c>
      <c r="AH652" s="22"/>
      <c r="AI652" s="22"/>
      <c r="AJ652" s="35"/>
      <c r="AK652" s="35"/>
      <c r="AL652" s="35">
        <f t="shared" si="44"/>
        <v>81503.024755043167</v>
      </c>
      <c r="AM652" s="35"/>
      <c r="AN652" s="35"/>
      <c r="AO652" s="24">
        <v>84.00833333333334</v>
      </c>
      <c r="AP652" s="24"/>
      <c r="AQ652" s="24">
        <v>1.95583</v>
      </c>
      <c r="AR652" s="27">
        <v>2</v>
      </c>
      <c r="AS652" s="24">
        <v>1E-4</v>
      </c>
      <c r="AT652" s="44">
        <v>17</v>
      </c>
      <c r="AU652" s="44" t="s">
        <v>4146</v>
      </c>
      <c r="AV652" s="25"/>
      <c r="AW652" s="25">
        <v>1998</v>
      </c>
      <c r="AX652" s="25"/>
      <c r="AY652" s="44" t="s">
        <v>3274</v>
      </c>
      <c r="AZ652" s="25" t="s">
        <v>1824</v>
      </c>
      <c r="BA652" s="25" t="s">
        <v>1852</v>
      </c>
      <c r="BB652" s="44" t="s">
        <v>4147</v>
      </c>
      <c r="BC652" s="25"/>
      <c r="BD652" s="25" t="s">
        <v>1614</v>
      </c>
      <c r="BE652" s="25" t="s">
        <v>1825</v>
      </c>
      <c r="BF652" s="25">
        <v>3</v>
      </c>
      <c r="BG652" s="62">
        <v>3</v>
      </c>
      <c r="BH652" s="75" t="s">
        <v>4149</v>
      </c>
      <c r="BI652" s="74">
        <v>0</v>
      </c>
      <c r="BJ652" s="75" t="s">
        <v>4149</v>
      </c>
      <c r="BK652" s="75" t="s">
        <v>4150</v>
      </c>
      <c r="BL652" s="221"/>
      <c r="BM652" s="221"/>
      <c r="BN652" s="221"/>
      <c r="BO652" s="221"/>
      <c r="BP652" s="221"/>
      <c r="BQ652" s="221"/>
      <c r="BR652" s="221"/>
    </row>
    <row r="653" spans="1:70" ht="15" customHeight="1" x14ac:dyDescent="0.25">
      <c r="A653" s="25">
        <v>495</v>
      </c>
      <c r="B653" s="26"/>
      <c r="C653" s="190" t="s">
        <v>387</v>
      </c>
      <c r="D653" s="200" t="s">
        <v>4224</v>
      </c>
      <c r="E653" s="57" t="s">
        <v>414</v>
      </c>
      <c r="F653" s="57" t="s">
        <v>5</v>
      </c>
      <c r="G653" s="25" t="s">
        <v>412</v>
      </c>
      <c r="H653" s="104">
        <v>1</v>
      </c>
      <c r="I653" s="44" t="s">
        <v>4148</v>
      </c>
      <c r="J653" s="25"/>
      <c r="K653" s="25">
        <v>4</v>
      </c>
      <c r="L653" s="25">
        <v>3</v>
      </c>
      <c r="M653" s="25">
        <v>24</v>
      </c>
      <c r="N653" s="25">
        <v>24</v>
      </c>
      <c r="O653" s="25" t="s">
        <v>1822</v>
      </c>
      <c r="P653" s="25" t="s">
        <v>19</v>
      </c>
      <c r="Q653" s="25" t="s">
        <v>19</v>
      </c>
      <c r="R653" s="25" t="s">
        <v>1827</v>
      </c>
      <c r="S653" s="25" t="s">
        <v>3862</v>
      </c>
      <c r="T653" s="25" t="s">
        <v>1853</v>
      </c>
      <c r="U653" s="25" t="s">
        <v>2</v>
      </c>
      <c r="V653" s="25">
        <v>1</v>
      </c>
      <c r="W653" s="25" t="s">
        <v>1830</v>
      </c>
      <c r="X653" s="25">
        <v>2</v>
      </c>
      <c r="Y653" s="62"/>
      <c r="Z653" s="25"/>
      <c r="AA653" s="25">
        <v>12.01</v>
      </c>
      <c r="AB653" s="25"/>
      <c r="AC653" s="25"/>
      <c r="AD653" s="44" t="s">
        <v>3275</v>
      </c>
      <c r="AE653" s="22"/>
      <c r="AF653" s="22"/>
      <c r="AG653" s="22">
        <f t="shared" si="43"/>
        <v>7.8120616704554546</v>
      </c>
      <c r="AH653" s="22"/>
      <c r="AI653" s="22"/>
      <c r="AJ653" s="35"/>
      <c r="AK653" s="35"/>
      <c r="AL653" s="35">
        <f t="shared" si="44"/>
        <v>78120.616704554544</v>
      </c>
      <c r="AM653" s="35"/>
      <c r="AN653" s="35"/>
      <c r="AO653" s="24">
        <v>84.00833333333334</v>
      </c>
      <c r="AP653" s="24"/>
      <c r="AQ653" s="24">
        <v>1.95583</v>
      </c>
      <c r="AR653" s="27">
        <v>2</v>
      </c>
      <c r="AS653" s="24">
        <v>1E-4</v>
      </c>
      <c r="AT653" s="44">
        <v>17</v>
      </c>
      <c r="AU653" s="44" t="s">
        <v>4146</v>
      </c>
      <c r="AV653" s="25"/>
      <c r="AW653" s="25">
        <v>1998</v>
      </c>
      <c r="AX653" s="25"/>
      <c r="AY653" s="44" t="s">
        <v>3274</v>
      </c>
      <c r="AZ653" s="25" t="s">
        <v>1824</v>
      </c>
      <c r="BA653" s="25" t="s">
        <v>1854</v>
      </c>
      <c r="BB653" s="44" t="s">
        <v>4147</v>
      </c>
      <c r="BC653" s="25"/>
      <c r="BD653" s="25" t="s">
        <v>1614</v>
      </c>
      <c r="BE653" s="25" t="s">
        <v>1825</v>
      </c>
      <c r="BF653" s="25">
        <v>3</v>
      </c>
      <c r="BG653" s="62">
        <v>3</v>
      </c>
      <c r="BH653" s="75" t="s">
        <v>4149</v>
      </c>
      <c r="BI653" s="74">
        <v>0</v>
      </c>
      <c r="BJ653" s="75" t="s">
        <v>4149</v>
      </c>
      <c r="BK653" s="75" t="s">
        <v>4150</v>
      </c>
      <c r="BL653" s="221"/>
      <c r="BM653" s="221"/>
      <c r="BN653" s="221"/>
      <c r="BO653" s="221"/>
      <c r="BP653" s="221"/>
      <c r="BQ653" s="221"/>
      <c r="BR653" s="221"/>
    </row>
    <row r="654" spans="1:70" ht="15" customHeight="1" x14ac:dyDescent="0.25">
      <c r="A654" s="25">
        <v>496</v>
      </c>
      <c r="B654" s="26"/>
      <c r="C654" s="190" t="s">
        <v>387</v>
      </c>
      <c r="D654" s="200" t="s">
        <v>4224</v>
      </c>
      <c r="E654" s="57" t="s">
        <v>414</v>
      </c>
      <c r="F654" s="57" t="s">
        <v>5</v>
      </c>
      <c r="G654" s="25" t="s">
        <v>412</v>
      </c>
      <c r="H654" s="104">
        <v>1</v>
      </c>
      <c r="I654" s="44" t="s">
        <v>4148</v>
      </c>
      <c r="J654" s="25"/>
      <c r="K654" s="25">
        <v>4</v>
      </c>
      <c r="L654" s="25">
        <v>3</v>
      </c>
      <c r="M654" s="25">
        <v>24</v>
      </c>
      <c r="N654" s="25">
        <v>24</v>
      </c>
      <c r="O654" s="25" t="s">
        <v>1822</v>
      </c>
      <c r="P654" s="25" t="s">
        <v>19</v>
      </c>
      <c r="Q654" s="25" t="s">
        <v>19</v>
      </c>
      <c r="R654" s="25" t="s">
        <v>1827</v>
      </c>
      <c r="S654" s="25" t="s">
        <v>3862</v>
      </c>
      <c r="T654" s="25" t="s">
        <v>1855</v>
      </c>
      <c r="U654" s="25" t="s">
        <v>2</v>
      </c>
      <c r="V654" s="25">
        <v>1</v>
      </c>
      <c r="W654" s="25" t="s">
        <v>1830</v>
      </c>
      <c r="X654" s="25">
        <v>2</v>
      </c>
      <c r="Y654" s="62"/>
      <c r="Z654" s="25"/>
      <c r="AA654" s="25">
        <v>5.21</v>
      </c>
      <c r="AB654" s="25"/>
      <c r="AC654" s="25"/>
      <c r="AD654" s="44" t="s">
        <v>3275</v>
      </c>
      <c r="AE654" s="22"/>
      <c r="AF654" s="22"/>
      <c r="AG654" s="22">
        <f t="shared" si="43"/>
        <v>3.3889126813549475</v>
      </c>
      <c r="AH654" s="22"/>
      <c r="AI654" s="22"/>
      <c r="AJ654" s="35"/>
      <c r="AK654" s="35"/>
      <c r="AL654" s="35">
        <f t="shared" si="44"/>
        <v>33889.126813549476</v>
      </c>
      <c r="AM654" s="35"/>
      <c r="AN654" s="35"/>
      <c r="AO654" s="24">
        <v>84.00833333333334</v>
      </c>
      <c r="AP654" s="24"/>
      <c r="AQ654" s="24">
        <v>1.95583</v>
      </c>
      <c r="AR654" s="27">
        <v>2</v>
      </c>
      <c r="AS654" s="24">
        <v>1E-4</v>
      </c>
      <c r="AT654" s="44">
        <v>17</v>
      </c>
      <c r="AU654" s="44" t="s">
        <v>4146</v>
      </c>
      <c r="AV654" s="25"/>
      <c r="AW654" s="25">
        <v>1998</v>
      </c>
      <c r="AX654" s="25"/>
      <c r="AY654" s="44" t="s">
        <v>3274</v>
      </c>
      <c r="AZ654" s="25" t="s">
        <v>1824</v>
      </c>
      <c r="BA654" s="25" t="s">
        <v>1854</v>
      </c>
      <c r="BB654" s="44" t="s">
        <v>4147</v>
      </c>
      <c r="BC654" s="25"/>
      <c r="BD654" s="25" t="s">
        <v>1614</v>
      </c>
      <c r="BE654" s="25" t="s">
        <v>1825</v>
      </c>
      <c r="BF654" s="25">
        <v>3</v>
      </c>
      <c r="BG654" s="62">
        <v>3</v>
      </c>
      <c r="BH654" s="75" t="s">
        <v>4149</v>
      </c>
      <c r="BI654" s="74">
        <v>0</v>
      </c>
      <c r="BJ654" s="75" t="s">
        <v>4149</v>
      </c>
      <c r="BK654" s="75" t="s">
        <v>4150</v>
      </c>
      <c r="BL654" s="221"/>
      <c r="BM654" s="213"/>
      <c r="BN654" s="213"/>
      <c r="BO654" s="213"/>
      <c r="BP654" s="213"/>
      <c r="BQ654" s="213"/>
      <c r="BR654" s="213"/>
    </row>
    <row r="655" spans="1:70" ht="15" customHeight="1" x14ac:dyDescent="0.25">
      <c r="A655" s="25">
        <v>497</v>
      </c>
      <c r="B655" s="26"/>
      <c r="C655" s="190" t="s">
        <v>387</v>
      </c>
      <c r="D655" s="200" t="s">
        <v>4224</v>
      </c>
      <c r="E655" s="57" t="s">
        <v>414</v>
      </c>
      <c r="F655" s="57" t="s">
        <v>5</v>
      </c>
      <c r="G655" s="25" t="s">
        <v>412</v>
      </c>
      <c r="H655" s="104">
        <v>1</v>
      </c>
      <c r="I655" s="44" t="s">
        <v>4148</v>
      </c>
      <c r="J655" s="25"/>
      <c r="K655" s="25">
        <v>4</v>
      </c>
      <c r="L655" s="25">
        <v>3</v>
      </c>
      <c r="M655" s="25">
        <v>24</v>
      </c>
      <c r="N655" s="25">
        <v>24</v>
      </c>
      <c r="O655" s="25" t="s">
        <v>1822</v>
      </c>
      <c r="P655" s="25" t="s">
        <v>19</v>
      </c>
      <c r="Q655" s="25" t="s">
        <v>19</v>
      </c>
      <c r="R655" s="25" t="s">
        <v>1827</v>
      </c>
      <c r="S655" s="25" t="s">
        <v>3862</v>
      </c>
      <c r="T655" s="25" t="s">
        <v>1856</v>
      </c>
      <c r="U655" s="25" t="s">
        <v>2</v>
      </c>
      <c r="V655" s="25">
        <v>1</v>
      </c>
      <c r="W655" s="25" t="s">
        <v>1830</v>
      </c>
      <c r="X655" s="25">
        <v>2</v>
      </c>
      <c r="Y655" s="62"/>
      <c r="Z655" s="25"/>
      <c r="AA655" s="25">
        <v>15.77</v>
      </c>
      <c r="AB655" s="25"/>
      <c r="AC655" s="25"/>
      <c r="AD655" s="44" t="s">
        <v>3275</v>
      </c>
      <c r="AE655" s="22"/>
      <c r="AF655" s="22"/>
      <c r="AG655" s="22">
        <f t="shared" si="43"/>
        <v>10.257802876193383</v>
      </c>
      <c r="AH655" s="22"/>
      <c r="AI655" s="22"/>
      <c r="AJ655" s="35"/>
      <c r="AK655" s="35"/>
      <c r="AL655" s="35">
        <f t="shared" si="44"/>
        <v>102578.02876193382</v>
      </c>
      <c r="AM655" s="35"/>
      <c r="AN655" s="35"/>
      <c r="AO655" s="24">
        <v>84.00833333333334</v>
      </c>
      <c r="AP655" s="24"/>
      <c r="AQ655" s="24">
        <v>1.95583</v>
      </c>
      <c r="AR655" s="27">
        <v>2</v>
      </c>
      <c r="AS655" s="24">
        <v>1E-4</v>
      </c>
      <c r="AT655" s="44">
        <v>17</v>
      </c>
      <c r="AU655" s="44" t="s">
        <v>4146</v>
      </c>
      <c r="AV655" s="25"/>
      <c r="AW655" s="25">
        <v>1998</v>
      </c>
      <c r="AX655" s="25"/>
      <c r="AY655" s="44" t="s">
        <v>3274</v>
      </c>
      <c r="AZ655" s="25" t="s">
        <v>1824</v>
      </c>
      <c r="BA655" s="25" t="s">
        <v>1837</v>
      </c>
      <c r="BB655" s="44" t="s">
        <v>4147</v>
      </c>
      <c r="BC655" s="25"/>
      <c r="BD655" s="25" t="s">
        <v>1614</v>
      </c>
      <c r="BE655" s="25" t="s">
        <v>1825</v>
      </c>
      <c r="BF655" s="25">
        <v>3</v>
      </c>
      <c r="BG655" s="62">
        <v>3</v>
      </c>
      <c r="BH655" s="75" t="s">
        <v>4149</v>
      </c>
      <c r="BI655" s="74">
        <v>0</v>
      </c>
      <c r="BJ655" s="75" t="s">
        <v>4149</v>
      </c>
      <c r="BK655" s="75" t="s">
        <v>4150</v>
      </c>
      <c r="BL655" s="221"/>
      <c r="BM655" s="221"/>
      <c r="BN655" s="221"/>
      <c r="BO655" s="221"/>
      <c r="BP655" s="221"/>
      <c r="BQ655" s="221"/>
      <c r="BR655" s="221"/>
    </row>
    <row r="656" spans="1:70" ht="15" customHeight="1" x14ac:dyDescent="0.25">
      <c r="A656" s="25">
        <v>498</v>
      </c>
      <c r="B656" s="26"/>
      <c r="C656" s="190" t="s">
        <v>387</v>
      </c>
      <c r="D656" s="200" t="s">
        <v>4224</v>
      </c>
      <c r="E656" s="57" t="s">
        <v>414</v>
      </c>
      <c r="F656" s="57" t="s">
        <v>5</v>
      </c>
      <c r="G656" s="25" t="s">
        <v>412</v>
      </c>
      <c r="H656" s="104">
        <v>1</v>
      </c>
      <c r="I656" s="44" t="s">
        <v>4148</v>
      </c>
      <c r="J656" s="25"/>
      <c r="K656" s="25">
        <v>4</v>
      </c>
      <c r="L656" s="25">
        <v>3</v>
      </c>
      <c r="M656" s="25">
        <v>24</v>
      </c>
      <c r="N656" s="25">
        <v>24</v>
      </c>
      <c r="O656" s="25" t="s">
        <v>1822</v>
      </c>
      <c r="P656" s="25" t="s">
        <v>19</v>
      </c>
      <c r="Q656" s="25" t="s">
        <v>19</v>
      </c>
      <c r="R656" s="25" t="s">
        <v>1827</v>
      </c>
      <c r="S656" s="25" t="s">
        <v>3861</v>
      </c>
      <c r="T656" s="25" t="s">
        <v>1857</v>
      </c>
      <c r="U656" s="25" t="s">
        <v>2</v>
      </c>
      <c r="V656" s="25">
        <v>1</v>
      </c>
      <c r="W656" s="25" t="s">
        <v>1830</v>
      </c>
      <c r="X656" s="25">
        <v>2</v>
      </c>
      <c r="Y656" s="62"/>
      <c r="Z656" s="25"/>
      <c r="AA656" s="25">
        <v>1.48</v>
      </c>
      <c r="AB656" s="25"/>
      <c r="AC656" s="25"/>
      <c r="AD656" s="44" t="s">
        <v>3275</v>
      </c>
      <c r="AE656" s="22"/>
      <c r="AF656" s="22"/>
      <c r="AG656" s="22">
        <f t="shared" si="43"/>
        <v>0.96268536821599282</v>
      </c>
      <c r="AH656" s="22"/>
      <c r="AI656" s="22"/>
      <c r="AJ656" s="35"/>
      <c r="AK656" s="35"/>
      <c r="AL656" s="35">
        <f t="shared" si="44"/>
        <v>9626.8536821599282</v>
      </c>
      <c r="AM656" s="35"/>
      <c r="AN656" s="35"/>
      <c r="AO656" s="24">
        <v>84.00833333333334</v>
      </c>
      <c r="AP656" s="24"/>
      <c r="AQ656" s="24">
        <v>1.95583</v>
      </c>
      <c r="AR656" s="27">
        <v>2</v>
      </c>
      <c r="AS656" s="24">
        <v>1E-4</v>
      </c>
      <c r="AT656" s="44">
        <v>17</v>
      </c>
      <c r="AU656" s="44" t="s">
        <v>4146</v>
      </c>
      <c r="AV656" s="25"/>
      <c r="AW656" s="25">
        <v>1998</v>
      </c>
      <c r="AX656" s="25"/>
      <c r="AY656" s="44" t="s">
        <v>3274</v>
      </c>
      <c r="AZ656" s="25" t="s">
        <v>1824</v>
      </c>
      <c r="BA656" s="25" t="s">
        <v>1858</v>
      </c>
      <c r="BB656" s="44" t="s">
        <v>4147</v>
      </c>
      <c r="BC656" s="25"/>
      <c r="BD656" s="25" t="s">
        <v>1614</v>
      </c>
      <c r="BE656" s="25" t="s">
        <v>1825</v>
      </c>
      <c r="BF656" s="25">
        <v>3</v>
      </c>
      <c r="BG656" s="62">
        <v>3</v>
      </c>
      <c r="BH656" s="75" t="s">
        <v>4149</v>
      </c>
      <c r="BI656" s="74">
        <v>0</v>
      </c>
      <c r="BJ656" s="75" t="s">
        <v>4149</v>
      </c>
      <c r="BK656" s="75" t="s">
        <v>4150</v>
      </c>
      <c r="BL656" s="221"/>
      <c r="BM656" s="221"/>
      <c r="BN656" s="221"/>
      <c r="BO656" s="221"/>
      <c r="BP656" s="221"/>
      <c r="BQ656" s="221"/>
      <c r="BR656" s="221"/>
    </row>
    <row r="657" spans="1:70" ht="15" customHeight="1" x14ac:dyDescent="0.25">
      <c r="A657" s="25">
        <v>501</v>
      </c>
      <c r="B657" s="26"/>
      <c r="C657" s="190" t="s">
        <v>387</v>
      </c>
      <c r="D657" s="200" t="s">
        <v>4224</v>
      </c>
      <c r="E657" s="57" t="s">
        <v>414</v>
      </c>
      <c r="F657" s="57" t="s">
        <v>5</v>
      </c>
      <c r="G657" s="25" t="s">
        <v>412</v>
      </c>
      <c r="H657" s="104">
        <v>1</v>
      </c>
      <c r="I657" s="44" t="s">
        <v>4148</v>
      </c>
      <c r="J657" s="25"/>
      <c r="K657" s="25">
        <v>4</v>
      </c>
      <c r="L657" s="25">
        <v>3</v>
      </c>
      <c r="M657" s="25">
        <v>24</v>
      </c>
      <c r="N657" s="25">
        <v>24</v>
      </c>
      <c r="O657" s="25" t="s">
        <v>1822</v>
      </c>
      <c r="P657" s="25" t="s">
        <v>19</v>
      </c>
      <c r="Q657" s="25" t="s">
        <v>19</v>
      </c>
      <c r="R657" s="25" t="s">
        <v>1827</v>
      </c>
      <c r="S657" s="25">
        <v>8</v>
      </c>
      <c r="T657" s="25" t="s">
        <v>1862</v>
      </c>
      <c r="U657" s="25" t="s">
        <v>2</v>
      </c>
      <c r="V657" s="25">
        <v>7</v>
      </c>
      <c r="W657" s="25" t="s">
        <v>1830</v>
      </c>
      <c r="X657" s="25">
        <v>2</v>
      </c>
      <c r="Y657" s="62"/>
      <c r="Z657" s="25"/>
      <c r="AA657" s="25">
        <v>196.62</v>
      </c>
      <c r="AB657" s="25"/>
      <c r="AC657" s="25"/>
      <c r="AD657" s="44" t="s">
        <v>3275</v>
      </c>
      <c r="AE657" s="22"/>
      <c r="AF657" s="22"/>
      <c r="AG657" s="22">
        <f t="shared" si="43"/>
        <v>127.89405209366792</v>
      </c>
      <c r="AH657" s="22"/>
      <c r="AI657" s="22"/>
      <c r="AJ657" s="35"/>
      <c r="AK657" s="35"/>
      <c r="AL657" s="35">
        <f t="shared" si="44"/>
        <v>1278940.5209366791</v>
      </c>
      <c r="AM657" s="35"/>
      <c r="AN657" s="35"/>
      <c r="AO657" s="24">
        <v>84.00833333333334</v>
      </c>
      <c r="AP657" s="24"/>
      <c r="AQ657" s="24">
        <v>1.95583</v>
      </c>
      <c r="AR657" s="27">
        <v>2</v>
      </c>
      <c r="AS657" s="24">
        <v>1E-4</v>
      </c>
      <c r="AT657" s="44">
        <v>17</v>
      </c>
      <c r="AU657" s="44" t="s">
        <v>4146</v>
      </c>
      <c r="AV657" s="25"/>
      <c r="AW657" s="25">
        <v>1998</v>
      </c>
      <c r="AX657" s="25"/>
      <c r="AY657" s="44" t="s">
        <v>3274</v>
      </c>
      <c r="AZ657" s="25" t="s">
        <v>1824</v>
      </c>
      <c r="BA657" s="25" t="s">
        <v>1863</v>
      </c>
      <c r="BB657" s="44" t="s">
        <v>4147</v>
      </c>
      <c r="BC657" s="25"/>
      <c r="BD657" s="25" t="s">
        <v>1614</v>
      </c>
      <c r="BE657" s="25" t="s">
        <v>1825</v>
      </c>
      <c r="BF657" s="25">
        <v>3</v>
      </c>
      <c r="BG657" s="62">
        <v>3</v>
      </c>
      <c r="BH657" s="75" t="s">
        <v>4149</v>
      </c>
      <c r="BI657" s="74">
        <v>0</v>
      </c>
      <c r="BJ657" s="75" t="s">
        <v>4149</v>
      </c>
      <c r="BK657" s="75" t="s">
        <v>4150</v>
      </c>
      <c r="BL657" s="221"/>
      <c r="BM657" s="221"/>
      <c r="BN657" s="221"/>
      <c r="BO657" s="221"/>
      <c r="BP657" s="221"/>
      <c r="BQ657" s="221"/>
      <c r="BR657" s="221"/>
    </row>
    <row r="658" spans="1:70" ht="15" customHeight="1" x14ac:dyDescent="0.25">
      <c r="A658" s="25">
        <v>502</v>
      </c>
      <c r="B658" s="26"/>
      <c r="C658" s="190" t="s">
        <v>387</v>
      </c>
      <c r="D658" s="200" t="s">
        <v>4224</v>
      </c>
      <c r="E658" s="57" t="s">
        <v>414</v>
      </c>
      <c r="F658" s="57" t="s">
        <v>5</v>
      </c>
      <c r="G658" s="25" t="s">
        <v>412</v>
      </c>
      <c r="H658" s="104">
        <v>1</v>
      </c>
      <c r="I658" s="44" t="s">
        <v>4148</v>
      </c>
      <c r="J658" s="25"/>
      <c r="K658" s="25">
        <v>4</v>
      </c>
      <c r="L658" s="25">
        <v>3</v>
      </c>
      <c r="M658" s="25">
        <v>24</v>
      </c>
      <c r="N658" s="25">
        <v>24</v>
      </c>
      <c r="O658" s="25" t="s">
        <v>1822</v>
      </c>
      <c r="P658" s="25" t="s">
        <v>19</v>
      </c>
      <c r="Q658" s="25" t="s">
        <v>19</v>
      </c>
      <c r="R658" s="25" t="s">
        <v>1827</v>
      </c>
      <c r="S658" s="25">
        <v>8</v>
      </c>
      <c r="T658" s="25" t="s">
        <v>1864</v>
      </c>
      <c r="U658" s="25" t="s">
        <v>2</v>
      </c>
      <c r="V658" s="25">
        <v>7</v>
      </c>
      <c r="W658" s="25" t="s">
        <v>1830</v>
      </c>
      <c r="X658" s="25">
        <v>2</v>
      </c>
      <c r="Y658" s="62"/>
      <c r="Z658" s="25"/>
      <c r="AA658" s="25">
        <v>81.81</v>
      </c>
      <c r="AB658" s="25"/>
      <c r="AC658" s="25"/>
      <c r="AD658" s="44" t="s">
        <v>3275</v>
      </c>
      <c r="AE658" s="22"/>
      <c r="AF658" s="22"/>
      <c r="AG658" s="22">
        <f t="shared" si="43"/>
        <v>53.214385117398898</v>
      </c>
      <c r="AH658" s="22"/>
      <c r="AI658" s="22"/>
      <c r="AJ658" s="35"/>
      <c r="AK658" s="35"/>
      <c r="AL658" s="35">
        <f t="shared" si="44"/>
        <v>532143.85117398901</v>
      </c>
      <c r="AM658" s="35"/>
      <c r="AN658" s="35"/>
      <c r="AO658" s="24">
        <v>84.00833333333334</v>
      </c>
      <c r="AP658" s="24"/>
      <c r="AQ658" s="24">
        <v>1.95583</v>
      </c>
      <c r="AR658" s="27">
        <v>2</v>
      </c>
      <c r="AS658" s="24">
        <v>1E-4</v>
      </c>
      <c r="AT658" s="44">
        <v>17</v>
      </c>
      <c r="AU658" s="44" t="s">
        <v>4146</v>
      </c>
      <c r="AV658" s="25"/>
      <c r="AW658" s="25">
        <v>1998</v>
      </c>
      <c r="AX658" s="25"/>
      <c r="AY658" s="44" t="s">
        <v>3274</v>
      </c>
      <c r="AZ658" s="25" t="s">
        <v>1824</v>
      </c>
      <c r="BA658" s="25" t="s">
        <v>1865</v>
      </c>
      <c r="BB658" s="44" t="s">
        <v>4147</v>
      </c>
      <c r="BC658" s="25"/>
      <c r="BD658" s="25" t="s">
        <v>1614</v>
      </c>
      <c r="BE658" s="25" t="s">
        <v>1825</v>
      </c>
      <c r="BF658" s="25">
        <v>3</v>
      </c>
      <c r="BG658" s="62">
        <v>3</v>
      </c>
      <c r="BH658" s="75" t="s">
        <v>4149</v>
      </c>
      <c r="BI658" s="74">
        <v>0</v>
      </c>
      <c r="BJ658" s="75" t="s">
        <v>4149</v>
      </c>
      <c r="BK658" s="75" t="s">
        <v>4150</v>
      </c>
      <c r="BL658" s="221"/>
      <c r="BM658" s="221"/>
      <c r="BN658" s="221"/>
      <c r="BO658" s="221"/>
      <c r="BP658" s="221"/>
      <c r="BQ658" s="221"/>
      <c r="BR658" s="221"/>
    </row>
    <row r="659" spans="1:70" ht="15" customHeight="1" x14ac:dyDescent="0.25">
      <c r="A659" s="25">
        <v>503</v>
      </c>
      <c r="B659" s="26"/>
      <c r="C659" s="190" t="s">
        <v>387</v>
      </c>
      <c r="D659" s="200" t="s">
        <v>4224</v>
      </c>
      <c r="E659" s="57" t="s">
        <v>414</v>
      </c>
      <c r="F659" s="57" t="s">
        <v>5</v>
      </c>
      <c r="G659" s="25" t="s">
        <v>412</v>
      </c>
      <c r="H659" s="104">
        <v>1</v>
      </c>
      <c r="I659" s="44" t="s">
        <v>4148</v>
      </c>
      <c r="J659" s="25"/>
      <c r="K659" s="25">
        <v>4</v>
      </c>
      <c r="L659" s="25">
        <v>3</v>
      </c>
      <c r="M659" s="25">
        <v>24</v>
      </c>
      <c r="N659" s="25">
        <v>24</v>
      </c>
      <c r="O659" s="25" t="s">
        <v>1822</v>
      </c>
      <c r="P659" s="25" t="s">
        <v>19</v>
      </c>
      <c r="Q659" s="25" t="s">
        <v>19</v>
      </c>
      <c r="R659" s="25" t="s">
        <v>1827</v>
      </c>
      <c r="S659" s="25">
        <v>8</v>
      </c>
      <c r="T659" s="25" t="s">
        <v>1866</v>
      </c>
      <c r="U659" s="25" t="s">
        <v>2</v>
      </c>
      <c r="V659" s="25">
        <v>7</v>
      </c>
      <c r="W659" s="25" t="s">
        <v>1830</v>
      </c>
      <c r="X659" s="25">
        <v>2</v>
      </c>
      <c r="Y659" s="62"/>
      <c r="Z659" s="25"/>
      <c r="AA659" s="25">
        <v>57.34</v>
      </c>
      <c r="AB659" s="25"/>
      <c r="AC659" s="25"/>
      <c r="AD659" s="44" t="s">
        <v>3275</v>
      </c>
      <c r="AE659" s="22"/>
      <c r="AF659" s="22"/>
      <c r="AG659" s="22">
        <f t="shared" si="43"/>
        <v>37.297553387503399</v>
      </c>
      <c r="AH659" s="22"/>
      <c r="AI659" s="22"/>
      <c r="AJ659" s="35"/>
      <c r="AK659" s="35"/>
      <c r="AL659" s="35">
        <f t="shared" si="44"/>
        <v>372975.53387503396</v>
      </c>
      <c r="AM659" s="35"/>
      <c r="AN659" s="35"/>
      <c r="AO659" s="24">
        <v>84.00833333333334</v>
      </c>
      <c r="AP659" s="24"/>
      <c r="AQ659" s="24">
        <v>1.95583</v>
      </c>
      <c r="AR659" s="27">
        <v>2</v>
      </c>
      <c r="AS659" s="24">
        <v>1E-4</v>
      </c>
      <c r="AT659" s="44">
        <v>17</v>
      </c>
      <c r="AU659" s="44" t="s">
        <v>4146</v>
      </c>
      <c r="AV659" s="25"/>
      <c r="AW659" s="25">
        <v>1998</v>
      </c>
      <c r="AX659" s="25"/>
      <c r="AY659" s="44" t="s">
        <v>3274</v>
      </c>
      <c r="AZ659" s="25" t="s">
        <v>1824</v>
      </c>
      <c r="BA659" s="25" t="s">
        <v>1867</v>
      </c>
      <c r="BB659" s="44" t="s">
        <v>4147</v>
      </c>
      <c r="BC659" s="25"/>
      <c r="BD659" s="25" t="s">
        <v>1614</v>
      </c>
      <c r="BE659" s="25" t="s">
        <v>1825</v>
      </c>
      <c r="BF659" s="25">
        <v>3</v>
      </c>
      <c r="BG659" s="62">
        <v>3</v>
      </c>
      <c r="BH659" s="75" t="s">
        <v>4149</v>
      </c>
      <c r="BI659" s="74">
        <v>0</v>
      </c>
      <c r="BJ659" s="75" t="s">
        <v>4149</v>
      </c>
      <c r="BK659" s="75" t="s">
        <v>4150</v>
      </c>
      <c r="BL659" s="221"/>
      <c r="BM659" s="221"/>
      <c r="BN659" s="221"/>
      <c r="BO659" s="221"/>
      <c r="BP659" s="221"/>
      <c r="BQ659" s="221"/>
      <c r="BR659" s="221"/>
    </row>
    <row r="660" spans="1:70" ht="15" customHeight="1" x14ac:dyDescent="0.25">
      <c r="A660" s="25">
        <v>504</v>
      </c>
      <c r="B660" s="26"/>
      <c r="C660" s="190" t="s">
        <v>387</v>
      </c>
      <c r="D660" s="200" t="s">
        <v>4224</v>
      </c>
      <c r="E660" s="57" t="s">
        <v>414</v>
      </c>
      <c r="F660" s="57" t="s">
        <v>5</v>
      </c>
      <c r="G660" s="25" t="s">
        <v>412</v>
      </c>
      <c r="H660" s="104">
        <v>1</v>
      </c>
      <c r="I660" s="44" t="s">
        <v>4148</v>
      </c>
      <c r="J660" s="25"/>
      <c r="K660" s="25">
        <v>4</v>
      </c>
      <c r="L660" s="25">
        <v>3</v>
      </c>
      <c r="M660" s="25">
        <v>24</v>
      </c>
      <c r="N660" s="25">
        <v>24</v>
      </c>
      <c r="O660" s="25" t="s">
        <v>1822</v>
      </c>
      <c r="P660" s="25" t="s">
        <v>19</v>
      </c>
      <c r="Q660" s="25" t="s">
        <v>19</v>
      </c>
      <c r="R660" s="25" t="s">
        <v>1827</v>
      </c>
      <c r="S660" s="25">
        <v>8</v>
      </c>
      <c r="T660" s="25" t="s">
        <v>1868</v>
      </c>
      <c r="U660" s="25" t="s">
        <v>2</v>
      </c>
      <c r="V660" s="25">
        <v>7</v>
      </c>
      <c r="W660" s="25" t="s">
        <v>1830</v>
      </c>
      <c r="X660" s="25">
        <v>2</v>
      </c>
      <c r="Y660" s="62"/>
      <c r="Z660" s="25"/>
      <c r="AA660" s="25">
        <v>44.75</v>
      </c>
      <c r="AB660" s="25"/>
      <c r="AC660" s="25"/>
      <c r="AD660" s="44" t="s">
        <v>3275</v>
      </c>
      <c r="AE660" s="22"/>
      <c r="AF660" s="22"/>
      <c r="AG660" s="22">
        <f t="shared" si="43"/>
        <v>29.108223126801132</v>
      </c>
      <c r="AH660" s="22"/>
      <c r="AI660" s="22"/>
      <c r="AJ660" s="35"/>
      <c r="AK660" s="35"/>
      <c r="AL660" s="35">
        <f t="shared" si="44"/>
        <v>291082.23126801132</v>
      </c>
      <c r="AM660" s="35"/>
      <c r="AN660" s="35"/>
      <c r="AO660" s="24">
        <v>84.00833333333334</v>
      </c>
      <c r="AP660" s="24"/>
      <c r="AQ660" s="24">
        <v>1.95583</v>
      </c>
      <c r="AR660" s="27">
        <v>2</v>
      </c>
      <c r="AS660" s="24">
        <v>1E-4</v>
      </c>
      <c r="AT660" s="44">
        <v>17</v>
      </c>
      <c r="AU660" s="44" t="s">
        <v>4146</v>
      </c>
      <c r="AV660" s="25"/>
      <c r="AW660" s="25">
        <v>1998</v>
      </c>
      <c r="AX660" s="25"/>
      <c r="AY660" s="44" t="s">
        <v>3274</v>
      </c>
      <c r="AZ660" s="25" t="s">
        <v>1824</v>
      </c>
      <c r="BA660" s="25" t="s">
        <v>1869</v>
      </c>
      <c r="BB660" s="44" t="s">
        <v>4147</v>
      </c>
      <c r="BC660" s="25"/>
      <c r="BD660" s="25" t="s">
        <v>1614</v>
      </c>
      <c r="BE660" s="25" t="s">
        <v>1825</v>
      </c>
      <c r="BF660" s="25">
        <v>3</v>
      </c>
      <c r="BG660" s="62">
        <v>3</v>
      </c>
      <c r="BH660" s="75" t="s">
        <v>4149</v>
      </c>
      <c r="BI660" s="74">
        <v>0</v>
      </c>
      <c r="BJ660" s="75" t="s">
        <v>4149</v>
      </c>
      <c r="BK660" s="75" t="s">
        <v>4150</v>
      </c>
      <c r="BL660" s="221"/>
    </row>
    <row r="661" spans="1:70" ht="15" customHeight="1" x14ac:dyDescent="0.25">
      <c r="A661" s="25">
        <v>505</v>
      </c>
      <c r="B661" s="26"/>
      <c r="C661" s="190" t="s">
        <v>387</v>
      </c>
      <c r="D661" s="200" t="s">
        <v>4224</v>
      </c>
      <c r="E661" s="57" t="s">
        <v>414</v>
      </c>
      <c r="F661" s="57" t="s">
        <v>5</v>
      </c>
      <c r="G661" s="25" t="s">
        <v>412</v>
      </c>
      <c r="H661" s="104">
        <v>1</v>
      </c>
      <c r="I661" s="44" t="s">
        <v>4148</v>
      </c>
      <c r="J661" s="25"/>
      <c r="K661" s="25">
        <v>4</v>
      </c>
      <c r="L661" s="25">
        <v>3</v>
      </c>
      <c r="M661" s="25">
        <v>24</v>
      </c>
      <c r="N661" s="25">
        <v>24</v>
      </c>
      <c r="O661" s="25" t="s">
        <v>1822</v>
      </c>
      <c r="P661" s="25" t="s">
        <v>19</v>
      </c>
      <c r="Q661" s="25" t="s">
        <v>19</v>
      </c>
      <c r="R661" s="25" t="s">
        <v>1827</v>
      </c>
      <c r="S661" s="25">
        <v>5</v>
      </c>
      <c r="T661" s="25" t="s">
        <v>1870</v>
      </c>
      <c r="U661" s="25" t="s">
        <v>2</v>
      </c>
      <c r="V661" s="25">
        <v>6</v>
      </c>
      <c r="W661" s="25" t="s">
        <v>1830</v>
      </c>
      <c r="X661" s="25">
        <v>2</v>
      </c>
      <c r="Y661" s="62"/>
      <c r="Z661" s="25"/>
      <c r="AA661" s="25">
        <v>36.06</v>
      </c>
      <c r="AB661" s="25"/>
      <c r="AC661" s="25"/>
      <c r="AD661" s="44" t="s">
        <v>3275</v>
      </c>
      <c r="AE661" s="22"/>
      <c r="AF661" s="22"/>
      <c r="AG661" s="22">
        <f t="shared" si="43"/>
        <v>23.455698903965342</v>
      </c>
      <c r="AH661" s="22"/>
      <c r="AI661" s="22"/>
      <c r="AJ661" s="35"/>
      <c r="AK661" s="35"/>
      <c r="AL661" s="35">
        <f t="shared" si="44"/>
        <v>234556.98903965342</v>
      </c>
      <c r="AM661" s="35"/>
      <c r="AN661" s="35"/>
      <c r="AO661" s="24">
        <v>84.00833333333334</v>
      </c>
      <c r="AP661" s="27"/>
      <c r="AQ661" s="27">
        <v>1.95583</v>
      </c>
      <c r="AR661" s="27">
        <v>2</v>
      </c>
      <c r="AS661" s="27">
        <v>1E-4</v>
      </c>
      <c r="AT661" s="44">
        <v>17</v>
      </c>
      <c r="AU661" s="44" t="s">
        <v>4146</v>
      </c>
      <c r="AV661" s="25"/>
      <c r="AW661" s="25">
        <v>1998</v>
      </c>
      <c r="AX661" s="25"/>
      <c r="AY661" s="44" t="s">
        <v>3274</v>
      </c>
      <c r="AZ661" s="25" t="s">
        <v>1824</v>
      </c>
      <c r="BA661" s="25" t="s">
        <v>1835</v>
      </c>
      <c r="BB661" s="44" t="s">
        <v>4147</v>
      </c>
      <c r="BC661" s="25"/>
      <c r="BD661" s="25" t="s">
        <v>1614</v>
      </c>
      <c r="BE661" s="25" t="s">
        <v>1825</v>
      </c>
      <c r="BF661" s="25">
        <v>3</v>
      </c>
      <c r="BG661" s="62">
        <v>3</v>
      </c>
      <c r="BH661" s="75" t="s">
        <v>4149</v>
      </c>
      <c r="BI661" s="74">
        <v>0</v>
      </c>
      <c r="BJ661" s="75" t="s">
        <v>4149</v>
      </c>
      <c r="BK661" s="75" t="s">
        <v>4150</v>
      </c>
      <c r="BL661" s="221"/>
      <c r="BM661" s="221"/>
      <c r="BN661" s="221"/>
      <c r="BO661" s="221"/>
      <c r="BP661" s="221"/>
      <c r="BQ661" s="221"/>
      <c r="BR661" s="221"/>
    </row>
    <row r="662" spans="1:70" ht="15" customHeight="1" x14ac:dyDescent="0.25">
      <c r="A662" s="25">
        <v>506</v>
      </c>
      <c r="B662" s="26"/>
      <c r="C662" s="190" t="s">
        <v>387</v>
      </c>
      <c r="D662" s="200" t="s">
        <v>4224</v>
      </c>
      <c r="E662" s="57" t="s">
        <v>414</v>
      </c>
      <c r="F662" s="57" t="s">
        <v>5</v>
      </c>
      <c r="G662" s="25" t="s">
        <v>412</v>
      </c>
      <c r="H662" s="104">
        <v>1</v>
      </c>
      <c r="I662" s="44" t="s">
        <v>4148</v>
      </c>
      <c r="J662" s="25"/>
      <c r="K662" s="25">
        <v>4</v>
      </c>
      <c r="L662" s="25">
        <v>3</v>
      </c>
      <c r="M662" s="25">
        <v>24</v>
      </c>
      <c r="N662" s="25">
        <v>24</v>
      </c>
      <c r="O662" s="25" t="s">
        <v>1822</v>
      </c>
      <c r="P662" s="25" t="s">
        <v>19</v>
      </c>
      <c r="Q662" s="25" t="s">
        <v>19</v>
      </c>
      <c r="R662" s="25" t="s">
        <v>1827</v>
      </c>
      <c r="S662" s="25">
        <v>5</v>
      </c>
      <c r="T662" s="25" t="s">
        <v>1871</v>
      </c>
      <c r="U662" s="25" t="s">
        <v>2</v>
      </c>
      <c r="V662" s="25">
        <v>6</v>
      </c>
      <c r="W662" s="25" t="s">
        <v>1830</v>
      </c>
      <c r="X662" s="25">
        <v>2</v>
      </c>
      <c r="Y662" s="62"/>
      <c r="Z662" s="25"/>
      <c r="AA662" s="25">
        <v>106.25</v>
      </c>
      <c r="AB662" s="25"/>
      <c r="AC662" s="25"/>
      <c r="AD662" s="44" t="s">
        <v>3275</v>
      </c>
      <c r="AE662" s="22"/>
      <c r="AF662" s="22"/>
      <c r="AG662" s="22">
        <f t="shared" si="43"/>
        <v>69.111702954695417</v>
      </c>
      <c r="AH662" s="22"/>
      <c r="AI662" s="22"/>
      <c r="AJ662" s="35"/>
      <c r="AK662" s="35"/>
      <c r="AL662" s="35">
        <f t="shared" si="44"/>
        <v>691117.02954695409</v>
      </c>
      <c r="AM662" s="35"/>
      <c r="AN662" s="35"/>
      <c r="AO662" s="24">
        <v>84.00833333333334</v>
      </c>
      <c r="AP662" s="27"/>
      <c r="AQ662" s="27">
        <v>1.95583</v>
      </c>
      <c r="AR662" s="27">
        <v>2</v>
      </c>
      <c r="AS662" s="27">
        <v>1E-4</v>
      </c>
      <c r="AT662" s="44">
        <v>17</v>
      </c>
      <c r="AU662" s="44" t="s">
        <v>4146</v>
      </c>
      <c r="AV662" s="25"/>
      <c r="AW662" s="25">
        <v>1998</v>
      </c>
      <c r="AX662" s="25"/>
      <c r="AY662" s="44" t="s">
        <v>3274</v>
      </c>
      <c r="AZ662" s="25" t="s">
        <v>1824</v>
      </c>
      <c r="BA662" s="25" t="s">
        <v>1872</v>
      </c>
      <c r="BB662" s="44" t="s">
        <v>4147</v>
      </c>
      <c r="BC662" s="25"/>
      <c r="BD662" s="25" t="s">
        <v>1614</v>
      </c>
      <c r="BE662" s="25" t="s">
        <v>1825</v>
      </c>
      <c r="BF662" s="25">
        <v>3</v>
      </c>
      <c r="BG662" s="62">
        <v>3</v>
      </c>
      <c r="BH662" s="75" t="s">
        <v>4149</v>
      </c>
      <c r="BI662" s="74">
        <v>0</v>
      </c>
      <c r="BJ662" s="75" t="s">
        <v>4149</v>
      </c>
      <c r="BK662" s="75" t="s">
        <v>4150</v>
      </c>
      <c r="BL662" s="221"/>
      <c r="BM662" s="238"/>
      <c r="BN662" s="238"/>
      <c r="BO662" s="238"/>
      <c r="BP662" s="238"/>
      <c r="BQ662" s="238"/>
      <c r="BR662" s="238"/>
    </row>
    <row r="663" spans="1:70" ht="15" customHeight="1" x14ac:dyDescent="0.25">
      <c r="A663" s="25">
        <v>507</v>
      </c>
      <c r="B663" s="26"/>
      <c r="C663" s="190" t="s">
        <v>387</v>
      </c>
      <c r="D663" s="200" t="s">
        <v>4224</v>
      </c>
      <c r="E663" s="57" t="s">
        <v>414</v>
      </c>
      <c r="F663" s="57" t="s">
        <v>5</v>
      </c>
      <c r="G663" s="25" t="s">
        <v>412</v>
      </c>
      <c r="H663" s="104">
        <v>1</v>
      </c>
      <c r="I663" s="44" t="s">
        <v>4148</v>
      </c>
      <c r="J663" s="25"/>
      <c r="K663" s="25">
        <v>4</v>
      </c>
      <c r="L663" s="25">
        <v>3</v>
      </c>
      <c r="M663" s="25">
        <v>24</v>
      </c>
      <c r="N663" s="25">
        <v>24</v>
      </c>
      <c r="O663" s="25" t="s">
        <v>1822</v>
      </c>
      <c r="P663" s="25" t="s">
        <v>19</v>
      </c>
      <c r="Q663" s="25" t="s">
        <v>19</v>
      </c>
      <c r="R663" s="25" t="s">
        <v>1827</v>
      </c>
      <c r="S663" s="25">
        <v>5</v>
      </c>
      <c r="T663" s="25" t="s">
        <v>1873</v>
      </c>
      <c r="U663" s="25" t="s">
        <v>2</v>
      </c>
      <c r="V663" s="25">
        <v>6</v>
      </c>
      <c r="W663" s="25" t="s">
        <v>1830</v>
      </c>
      <c r="X663" s="25">
        <v>2</v>
      </c>
      <c r="Y663" s="62"/>
      <c r="Z663" s="25"/>
      <c r="AA663" s="25">
        <v>7.11</v>
      </c>
      <c r="AB663" s="25"/>
      <c r="AC663" s="25"/>
      <c r="AD663" s="44" t="s">
        <v>3275</v>
      </c>
      <c r="AE663" s="22"/>
      <c r="AF663" s="22"/>
      <c r="AG663" s="22">
        <f t="shared" si="43"/>
        <v>4.6247925459565602</v>
      </c>
      <c r="AH663" s="22"/>
      <c r="AI663" s="22"/>
      <c r="AJ663" s="35"/>
      <c r="AK663" s="35"/>
      <c r="AL663" s="35">
        <f t="shared" si="44"/>
        <v>46247.925459565602</v>
      </c>
      <c r="AM663" s="35"/>
      <c r="AN663" s="35"/>
      <c r="AO663" s="24">
        <v>84.00833333333334</v>
      </c>
      <c r="AP663" s="27"/>
      <c r="AQ663" s="27">
        <v>1.95583</v>
      </c>
      <c r="AR663" s="27">
        <v>2</v>
      </c>
      <c r="AS663" s="27">
        <v>1E-4</v>
      </c>
      <c r="AT663" s="44">
        <v>17</v>
      </c>
      <c r="AU663" s="44" t="s">
        <v>4146</v>
      </c>
      <c r="AV663" s="25"/>
      <c r="AW663" s="25">
        <v>1998</v>
      </c>
      <c r="AX663" s="25"/>
      <c r="AY663" s="44" t="s">
        <v>3274</v>
      </c>
      <c r="AZ663" s="25" t="s">
        <v>1824</v>
      </c>
      <c r="BA663" s="25" t="s">
        <v>1831</v>
      </c>
      <c r="BB663" s="44" t="s">
        <v>4147</v>
      </c>
      <c r="BC663" s="25"/>
      <c r="BD663" s="25" t="s">
        <v>1614</v>
      </c>
      <c r="BE663" s="25" t="s">
        <v>1825</v>
      </c>
      <c r="BF663" s="25">
        <v>3</v>
      </c>
      <c r="BG663" s="62">
        <v>3</v>
      </c>
      <c r="BH663" s="75" t="s">
        <v>4149</v>
      </c>
      <c r="BI663" s="74">
        <v>0</v>
      </c>
      <c r="BJ663" s="75" t="s">
        <v>4149</v>
      </c>
      <c r="BK663" s="75" t="s">
        <v>4150</v>
      </c>
      <c r="BL663" s="221"/>
      <c r="BM663" s="221"/>
      <c r="BN663" s="221"/>
      <c r="BO663" s="221"/>
      <c r="BP663" s="221"/>
      <c r="BQ663" s="221"/>
      <c r="BR663" s="221"/>
    </row>
    <row r="664" spans="1:70" ht="15" customHeight="1" x14ac:dyDescent="0.25">
      <c r="A664" s="25">
        <v>508</v>
      </c>
      <c r="B664" s="26"/>
      <c r="C664" s="190" t="s">
        <v>387</v>
      </c>
      <c r="D664" s="200" t="s">
        <v>4224</v>
      </c>
      <c r="E664" s="57" t="s">
        <v>414</v>
      </c>
      <c r="F664" s="57" t="s">
        <v>5</v>
      </c>
      <c r="G664" s="25" t="s">
        <v>412</v>
      </c>
      <c r="H664" s="104">
        <v>1</v>
      </c>
      <c r="I664" s="44" t="s">
        <v>4148</v>
      </c>
      <c r="J664" s="25"/>
      <c r="K664" s="25">
        <v>4</v>
      </c>
      <c r="L664" s="25">
        <v>3</v>
      </c>
      <c r="M664" s="25">
        <v>24</v>
      </c>
      <c r="N664" s="25">
        <v>24</v>
      </c>
      <c r="O664" s="25" t="s">
        <v>1822</v>
      </c>
      <c r="P664" s="25" t="s">
        <v>19</v>
      </c>
      <c r="Q664" s="25" t="s">
        <v>19</v>
      </c>
      <c r="R664" s="25" t="s">
        <v>1827</v>
      </c>
      <c r="S664" s="25">
        <v>5</v>
      </c>
      <c r="T664" s="25" t="s">
        <v>1874</v>
      </c>
      <c r="U664" s="25" t="s">
        <v>2</v>
      </c>
      <c r="V664" s="25">
        <v>6</v>
      </c>
      <c r="W664" s="25" t="s">
        <v>1830</v>
      </c>
      <c r="X664" s="25">
        <v>2</v>
      </c>
      <c r="Y664" s="62"/>
      <c r="Z664" s="25"/>
      <c r="AA664" s="25">
        <v>9.41</v>
      </c>
      <c r="AB664" s="25"/>
      <c r="AC664" s="25"/>
      <c r="AD664" s="44" t="s">
        <v>3275</v>
      </c>
      <c r="AE664" s="22"/>
      <c r="AF664" s="22"/>
      <c r="AG664" s="22">
        <f t="shared" si="43"/>
        <v>6.1208576452111432</v>
      </c>
      <c r="AH664" s="22"/>
      <c r="AI664" s="22"/>
      <c r="AJ664" s="35"/>
      <c r="AK664" s="35"/>
      <c r="AL664" s="35">
        <f t="shared" si="44"/>
        <v>61208.576452111425</v>
      </c>
      <c r="AM664" s="35"/>
      <c r="AN664" s="35"/>
      <c r="AO664" s="24">
        <v>84.00833333333334</v>
      </c>
      <c r="AP664" s="27"/>
      <c r="AQ664" s="27">
        <v>1.95583</v>
      </c>
      <c r="AR664" s="27">
        <v>2</v>
      </c>
      <c r="AS664" s="27">
        <v>1E-4</v>
      </c>
      <c r="AT664" s="44">
        <v>17</v>
      </c>
      <c r="AU664" s="44" t="s">
        <v>4146</v>
      </c>
      <c r="AV664" s="25"/>
      <c r="AW664" s="25">
        <v>1998</v>
      </c>
      <c r="AX664" s="25"/>
      <c r="AY664" s="44" t="s">
        <v>3274</v>
      </c>
      <c r="AZ664" s="25" t="s">
        <v>1824</v>
      </c>
      <c r="BA664" s="25" t="s">
        <v>1875</v>
      </c>
      <c r="BB664" s="44" t="s">
        <v>4147</v>
      </c>
      <c r="BC664" s="25"/>
      <c r="BD664" s="25" t="s">
        <v>1614</v>
      </c>
      <c r="BE664" s="25" t="s">
        <v>1825</v>
      </c>
      <c r="BF664" s="25">
        <v>3</v>
      </c>
      <c r="BG664" s="62">
        <v>3</v>
      </c>
      <c r="BH664" s="75" t="s">
        <v>4149</v>
      </c>
      <c r="BI664" s="74">
        <v>0</v>
      </c>
      <c r="BJ664" s="75" t="s">
        <v>4149</v>
      </c>
      <c r="BK664" s="75" t="s">
        <v>4150</v>
      </c>
      <c r="BL664" s="221"/>
      <c r="BM664" s="221"/>
      <c r="BN664" s="221"/>
      <c r="BO664" s="221"/>
      <c r="BP664" s="221"/>
      <c r="BQ664" s="221"/>
      <c r="BR664" s="221"/>
    </row>
    <row r="665" spans="1:70" ht="15" customHeight="1" x14ac:dyDescent="0.25">
      <c r="A665" s="25">
        <v>509</v>
      </c>
      <c r="B665" s="26"/>
      <c r="C665" s="190" t="s">
        <v>387</v>
      </c>
      <c r="D665" s="200" t="s">
        <v>4224</v>
      </c>
      <c r="E665" s="57" t="s">
        <v>414</v>
      </c>
      <c r="F665" s="57" t="s">
        <v>5</v>
      </c>
      <c r="G665" s="25" t="s">
        <v>412</v>
      </c>
      <c r="H665" s="104">
        <v>1</v>
      </c>
      <c r="I665" s="44" t="s">
        <v>4148</v>
      </c>
      <c r="J665" s="25"/>
      <c r="K665" s="25">
        <v>4</v>
      </c>
      <c r="L665" s="25">
        <v>3</v>
      </c>
      <c r="M665" s="25">
        <v>24</v>
      </c>
      <c r="N665" s="25">
        <v>24</v>
      </c>
      <c r="O665" s="25" t="s">
        <v>1822</v>
      </c>
      <c r="P665" s="25" t="s">
        <v>19</v>
      </c>
      <c r="Q665" s="25" t="s">
        <v>19</v>
      </c>
      <c r="R665" s="25" t="s">
        <v>1827</v>
      </c>
      <c r="S665" s="25">
        <v>5</v>
      </c>
      <c r="T665" s="25" t="s">
        <v>1876</v>
      </c>
      <c r="U665" s="25" t="s">
        <v>2</v>
      </c>
      <c r="V665" s="25">
        <v>6</v>
      </c>
      <c r="W665" s="25" t="s">
        <v>1830</v>
      </c>
      <c r="X665" s="25">
        <v>2</v>
      </c>
      <c r="Y665" s="62"/>
      <c r="Z665" s="25"/>
      <c r="AA665" s="25">
        <v>12.81</v>
      </c>
      <c r="AB665" s="25"/>
      <c r="AC665" s="25"/>
      <c r="AD665" s="44" t="s">
        <v>3275</v>
      </c>
      <c r="AE665" s="22"/>
      <c r="AF665" s="22"/>
      <c r="AG665" s="22">
        <f t="shared" si="43"/>
        <v>8.3324321397613961</v>
      </c>
      <c r="AH665" s="22"/>
      <c r="AI665" s="22"/>
      <c r="AJ665" s="35"/>
      <c r="AK665" s="35"/>
      <c r="AL665" s="35">
        <f t="shared" si="44"/>
        <v>83324.321397613952</v>
      </c>
      <c r="AM665" s="35"/>
      <c r="AN665" s="35"/>
      <c r="AO665" s="24">
        <v>84.00833333333334</v>
      </c>
      <c r="AP665" s="27"/>
      <c r="AQ665" s="27">
        <v>1.95583</v>
      </c>
      <c r="AR665" s="27">
        <v>2</v>
      </c>
      <c r="AS665" s="27">
        <v>1E-4</v>
      </c>
      <c r="AT665" s="44">
        <v>17</v>
      </c>
      <c r="AU665" s="44" t="s">
        <v>4146</v>
      </c>
      <c r="AV665" s="25"/>
      <c r="AW665" s="25">
        <v>1998</v>
      </c>
      <c r="AX665" s="25"/>
      <c r="AY665" s="44" t="s">
        <v>3274</v>
      </c>
      <c r="AZ665" s="25" t="s">
        <v>1824</v>
      </c>
      <c r="BA665" s="25" t="s">
        <v>1877</v>
      </c>
      <c r="BB665" s="44" t="s">
        <v>4147</v>
      </c>
      <c r="BC665" s="25"/>
      <c r="BD665" s="25" t="s">
        <v>1614</v>
      </c>
      <c r="BE665" s="25" t="s">
        <v>1825</v>
      </c>
      <c r="BF665" s="25">
        <v>3</v>
      </c>
      <c r="BG665" s="62">
        <v>3</v>
      </c>
      <c r="BH665" s="75" t="s">
        <v>4149</v>
      </c>
      <c r="BI665" s="74">
        <v>0</v>
      </c>
      <c r="BJ665" s="75" t="s">
        <v>4149</v>
      </c>
      <c r="BK665" s="75" t="s">
        <v>4150</v>
      </c>
      <c r="BL665" s="238"/>
      <c r="BM665" s="238"/>
      <c r="BN665" s="238"/>
      <c r="BO665" s="238"/>
      <c r="BP665" s="238"/>
      <c r="BQ665" s="238"/>
      <c r="BR665" s="238"/>
    </row>
    <row r="666" spans="1:70" ht="15" customHeight="1" x14ac:dyDescent="0.25">
      <c r="A666" s="25">
        <v>510</v>
      </c>
      <c r="B666" s="26"/>
      <c r="C666" s="190" t="s">
        <v>387</v>
      </c>
      <c r="D666" s="200" t="s">
        <v>4224</v>
      </c>
      <c r="E666" s="57" t="s">
        <v>414</v>
      </c>
      <c r="F666" s="57" t="s">
        <v>5</v>
      </c>
      <c r="G666" s="25" t="s">
        <v>412</v>
      </c>
      <c r="H666" s="104">
        <v>1</v>
      </c>
      <c r="I666" s="44" t="s">
        <v>4148</v>
      </c>
      <c r="J666" s="25"/>
      <c r="K666" s="25">
        <v>4</v>
      </c>
      <c r="L666" s="25">
        <v>3</v>
      </c>
      <c r="M666" s="25">
        <v>24</v>
      </c>
      <c r="N666" s="25">
        <v>24</v>
      </c>
      <c r="O666" s="25" t="s">
        <v>1822</v>
      </c>
      <c r="P666" s="25" t="s">
        <v>19</v>
      </c>
      <c r="Q666" s="25" t="s">
        <v>19</v>
      </c>
      <c r="R666" s="25" t="s">
        <v>1827</v>
      </c>
      <c r="S666" s="25">
        <v>5</v>
      </c>
      <c r="T666" s="25" t="s">
        <v>1878</v>
      </c>
      <c r="U666" s="25" t="s">
        <v>2</v>
      </c>
      <c r="V666" s="25">
        <v>6</v>
      </c>
      <c r="W666" s="25" t="s">
        <v>1830</v>
      </c>
      <c r="X666" s="25">
        <v>2</v>
      </c>
      <c r="Y666" s="62"/>
      <c r="Z666" s="25"/>
      <c r="AA666" s="25">
        <v>5.57</v>
      </c>
      <c r="AB666" s="25"/>
      <c r="AC666" s="25"/>
      <c r="AD666" s="44" t="s">
        <v>3275</v>
      </c>
      <c r="AE666" s="22"/>
      <c r="AF666" s="22"/>
      <c r="AG666" s="22">
        <f t="shared" si="43"/>
        <v>3.6230793925426217</v>
      </c>
      <c r="AH666" s="22"/>
      <c r="AI666" s="22"/>
      <c r="AJ666" s="35"/>
      <c r="AK666" s="35"/>
      <c r="AL666" s="35">
        <f t="shared" si="44"/>
        <v>36230.793925426216</v>
      </c>
      <c r="AM666" s="35"/>
      <c r="AN666" s="35"/>
      <c r="AO666" s="24">
        <v>84.00833333333334</v>
      </c>
      <c r="AP666" s="27"/>
      <c r="AQ666" s="27">
        <v>1.95583</v>
      </c>
      <c r="AR666" s="27">
        <v>2</v>
      </c>
      <c r="AS666" s="27">
        <v>1E-4</v>
      </c>
      <c r="AT666" s="44">
        <v>17</v>
      </c>
      <c r="AU666" s="44" t="s">
        <v>4146</v>
      </c>
      <c r="AV666" s="25"/>
      <c r="AW666" s="25">
        <v>1998</v>
      </c>
      <c r="AX666" s="25"/>
      <c r="AY666" s="44" t="s">
        <v>3274</v>
      </c>
      <c r="AZ666" s="25" t="s">
        <v>1824</v>
      </c>
      <c r="BA666" s="25" t="s">
        <v>1880</v>
      </c>
      <c r="BB666" s="44" t="s">
        <v>4147</v>
      </c>
      <c r="BC666" s="25"/>
      <c r="BD666" s="25" t="s">
        <v>1614</v>
      </c>
      <c r="BE666" s="25" t="s">
        <v>1825</v>
      </c>
      <c r="BF666" s="25">
        <v>3</v>
      </c>
      <c r="BG666" s="62">
        <v>3</v>
      </c>
      <c r="BH666" s="75" t="s">
        <v>4149</v>
      </c>
      <c r="BI666" s="74">
        <v>0</v>
      </c>
      <c r="BJ666" s="75" t="s">
        <v>4149</v>
      </c>
      <c r="BK666" s="75" t="s">
        <v>4150</v>
      </c>
      <c r="BL666" s="221"/>
      <c r="BM666" s="221"/>
      <c r="BN666" s="221"/>
      <c r="BO666" s="221"/>
      <c r="BP666" s="221"/>
      <c r="BQ666" s="221"/>
      <c r="BR666" s="221"/>
    </row>
    <row r="667" spans="1:70" s="63" customFormat="1" ht="15" customHeight="1" x14ac:dyDescent="0.25">
      <c r="A667" s="25">
        <v>511</v>
      </c>
      <c r="B667" s="26"/>
      <c r="C667" s="190" t="s">
        <v>387</v>
      </c>
      <c r="D667" s="200" t="s">
        <v>4224</v>
      </c>
      <c r="E667" s="57" t="s">
        <v>414</v>
      </c>
      <c r="F667" s="57" t="s">
        <v>5</v>
      </c>
      <c r="G667" s="25" t="s">
        <v>412</v>
      </c>
      <c r="H667" s="104">
        <v>1</v>
      </c>
      <c r="I667" s="44" t="s">
        <v>4148</v>
      </c>
      <c r="J667" s="25"/>
      <c r="K667" s="25">
        <v>4</v>
      </c>
      <c r="L667" s="25">
        <v>3</v>
      </c>
      <c r="M667" s="25">
        <v>24</v>
      </c>
      <c r="N667" s="25">
        <v>24</v>
      </c>
      <c r="O667" s="25" t="s">
        <v>1822</v>
      </c>
      <c r="P667" s="25" t="s">
        <v>19</v>
      </c>
      <c r="Q667" s="25" t="s">
        <v>19</v>
      </c>
      <c r="R667" s="25" t="s">
        <v>1827</v>
      </c>
      <c r="S667" s="25">
        <v>5</v>
      </c>
      <c r="T667" s="25" t="s">
        <v>1879</v>
      </c>
      <c r="U667" s="25" t="s">
        <v>2</v>
      </c>
      <c r="V667" s="25">
        <v>6</v>
      </c>
      <c r="W667" s="25" t="s">
        <v>1830</v>
      </c>
      <c r="X667" s="25">
        <v>2</v>
      </c>
      <c r="Y667" s="62"/>
      <c r="Z667" s="25"/>
      <c r="AA667" s="25">
        <v>5.81</v>
      </c>
      <c r="AB667" s="25"/>
      <c r="AC667" s="25"/>
      <c r="AD667" s="44" t="s">
        <v>3275</v>
      </c>
      <c r="AE667" s="22"/>
      <c r="AF667" s="22"/>
      <c r="AG667" s="22">
        <f t="shared" si="43"/>
        <v>3.779190533334404</v>
      </c>
      <c r="AH667" s="22"/>
      <c r="AI667" s="22"/>
      <c r="AJ667" s="35"/>
      <c r="AK667" s="35"/>
      <c r="AL667" s="35">
        <f t="shared" si="44"/>
        <v>37791.905333344039</v>
      </c>
      <c r="AM667" s="35"/>
      <c r="AN667" s="35"/>
      <c r="AO667" s="24">
        <v>84.00833333333334</v>
      </c>
      <c r="AP667" s="27"/>
      <c r="AQ667" s="27">
        <v>1.95583</v>
      </c>
      <c r="AR667" s="27">
        <v>2</v>
      </c>
      <c r="AS667" s="27">
        <v>1E-4</v>
      </c>
      <c r="AT667" s="44">
        <v>17</v>
      </c>
      <c r="AU667" s="44" t="s">
        <v>4146</v>
      </c>
      <c r="AV667" s="25"/>
      <c r="AW667" s="25">
        <v>1998</v>
      </c>
      <c r="AX667" s="25"/>
      <c r="AY667" s="44" t="s">
        <v>3274</v>
      </c>
      <c r="AZ667" s="25" t="s">
        <v>1824</v>
      </c>
      <c r="BA667" s="25" t="s">
        <v>1881</v>
      </c>
      <c r="BB667" s="44" t="s">
        <v>4147</v>
      </c>
      <c r="BC667" s="25"/>
      <c r="BD667" s="25" t="s">
        <v>1614</v>
      </c>
      <c r="BE667" s="25" t="s">
        <v>1825</v>
      </c>
      <c r="BF667" s="25">
        <v>3</v>
      </c>
      <c r="BG667" s="62">
        <v>3</v>
      </c>
      <c r="BH667" s="75" t="s">
        <v>4149</v>
      </c>
      <c r="BI667" s="74">
        <v>0</v>
      </c>
      <c r="BJ667" s="75" t="s">
        <v>4149</v>
      </c>
      <c r="BK667" s="75" t="s">
        <v>4150</v>
      </c>
      <c r="BL667" s="223"/>
      <c r="BM667" s="223"/>
      <c r="BN667" s="223"/>
      <c r="BO667" s="223"/>
      <c r="BP667" s="223"/>
      <c r="BQ667" s="223"/>
      <c r="BR667" s="223"/>
    </row>
    <row r="668" spans="1:70" ht="15" customHeight="1" x14ac:dyDescent="0.25">
      <c r="A668" s="25">
        <v>512</v>
      </c>
      <c r="B668" s="26"/>
      <c r="C668" s="190" t="s">
        <v>387</v>
      </c>
      <c r="D668" s="200" t="s">
        <v>4224</v>
      </c>
      <c r="E668" s="57" t="s">
        <v>414</v>
      </c>
      <c r="F668" s="57" t="s">
        <v>5</v>
      </c>
      <c r="G668" s="25" t="s">
        <v>412</v>
      </c>
      <c r="H668" s="104">
        <v>1</v>
      </c>
      <c r="I668" s="44" t="s">
        <v>4148</v>
      </c>
      <c r="J668" s="25"/>
      <c r="K668" s="25">
        <v>4</v>
      </c>
      <c r="L668" s="25">
        <v>3</v>
      </c>
      <c r="M668" s="25">
        <v>24</v>
      </c>
      <c r="N668" s="25">
        <v>24</v>
      </c>
      <c r="O668" s="25" t="s">
        <v>1822</v>
      </c>
      <c r="P668" s="25" t="s">
        <v>19</v>
      </c>
      <c r="Q668" s="25" t="s">
        <v>19</v>
      </c>
      <c r="R668" s="25" t="s">
        <v>1827</v>
      </c>
      <c r="S668" s="25">
        <v>5</v>
      </c>
      <c r="T668" s="25" t="s">
        <v>1882</v>
      </c>
      <c r="U668" s="25" t="s">
        <v>2</v>
      </c>
      <c r="V668" s="25">
        <v>6</v>
      </c>
      <c r="W668" s="25" t="s">
        <v>1830</v>
      </c>
      <c r="X668" s="25">
        <v>2</v>
      </c>
      <c r="Y668" s="62"/>
      <c r="Z668" s="25"/>
      <c r="AA668" s="25">
        <v>7.4</v>
      </c>
      <c r="AB668" s="25"/>
      <c r="AC668" s="25"/>
      <c r="AD668" s="44" t="s">
        <v>3275</v>
      </c>
      <c r="AE668" s="22"/>
      <c r="AF668" s="22"/>
      <c r="AG668" s="22">
        <f t="shared" ref="AG668:AG699" si="45">(AA668*(106.875/AO668))/$AQ668</f>
        <v>4.8134268410799645</v>
      </c>
      <c r="AH668" s="22"/>
      <c r="AI668" s="22"/>
      <c r="AJ668" s="35"/>
      <c r="AK668" s="35"/>
      <c r="AL668" s="35">
        <f t="shared" ref="AL668:AL699" si="46">AG668/$AS668</f>
        <v>48134.268410799647</v>
      </c>
      <c r="AM668" s="35"/>
      <c r="AN668" s="35"/>
      <c r="AO668" s="24">
        <v>84.00833333333334</v>
      </c>
      <c r="AP668" s="27"/>
      <c r="AQ668" s="27">
        <v>1.95583</v>
      </c>
      <c r="AR668" s="27">
        <v>2</v>
      </c>
      <c r="AS668" s="27">
        <v>1E-4</v>
      </c>
      <c r="AT668" s="44">
        <v>17</v>
      </c>
      <c r="AU668" s="44" t="s">
        <v>4146</v>
      </c>
      <c r="AV668" s="25"/>
      <c r="AW668" s="25">
        <v>1998</v>
      </c>
      <c r="AX668" s="25"/>
      <c r="AY668" s="44" t="s">
        <v>3274</v>
      </c>
      <c r="AZ668" s="25" t="s">
        <v>1824</v>
      </c>
      <c r="BA668" s="25" t="s">
        <v>1836</v>
      </c>
      <c r="BB668" s="44" t="s">
        <v>4147</v>
      </c>
      <c r="BC668" s="25"/>
      <c r="BD668" s="25" t="s">
        <v>1614</v>
      </c>
      <c r="BE668" s="25" t="s">
        <v>1825</v>
      </c>
      <c r="BF668" s="25">
        <v>3</v>
      </c>
      <c r="BG668" s="62">
        <v>3</v>
      </c>
      <c r="BH668" s="75" t="s">
        <v>4149</v>
      </c>
      <c r="BI668" s="74">
        <v>0</v>
      </c>
      <c r="BJ668" s="75" t="s">
        <v>4149</v>
      </c>
      <c r="BK668" s="75" t="s">
        <v>4150</v>
      </c>
      <c r="BL668" s="221"/>
      <c r="BM668" s="221"/>
      <c r="BN668" s="221"/>
      <c r="BO668" s="221"/>
      <c r="BP668" s="221"/>
      <c r="BQ668" s="221"/>
      <c r="BR668" s="221"/>
    </row>
    <row r="669" spans="1:70" ht="15" customHeight="1" x14ac:dyDescent="0.25">
      <c r="A669" s="25">
        <v>513</v>
      </c>
      <c r="B669" s="26"/>
      <c r="C669" s="190" t="s">
        <v>387</v>
      </c>
      <c r="D669" s="200" t="s">
        <v>4224</v>
      </c>
      <c r="E669" s="57" t="s">
        <v>414</v>
      </c>
      <c r="F669" s="57" t="s">
        <v>5</v>
      </c>
      <c r="G669" s="25" t="s">
        <v>412</v>
      </c>
      <c r="H669" s="104">
        <v>1</v>
      </c>
      <c r="I669" s="44" t="s">
        <v>4148</v>
      </c>
      <c r="J669" s="25"/>
      <c r="K669" s="25">
        <v>4</v>
      </c>
      <c r="L669" s="25">
        <v>3</v>
      </c>
      <c r="M669" s="25">
        <v>24</v>
      </c>
      <c r="N669" s="25">
        <v>24</v>
      </c>
      <c r="O669" s="25" t="s">
        <v>1822</v>
      </c>
      <c r="P669" s="25" t="s">
        <v>19</v>
      </c>
      <c r="Q669" s="25" t="s">
        <v>19</v>
      </c>
      <c r="R669" s="25" t="s">
        <v>1827</v>
      </c>
      <c r="S669" s="25">
        <v>5</v>
      </c>
      <c r="T669" s="25" t="s">
        <v>1883</v>
      </c>
      <c r="U669" s="25" t="s">
        <v>2</v>
      </c>
      <c r="V669" s="25">
        <v>6</v>
      </c>
      <c r="W669" s="25" t="s">
        <v>1830</v>
      </c>
      <c r="X669" s="25">
        <v>2</v>
      </c>
      <c r="Y669" s="62"/>
      <c r="Z669" s="25"/>
      <c r="AA669" s="25">
        <v>5.35</v>
      </c>
      <c r="AB669" s="25"/>
      <c r="AC669" s="25"/>
      <c r="AD669" s="44" t="s">
        <v>3275</v>
      </c>
      <c r="AE669" s="22"/>
      <c r="AF669" s="22"/>
      <c r="AG669" s="22">
        <f t="shared" si="45"/>
        <v>3.4799775134834872</v>
      </c>
      <c r="AH669" s="22"/>
      <c r="AI669" s="22"/>
      <c r="AJ669" s="35"/>
      <c r="AK669" s="35"/>
      <c r="AL669" s="35">
        <f t="shared" si="46"/>
        <v>34799.775134834868</v>
      </c>
      <c r="AM669" s="35"/>
      <c r="AN669" s="35"/>
      <c r="AO669" s="24">
        <v>84.00833333333334</v>
      </c>
      <c r="AP669" s="24"/>
      <c r="AQ669" s="24">
        <v>1.95583</v>
      </c>
      <c r="AR669" s="27">
        <v>2</v>
      </c>
      <c r="AS669" s="24">
        <v>1E-4</v>
      </c>
      <c r="AT669" s="44">
        <v>17</v>
      </c>
      <c r="AU669" s="44" t="s">
        <v>4146</v>
      </c>
      <c r="AV669" s="25"/>
      <c r="AW669" s="25">
        <v>1998</v>
      </c>
      <c r="AX669" s="25"/>
      <c r="AY669" s="44" t="s">
        <v>3274</v>
      </c>
      <c r="AZ669" s="25" t="s">
        <v>1824</v>
      </c>
      <c r="BA669" s="25" t="s">
        <v>1880</v>
      </c>
      <c r="BB669" s="44" t="s">
        <v>4147</v>
      </c>
      <c r="BC669" s="25"/>
      <c r="BD669" s="25" t="s">
        <v>1614</v>
      </c>
      <c r="BE669" s="25" t="s">
        <v>1825</v>
      </c>
      <c r="BF669" s="25">
        <v>3</v>
      </c>
      <c r="BG669" s="62">
        <v>3</v>
      </c>
      <c r="BH669" s="75" t="s">
        <v>4149</v>
      </c>
      <c r="BI669" s="74">
        <v>0</v>
      </c>
      <c r="BJ669" s="75" t="s">
        <v>4149</v>
      </c>
      <c r="BK669" s="75" t="s">
        <v>4150</v>
      </c>
      <c r="BL669" s="238"/>
      <c r="BM669" s="238"/>
      <c r="BN669" s="238"/>
      <c r="BO669" s="238"/>
      <c r="BP669" s="238"/>
      <c r="BQ669" s="238"/>
      <c r="BR669" s="238"/>
    </row>
    <row r="670" spans="1:70" ht="15" customHeight="1" x14ac:dyDescent="0.25">
      <c r="A670" s="25">
        <v>514</v>
      </c>
      <c r="B670" s="26"/>
      <c r="C670" s="190" t="s">
        <v>387</v>
      </c>
      <c r="D670" s="200" t="s">
        <v>4224</v>
      </c>
      <c r="E670" s="57" t="s">
        <v>414</v>
      </c>
      <c r="F670" s="57" t="s">
        <v>5</v>
      </c>
      <c r="G670" s="25" t="s">
        <v>412</v>
      </c>
      <c r="H670" s="104">
        <v>1</v>
      </c>
      <c r="I670" s="44" t="s">
        <v>4148</v>
      </c>
      <c r="J670" s="25"/>
      <c r="K670" s="25">
        <v>4</v>
      </c>
      <c r="L670" s="25">
        <v>3</v>
      </c>
      <c r="M670" s="25">
        <v>24</v>
      </c>
      <c r="N670" s="25">
        <v>24</v>
      </c>
      <c r="O670" s="25" t="s">
        <v>1822</v>
      </c>
      <c r="P670" s="25" t="s">
        <v>19</v>
      </c>
      <c r="Q670" s="25" t="s">
        <v>19</v>
      </c>
      <c r="R670" s="25" t="s">
        <v>1827</v>
      </c>
      <c r="S670" s="25">
        <v>5</v>
      </c>
      <c r="T670" s="25" t="s">
        <v>1884</v>
      </c>
      <c r="U670" s="25" t="s">
        <v>2</v>
      </c>
      <c r="V670" s="25">
        <v>6</v>
      </c>
      <c r="W670" s="25" t="s">
        <v>1830</v>
      </c>
      <c r="X670" s="25">
        <v>2</v>
      </c>
      <c r="Y670" s="62"/>
      <c r="Z670" s="25"/>
      <c r="AA670" s="25">
        <v>6.3</v>
      </c>
      <c r="AB670" s="25"/>
      <c r="AC670" s="25"/>
      <c r="AD670" s="44" t="s">
        <v>3275</v>
      </c>
      <c r="AE670" s="22"/>
      <c r="AF670" s="22"/>
      <c r="AG670" s="22">
        <f t="shared" si="45"/>
        <v>4.0979174457842937</v>
      </c>
      <c r="AH670" s="22"/>
      <c r="AI670" s="22"/>
      <c r="AJ670" s="35"/>
      <c r="AK670" s="35"/>
      <c r="AL670" s="35">
        <f t="shared" si="46"/>
        <v>40979.174457842935</v>
      </c>
      <c r="AM670" s="35"/>
      <c r="AN670" s="35"/>
      <c r="AO670" s="24">
        <v>84.00833333333334</v>
      </c>
      <c r="AP670" s="24"/>
      <c r="AQ670" s="24">
        <v>1.95583</v>
      </c>
      <c r="AR670" s="27">
        <v>2</v>
      </c>
      <c r="AS670" s="24">
        <v>1E-4</v>
      </c>
      <c r="AT670" s="44">
        <v>17</v>
      </c>
      <c r="AU670" s="44" t="s">
        <v>4146</v>
      </c>
      <c r="AV670" s="25"/>
      <c r="AW670" s="25">
        <v>1998</v>
      </c>
      <c r="AX670" s="25"/>
      <c r="AY670" s="44" t="s">
        <v>3274</v>
      </c>
      <c r="AZ670" s="25" t="s">
        <v>1824</v>
      </c>
      <c r="BA670" s="25" t="s">
        <v>1885</v>
      </c>
      <c r="BB670" s="44" t="s">
        <v>4147</v>
      </c>
      <c r="BC670" s="25"/>
      <c r="BD670" s="25" t="s">
        <v>1614</v>
      </c>
      <c r="BE670" s="25" t="s">
        <v>1825</v>
      </c>
      <c r="BF670" s="25">
        <v>3</v>
      </c>
      <c r="BG670" s="62">
        <v>3</v>
      </c>
      <c r="BH670" s="75" t="s">
        <v>4149</v>
      </c>
      <c r="BI670" s="74">
        <v>0</v>
      </c>
      <c r="BJ670" s="75" t="s">
        <v>4149</v>
      </c>
      <c r="BK670" s="75" t="s">
        <v>4150</v>
      </c>
      <c r="BL670" s="221"/>
      <c r="BM670" s="221"/>
      <c r="BN670" s="221"/>
      <c r="BO670" s="221"/>
      <c r="BP670" s="221"/>
      <c r="BQ670" s="221"/>
      <c r="BR670" s="221"/>
    </row>
    <row r="671" spans="1:70" ht="15" customHeight="1" x14ac:dyDescent="0.25">
      <c r="A671" s="25">
        <v>515</v>
      </c>
      <c r="B671" s="26"/>
      <c r="C671" s="190" t="s">
        <v>387</v>
      </c>
      <c r="D671" s="200" t="s">
        <v>4224</v>
      </c>
      <c r="E671" s="57" t="s">
        <v>414</v>
      </c>
      <c r="F671" s="57" t="s">
        <v>5</v>
      </c>
      <c r="G671" s="25" t="s">
        <v>412</v>
      </c>
      <c r="H671" s="104">
        <v>1</v>
      </c>
      <c r="I671" s="44" t="s">
        <v>4148</v>
      </c>
      <c r="J671" s="25"/>
      <c r="K671" s="25">
        <v>4</v>
      </c>
      <c r="L671" s="25">
        <v>3</v>
      </c>
      <c r="M671" s="25">
        <v>24</v>
      </c>
      <c r="N671" s="25">
        <v>24</v>
      </c>
      <c r="O671" s="25" t="s">
        <v>1822</v>
      </c>
      <c r="P671" s="25" t="s">
        <v>19</v>
      </c>
      <c r="Q671" s="25" t="s">
        <v>19</v>
      </c>
      <c r="R671" s="25" t="s">
        <v>1827</v>
      </c>
      <c r="S671" s="25">
        <v>5</v>
      </c>
      <c r="T671" s="25" t="s">
        <v>1886</v>
      </c>
      <c r="U671" s="25" t="s">
        <v>2</v>
      </c>
      <c r="V671" s="25">
        <v>6</v>
      </c>
      <c r="W671" s="25" t="s">
        <v>1830</v>
      </c>
      <c r="X671" s="25">
        <v>2</v>
      </c>
      <c r="Y671" s="62"/>
      <c r="Z671" s="25"/>
      <c r="AA671" s="25">
        <v>6.83</v>
      </c>
      <c r="AB671" s="25"/>
      <c r="AC671" s="25"/>
      <c r="AD671" s="44" t="s">
        <v>3275</v>
      </c>
      <c r="AE671" s="22"/>
      <c r="AF671" s="22"/>
      <c r="AG671" s="22">
        <f t="shared" si="45"/>
        <v>4.44266288169948</v>
      </c>
      <c r="AH671" s="22"/>
      <c r="AI671" s="22"/>
      <c r="AJ671" s="35"/>
      <c r="AK671" s="35"/>
      <c r="AL671" s="35">
        <f t="shared" si="46"/>
        <v>44426.628816994795</v>
      </c>
      <c r="AM671" s="35"/>
      <c r="AN671" s="35"/>
      <c r="AO671" s="24">
        <v>84.00833333333334</v>
      </c>
      <c r="AP671" s="24"/>
      <c r="AQ671" s="24">
        <v>1.95583</v>
      </c>
      <c r="AR671" s="27">
        <v>2</v>
      </c>
      <c r="AS671" s="24">
        <v>1E-4</v>
      </c>
      <c r="AT671" s="44">
        <v>17</v>
      </c>
      <c r="AU671" s="44" t="s">
        <v>4146</v>
      </c>
      <c r="AV671" s="25"/>
      <c r="AW671" s="25">
        <v>1998</v>
      </c>
      <c r="AX671" s="25"/>
      <c r="AY671" s="44" t="s">
        <v>3274</v>
      </c>
      <c r="AZ671" s="25" t="s">
        <v>1824</v>
      </c>
      <c r="BA671" s="25" t="s">
        <v>1831</v>
      </c>
      <c r="BB671" s="44" t="s">
        <v>4147</v>
      </c>
      <c r="BC671" s="25"/>
      <c r="BD671" s="25" t="s">
        <v>1614</v>
      </c>
      <c r="BE671" s="25" t="s">
        <v>1825</v>
      </c>
      <c r="BF671" s="25">
        <v>3</v>
      </c>
      <c r="BG671" s="62">
        <v>3</v>
      </c>
      <c r="BH671" s="75" t="s">
        <v>4149</v>
      </c>
      <c r="BI671" s="74">
        <v>0</v>
      </c>
      <c r="BJ671" s="75" t="s">
        <v>4149</v>
      </c>
      <c r="BK671" s="75" t="s">
        <v>4150</v>
      </c>
      <c r="BL671" s="221"/>
      <c r="BM671" s="221"/>
      <c r="BN671" s="221"/>
      <c r="BO671" s="221"/>
      <c r="BP671" s="221"/>
      <c r="BQ671" s="221"/>
      <c r="BR671" s="221"/>
    </row>
    <row r="672" spans="1:70" ht="15" customHeight="1" x14ac:dyDescent="0.25">
      <c r="A672" s="25">
        <v>516</v>
      </c>
      <c r="B672" s="26"/>
      <c r="C672" s="190" t="s">
        <v>387</v>
      </c>
      <c r="D672" s="200" t="s">
        <v>4224</v>
      </c>
      <c r="E672" s="57" t="s">
        <v>414</v>
      </c>
      <c r="F672" s="57" t="s">
        <v>5</v>
      </c>
      <c r="G672" s="25" t="s">
        <v>412</v>
      </c>
      <c r="H672" s="104">
        <v>1</v>
      </c>
      <c r="I672" s="44" t="s">
        <v>4148</v>
      </c>
      <c r="J672" s="25"/>
      <c r="K672" s="25">
        <v>4</v>
      </c>
      <c r="L672" s="25">
        <v>3</v>
      </c>
      <c r="M672" s="25">
        <v>24</v>
      </c>
      <c r="N672" s="25">
        <v>24</v>
      </c>
      <c r="O672" s="25" t="s">
        <v>1822</v>
      </c>
      <c r="P672" s="25" t="s">
        <v>19</v>
      </c>
      <c r="Q672" s="25" t="s">
        <v>19</v>
      </c>
      <c r="R672" s="25" t="s">
        <v>1827</v>
      </c>
      <c r="S672" s="25">
        <v>5</v>
      </c>
      <c r="T672" s="25" t="s">
        <v>1888</v>
      </c>
      <c r="U672" s="25" t="s">
        <v>2</v>
      </c>
      <c r="V672" s="25">
        <v>6</v>
      </c>
      <c r="W672" s="25" t="s">
        <v>1830</v>
      </c>
      <c r="X672" s="25">
        <v>2</v>
      </c>
      <c r="Y672" s="62"/>
      <c r="Z672" s="25"/>
      <c r="AA672" s="25">
        <v>5.57</v>
      </c>
      <c r="AB672" s="25"/>
      <c r="AC672" s="25"/>
      <c r="AD672" s="44" t="s">
        <v>3275</v>
      </c>
      <c r="AE672" s="22"/>
      <c r="AF672" s="22"/>
      <c r="AG672" s="22">
        <f t="shared" si="45"/>
        <v>3.6230793925426217</v>
      </c>
      <c r="AH672" s="22"/>
      <c r="AI672" s="22"/>
      <c r="AJ672" s="35"/>
      <c r="AK672" s="35"/>
      <c r="AL672" s="35">
        <f t="shared" si="46"/>
        <v>36230.793925426216</v>
      </c>
      <c r="AM672" s="35"/>
      <c r="AN672" s="35"/>
      <c r="AO672" s="24">
        <v>84.00833333333334</v>
      </c>
      <c r="AP672" s="24"/>
      <c r="AQ672" s="24">
        <v>1.95583</v>
      </c>
      <c r="AR672" s="27">
        <v>2</v>
      </c>
      <c r="AS672" s="24">
        <v>1E-4</v>
      </c>
      <c r="AT672" s="44">
        <v>17</v>
      </c>
      <c r="AU672" s="44" t="s">
        <v>4146</v>
      </c>
      <c r="AV672" s="25"/>
      <c r="AW672" s="25">
        <v>1998</v>
      </c>
      <c r="AX672" s="25"/>
      <c r="AY672" s="44" t="s">
        <v>3274</v>
      </c>
      <c r="AZ672" s="25" t="s">
        <v>1824</v>
      </c>
      <c r="BA672" s="25" t="s">
        <v>1880</v>
      </c>
      <c r="BB672" s="44" t="s">
        <v>4147</v>
      </c>
      <c r="BC672" s="25"/>
      <c r="BD672" s="25" t="s">
        <v>1614</v>
      </c>
      <c r="BE672" s="25" t="s">
        <v>1825</v>
      </c>
      <c r="BF672" s="25">
        <v>3</v>
      </c>
      <c r="BG672" s="62">
        <v>3</v>
      </c>
      <c r="BH672" s="75" t="s">
        <v>4149</v>
      </c>
      <c r="BI672" s="74">
        <v>0</v>
      </c>
      <c r="BJ672" s="75" t="s">
        <v>4149</v>
      </c>
      <c r="BK672" s="75" t="s">
        <v>4150</v>
      </c>
      <c r="BL672" s="221"/>
      <c r="BM672" s="221"/>
      <c r="BN672" s="221"/>
      <c r="BO672" s="221"/>
      <c r="BP672" s="221"/>
      <c r="BQ672" s="221"/>
      <c r="BR672" s="221"/>
    </row>
    <row r="673" spans="1:70" ht="15" customHeight="1" x14ac:dyDescent="0.25">
      <c r="A673" s="25">
        <v>517</v>
      </c>
      <c r="B673" s="26"/>
      <c r="C673" s="190" t="s">
        <v>387</v>
      </c>
      <c r="D673" s="200" t="s">
        <v>4224</v>
      </c>
      <c r="E673" s="57" t="s">
        <v>414</v>
      </c>
      <c r="F673" s="57" t="s">
        <v>5</v>
      </c>
      <c r="G673" s="25" t="s">
        <v>412</v>
      </c>
      <c r="H673" s="104">
        <v>1</v>
      </c>
      <c r="I673" s="44" t="s">
        <v>4148</v>
      </c>
      <c r="J673" s="25"/>
      <c r="K673" s="25">
        <v>4</v>
      </c>
      <c r="L673" s="25">
        <v>3</v>
      </c>
      <c r="M673" s="25">
        <v>24</v>
      </c>
      <c r="N673" s="25">
        <v>24</v>
      </c>
      <c r="O673" s="25" t="s">
        <v>1822</v>
      </c>
      <c r="P673" s="25" t="s">
        <v>19</v>
      </c>
      <c r="Q673" s="25" t="s">
        <v>19</v>
      </c>
      <c r="R673" s="25" t="s">
        <v>1827</v>
      </c>
      <c r="S673" s="25">
        <v>5</v>
      </c>
      <c r="T673" s="25" t="s">
        <v>1889</v>
      </c>
      <c r="U673" s="25" t="s">
        <v>2</v>
      </c>
      <c r="V673" s="25">
        <v>6</v>
      </c>
      <c r="W673" s="25" t="s">
        <v>1830</v>
      </c>
      <c r="X673" s="25">
        <v>2</v>
      </c>
      <c r="Y673" s="62"/>
      <c r="Z673" s="25"/>
      <c r="AA673" s="25">
        <v>6.05</v>
      </c>
      <c r="AB673" s="25"/>
      <c r="AC673" s="25"/>
      <c r="AD673" s="44" t="s">
        <v>3275</v>
      </c>
      <c r="AE673" s="22"/>
      <c r="AF673" s="22"/>
      <c r="AG673" s="22">
        <f t="shared" si="45"/>
        <v>3.9353016741261868</v>
      </c>
      <c r="AH673" s="22"/>
      <c r="AI673" s="22"/>
      <c r="AJ673" s="35"/>
      <c r="AK673" s="35"/>
      <c r="AL673" s="35">
        <f t="shared" si="46"/>
        <v>39353.016741261868</v>
      </c>
      <c r="AM673" s="35"/>
      <c r="AN673" s="35"/>
      <c r="AO673" s="24">
        <v>84.00833333333334</v>
      </c>
      <c r="AP673" s="24"/>
      <c r="AQ673" s="24">
        <v>1.95583</v>
      </c>
      <c r="AR673" s="27">
        <v>2</v>
      </c>
      <c r="AS673" s="24">
        <v>1E-4</v>
      </c>
      <c r="AT673" s="44">
        <v>17</v>
      </c>
      <c r="AU673" s="44" t="s">
        <v>4146</v>
      </c>
      <c r="AV673" s="25"/>
      <c r="AW673" s="25">
        <v>1998</v>
      </c>
      <c r="AX673" s="25"/>
      <c r="AY673" s="44" t="s">
        <v>3274</v>
      </c>
      <c r="AZ673" s="25" t="s">
        <v>1824</v>
      </c>
      <c r="BA673" s="25" t="s">
        <v>1881</v>
      </c>
      <c r="BB673" s="44" t="s">
        <v>4147</v>
      </c>
      <c r="BC673" s="25"/>
      <c r="BD673" s="25" t="s">
        <v>1614</v>
      </c>
      <c r="BE673" s="25" t="s">
        <v>1825</v>
      </c>
      <c r="BF673" s="25">
        <v>3</v>
      </c>
      <c r="BG673" s="62">
        <v>3</v>
      </c>
      <c r="BH673" s="75" t="s">
        <v>4149</v>
      </c>
      <c r="BI673" s="74">
        <v>0</v>
      </c>
      <c r="BJ673" s="75" t="s">
        <v>4149</v>
      </c>
      <c r="BK673" s="75" t="s">
        <v>4150</v>
      </c>
      <c r="BL673" s="221"/>
      <c r="BM673" s="221"/>
      <c r="BN673" s="221"/>
      <c r="BO673" s="221"/>
      <c r="BP673" s="221"/>
      <c r="BQ673" s="221"/>
      <c r="BR673" s="221"/>
    </row>
    <row r="674" spans="1:70" ht="15" customHeight="1" x14ac:dyDescent="0.25">
      <c r="A674" s="25">
        <v>518</v>
      </c>
      <c r="B674" s="26"/>
      <c r="C674" s="190" t="s">
        <v>387</v>
      </c>
      <c r="D674" s="200" t="s">
        <v>4224</v>
      </c>
      <c r="E674" s="57" t="s">
        <v>414</v>
      </c>
      <c r="F674" s="57" t="s">
        <v>5</v>
      </c>
      <c r="G674" s="25" t="s">
        <v>412</v>
      </c>
      <c r="H674" s="104">
        <v>1</v>
      </c>
      <c r="I674" s="44" t="s">
        <v>4148</v>
      </c>
      <c r="J674" s="25"/>
      <c r="K674" s="25">
        <v>4</v>
      </c>
      <c r="L674" s="25">
        <v>3</v>
      </c>
      <c r="M674" s="25">
        <v>24</v>
      </c>
      <c r="N674" s="25">
        <v>24</v>
      </c>
      <c r="O674" s="25" t="s">
        <v>1822</v>
      </c>
      <c r="P674" s="25" t="s">
        <v>19</v>
      </c>
      <c r="Q674" s="25" t="s">
        <v>19</v>
      </c>
      <c r="R674" s="25" t="s">
        <v>1827</v>
      </c>
      <c r="S674" s="25">
        <v>5</v>
      </c>
      <c r="T674" s="25" t="s">
        <v>1887</v>
      </c>
      <c r="U674" s="25" t="s">
        <v>2</v>
      </c>
      <c r="V674" s="25">
        <v>6</v>
      </c>
      <c r="W674" s="25" t="s">
        <v>1830</v>
      </c>
      <c r="X674" s="25">
        <v>2</v>
      </c>
      <c r="Y674" s="62"/>
      <c r="Z674" s="25"/>
      <c r="AA674" s="25">
        <v>8.02</v>
      </c>
      <c r="AB674" s="25"/>
      <c r="AC674" s="25"/>
      <c r="AD674" s="44" t="s">
        <v>3275</v>
      </c>
      <c r="AE674" s="22"/>
      <c r="AF674" s="22"/>
      <c r="AG674" s="22">
        <f t="shared" si="45"/>
        <v>5.2167139547920689</v>
      </c>
      <c r="AH674" s="22"/>
      <c r="AI674" s="22"/>
      <c r="AJ674" s="35"/>
      <c r="AK674" s="35"/>
      <c r="AL674" s="35">
        <f t="shared" si="46"/>
        <v>52167.139547920684</v>
      </c>
      <c r="AM674" s="35"/>
      <c r="AN674" s="35"/>
      <c r="AO674" s="24">
        <v>84.00833333333334</v>
      </c>
      <c r="AP674" s="24"/>
      <c r="AQ674" s="24">
        <v>1.95583</v>
      </c>
      <c r="AR674" s="27">
        <v>2</v>
      </c>
      <c r="AS674" s="24">
        <v>1E-4</v>
      </c>
      <c r="AT674" s="44">
        <v>17</v>
      </c>
      <c r="AU674" s="44" t="s">
        <v>4146</v>
      </c>
      <c r="AV674" s="25"/>
      <c r="AW674" s="25">
        <v>1998</v>
      </c>
      <c r="AX674" s="25"/>
      <c r="AY674" s="44" t="s">
        <v>3274</v>
      </c>
      <c r="AZ674" s="25" t="s">
        <v>1824</v>
      </c>
      <c r="BA674" s="25" t="s">
        <v>1890</v>
      </c>
      <c r="BB674" s="44" t="s">
        <v>4147</v>
      </c>
      <c r="BC674" s="25"/>
      <c r="BD674" s="25" t="s">
        <v>1614</v>
      </c>
      <c r="BE674" s="25" t="s">
        <v>1825</v>
      </c>
      <c r="BF674" s="25">
        <v>3</v>
      </c>
      <c r="BG674" s="62">
        <v>3</v>
      </c>
      <c r="BH674" s="75" t="s">
        <v>4149</v>
      </c>
      <c r="BI674" s="74">
        <v>0</v>
      </c>
      <c r="BJ674" s="75" t="s">
        <v>4149</v>
      </c>
      <c r="BK674" s="75" t="s">
        <v>4150</v>
      </c>
      <c r="BL674" s="221"/>
      <c r="BM674" s="221"/>
      <c r="BN674" s="221"/>
      <c r="BO674" s="221"/>
      <c r="BP674" s="221"/>
      <c r="BQ674" s="221"/>
      <c r="BR674" s="221"/>
    </row>
    <row r="675" spans="1:70" ht="15" customHeight="1" x14ac:dyDescent="0.25">
      <c r="A675" s="25">
        <v>519</v>
      </c>
      <c r="B675" s="26"/>
      <c r="C675" s="190" t="s">
        <v>387</v>
      </c>
      <c r="D675" s="200" t="s">
        <v>4224</v>
      </c>
      <c r="E675" s="57" t="s">
        <v>414</v>
      </c>
      <c r="F675" s="57" t="s">
        <v>5</v>
      </c>
      <c r="G675" s="25" t="s">
        <v>412</v>
      </c>
      <c r="H675" s="104">
        <v>1</v>
      </c>
      <c r="I675" s="44" t="s">
        <v>4148</v>
      </c>
      <c r="J675" s="25"/>
      <c r="K675" s="25">
        <v>4</v>
      </c>
      <c r="L675" s="25">
        <v>3</v>
      </c>
      <c r="M675" s="25">
        <v>24</v>
      </c>
      <c r="N675" s="25">
        <v>24</v>
      </c>
      <c r="O675" s="25" t="s">
        <v>1822</v>
      </c>
      <c r="P675" s="25" t="s">
        <v>19</v>
      </c>
      <c r="Q675" s="25" t="s">
        <v>19</v>
      </c>
      <c r="R675" s="25" t="s">
        <v>1827</v>
      </c>
      <c r="S675" s="25">
        <v>5</v>
      </c>
      <c r="T675" s="25" t="s">
        <v>1892</v>
      </c>
      <c r="U675" s="25" t="s">
        <v>2</v>
      </c>
      <c r="V675" s="25">
        <v>6</v>
      </c>
      <c r="W675" s="25" t="s">
        <v>1830</v>
      </c>
      <c r="X675" s="25">
        <v>2</v>
      </c>
      <c r="Y675" s="62"/>
      <c r="Z675" s="25"/>
      <c r="AA675" s="25">
        <v>5.35</v>
      </c>
      <c r="AB675" s="25"/>
      <c r="AC675" s="25"/>
      <c r="AD675" s="44" t="s">
        <v>3275</v>
      </c>
      <c r="AE675" s="22"/>
      <c r="AF675" s="22"/>
      <c r="AG675" s="22">
        <f t="shared" si="45"/>
        <v>3.4799775134834872</v>
      </c>
      <c r="AH675" s="22"/>
      <c r="AI675" s="22"/>
      <c r="AJ675" s="35"/>
      <c r="AK675" s="35"/>
      <c r="AL675" s="35">
        <f t="shared" si="46"/>
        <v>34799.775134834868</v>
      </c>
      <c r="AM675" s="35"/>
      <c r="AN675" s="35"/>
      <c r="AO675" s="24">
        <v>84.00833333333334</v>
      </c>
      <c r="AP675" s="24"/>
      <c r="AQ675" s="24">
        <v>1.95583</v>
      </c>
      <c r="AR675" s="27">
        <v>2</v>
      </c>
      <c r="AS675" s="24">
        <v>1E-4</v>
      </c>
      <c r="AT675" s="44">
        <v>17</v>
      </c>
      <c r="AU675" s="44" t="s">
        <v>4146</v>
      </c>
      <c r="AV675" s="25"/>
      <c r="AW675" s="25">
        <v>1998</v>
      </c>
      <c r="AX675" s="25"/>
      <c r="AY675" s="44" t="s">
        <v>3274</v>
      </c>
      <c r="AZ675" s="25" t="s">
        <v>1824</v>
      </c>
      <c r="BA675" s="25" t="s">
        <v>1880</v>
      </c>
      <c r="BB675" s="44" t="s">
        <v>4147</v>
      </c>
      <c r="BC675" s="25"/>
      <c r="BD675" s="25" t="s">
        <v>1614</v>
      </c>
      <c r="BE675" s="25" t="s">
        <v>1825</v>
      </c>
      <c r="BF675" s="25">
        <v>3</v>
      </c>
      <c r="BG675" s="62">
        <v>3</v>
      </c>
      <c r="BH675" s="75" t="s">
        <v>4149</v>
      </c>
      <c r="BI675" s="74">
        <v>0</v>
      </c>
      <c r="BJ675" s="75" t="s">
        <v>4149</v>
      </c>
      <c r="BK675" s="75" t="s">
        <v>4150</v>
      </c>
      <c r="BL675" s="238"/>
      <c r="BM675" s="238"/>
      <c r="BN675" s="238"/>
      <c r="BO675" s="238"/>
      <c r="BP675" s="238"/>
      <c r="BQ675" s="238"/>
      <c r="BR675" s="238"/>
    </row>
    <row r="676" spans="1:70" ht="15" customHeight="1" x14ac:dyDescent="0.25">
      <c r="A676" s="25">
        <v>520</v>
      </c>
      <c r="B676" s="26"/>
      <c r="C676" s="190" t="s">
        <v>387</v>
      </c>
      <c r="D676" s="200" t="s">
        <v>4224</v>
      </c>
      <c r="E676" s="57" t="s">
        <v>414</v>
      </c>
      <c r="F676" s="57" t="s">
        <v>5</v>
      </c>
      <c r="G676" s="25" t="s">
        <v>412</v>
      </c>
      <c r="H676" s="104">
        <v>1</v>
      </c>
      <c r="I676" s="44" t="s">
        <v>4148</v>
      </c>
      <c r="J676" s="25"/>
      <c r="K676" s="25">
        <v>4</v>
      </c>
      <c r="L676" s="25">
        <v>3</v>
      </c>
      <c r="M676" s="25">
        <v>24</v>
      </c>
      <c r="N676" s="25">
        <v>24</v>
      </c>
      <c r="O676" s="25" t="s">
        <v>1822</v>
      </c>
      <c r="P676" s="25" t="s">
        <v>19</v>
      </c>
      <c r="Q676" s="25" t="s">
        <v>19</v>
      </c>
      <c r="R676" s="25" t="s">
        <v>1827</v>
      </c>
      <c r="S676" s="25">
        <v>5</v>
      </c>
      <c r="T676" s="25" t="s">
        <v>1893</v>
      </c>
      <c r="U676" s="25" t="s">
        <v>2</v>
      </c>
      <c r="V676" s="25">
        <v>6</v>
      </c>
      <c r="W676" s="25" t="s">
        <v>1830</v>
      </c>
      <c r="X676" s="25">
        <v>2</v>
      </c>
      <c r="Y676" s="62"/>
      <c r="Z676" s="25"/>
      <c r="AA676" s="25">
        <v>5.81</v>
      </c>
      <c r="AB676" s="25"/>
      <c r="AC676" s="25"/>
      <c r="AD676" s="44" t="s">
        <v>3275</v>
      </c>
      <c r="AE676" s="22"/>
      <c r="AF676" s="22"/>
      <c r="AG676" s="22">
        <f t="shared" si="45"/>
        <v>3.779190533334404</v>
      </c>
      <c r="AH676" s="22"/>
      <c r="AI676" s="22"/>
      <c r="AJ676" s="35"/>
      <c r="AK676" s="35"/>
      <c r="AL676" s="35">
        <f t="shared" si="46"/>
        <v>37791.905333344039</v>
      </c>
      <c r="AM676" s="35"/>
      <c r="AN676" s="35"/>
      <c r="AO676" s="24">
        <v>84.00833333333334</v>
      </c>
      <c r="AP676" s="24"/>
      <c r="AQ676" s="24">
        <v>1.95583</v>
      </c>
      <c r="AR676" s="27">
        <v>2</v>
      </c>
      <c r="AS676" s="24">
        <v>1E-4</v>
      </c>
      <c r="AT676" s="44">
        <v>17</v>
      </c>
      <c r="AU676" s="44" t="s">
        <v>4146</v>
      </c>
      <c r="AV676" s="25"/>
      <c r="AW676" s="25">
        <v>1998</v>
      </c>
      <c r="AX676" s="25"/>
      <c r="AY676" s="44" t="s">
        <v>3274</v>
      </c>
      <c r="AZ676" s="25" t="s">
        <v>1824</v>
      </c>
      <c r="BA676" s="25" t="s">
        <v>1881</v>
      </c>
      <c r="BB676" s="44" t="s">
        <v>4147</v>
      </c>
      <c r="BC676" s="25"/>
      <c r="BD676" s="25" t="s">
        <v>1614</v>
      </c>
      <c r="BE676" s="25" t="s">
        <v>1825</v>
      </c>
      <c r="BF676" s="25">
        <v>3</v>
      </c>
      <c r="BG676" s="62">
        <v>3</v>
      </c>
      <c r="BH676" s="75" t="s">
        <v>4149</v>
      </c>
      <c r="BI676" s="74">
        <v>0</v>
      </c>
      <c r="BJ676" s="75" t="s">
        <v>4149</v>
      </c>
      <c r="BK676" s="75" t="s">
        <v>4150</v>
      </c>
      <c r="BL676" s="221"/>
      <c r="BM676" s="221"/>
      <c r="BN676" s="221"/>
      <c r="BO676" s="221"/>
      <c r="BP676" s="221"/>
      <c r="BQ676" s="221"/>
      <c r="BR676" s="221"/>
    </row>
    <row r="677" spans="1:70" s="54" customFormat="1" ht="15" customHeight="1" x14ac:dyDescent="0.25">
      <c r="A677" s="25">
        <v>521</v>
      </c>
      <c r="B677" s="26"/>
      <c r="C677" s="190" t="s">
        <v>387</v>
      </c>
      <c r="D677" s="200" t="s">
        <v>4224</v>
      </c>
      <c r="E677" s="57" t="s">
        <v>414</v>
      </c>
      <c r="F677" s="57" t="s">
        <v>5</v>
      </c>
      <c r="G677" s="25" t="s">
        <v>412</v>
      </c>
      <c r="H677" s="104">
        <v>1</v>
      </c>
      <c r="I677" s="44" t="s">
        <v>4148</v>
      </c>
      <c r="J677" s="25"/>
      <c r="K677" s="25">
        <v>4</v>
      </c>
      <c r="L677" s="25">
        <v>3</v>
      </c>
      <c r="M677" s="25">
        <v>24</v>
      </c>
      <c r="N677" s="25">
        <v>24</v>
      </c>
      <c r="O677" s="25" t="s">
        <v>1822</v>
      </c>
      <c r="P677" s="25" t="s">
        <v>19</v>
      </c>
      <c r="Q677" s="25" t="s">
        <v>19</v>
      </c>
      <c r="R677" s="25" t="s">
        <v>1827</v>
      </c>
      <c r="S677" s="25">
        <v>5</v>
      </c>
      <c r="T677" s="25" t="s">
        <v>1891</v>
      </c>
      <c r="U677" s="25" t="s">
        <v>2</v>
      </c>
      <c r="V677" s="25">
        <v>6</v>
      </c>
      <c r="W677" s="25" t="s">
        <v>1830</v>
      </c>
      <c r="X677" s="25">
        <v>2</v>
      </c>
      <c r="Y677" s="62"/>
      <c r="Z677" s="25"/>
      <c r="AA677" s="25">
        <v>7.11</v>
      </c>
      <c r="AB677" s="25"/>
      <c r="AC677" s="25"/>
      <c r="AD677" s="44" t="s">
        <v>3275</v>
      </c>
      <c r="AE677" s="22"/>
      <c r="AF677" s="22"/>
      <c r="AG677" s="22">
        <f t="shared" si="45"/>
        <v>4.6247925459565602</v>
      </c>
      <c r="AH677" s="22"/>
      <c r="AI677" s="22"/>
      <c r="AJ677" s="35"/>
      <c r="AK677" s="35"/>
      <c r="AL677" s="35">
        <f t="shared" si="46"/>
        <v>46247.925459565602</v>
      </c>
      <c r="AM677" s="35"/>
      <c r="AN677" s="35"/>
      <c r="AO677" s="24">
        <v>84.00833333333334</v>
      </c>
      <c r="AP677" s="24"/>
      <c r="AQ677" s="24">
        <v>1.95583</v>
      </c>
      <c r="AR677" s="27">
        <v>2</v>
      </c>
      <c r="AS677" s="24">
        <v>1E-4</v>
      </c>
      <c r="AT677" s="44">
        <v>17</v>
      </c>
      <c r="AU677" s="44" t="s">
        <v>4146</v>
      </c>
      <c r="AV677" s="25"/>
      <c r="AW677" s="25">
        <v>1998</v>
      </c>
      <c r="AX677" s="25"/>
      <c r="AY677" s="44" t="s">
        <v>3274</v>
      </c>
      <c r="AZ677" s="25" t="s">
        <v>1824</v>
      </c>
      <c r="BA677" s="25" t="s">
        <v>1831</v>
      </c>
      <c r="BB677" s="44" t="s">
        <v>4147</v>
      </c>
      <c r="BC677" s="25"/>
      <c r="BD677" s="25" t="s">
        <v>1614</v>
      </c>
      <c r="BE677" s="25" t="s">
        <v>1825</v>
      </c>
      <c r="BF677" s="25">
        <v>3</v>
      </c>
      <c r="BG677" s="62">
        <v>3</v>
      </c>
      <c r="BH677" s="75" t="s">
        <v>4149</v>
      </c>
      <c r="BI677" s="74">
        <v>0</v>
      </c>
      <c r="BJ677" s="75" t="s">
        <v>4149</v>
      </c>
      <c r="BK677" s="75" t="s">
        <v>4150</v>
      </c>
      <c r="BL677" s="51"/>
      <c r="BM677" s="51"/>
      <c r="BN677" s="51"/>
      <c r="BO677" s="51"/>
      <c r="BP677" s="51"/>
      <c r="BQ677" s="51"/>
      <c r="BR677" s="51"/>
    </row>
    <row r="678" spans="1:70" ht="15" customHeight="1" x14ac:dyDescent="0.25">
      <c r="A678" s="25">
        <v>522</v>
      </c>
      <c r="B678" s="26"/>
      <c r="C678" s="190" t="s">
        <v>387</v>
      </c>
      <c r="D678" s="200" t="s">
        <v>4224</v>
      </c>
      <c r="E678" s="57" t="s">
        <v>414</v>
      </c>
      <c r="F678" s="57" t="s">
        <v>5</v>
      </c>
      <c r="G678" s="25" t="s">
        <v>412</v>
      </c>
      <c r="H678" s="104">
        <v>1</v>
      </c>
      <c r="I678" s="44" t="s">
        <v>4148</v>
      </c>
      <c r="J678" s="25"/>
      <c r="K678" s="25">
        <v>4</v>
      </c>
      <c r="L678" s="25">
        <v>3</v>
      </c>
      <c r="M678" s="25">
        <v>24</v>
      </c>
      <c r="N678" s="25">
        <v>24</v>
      </c>
      <c r="O678" s="25" t="s">
        <v>1822</v>
      </c>
      <c r="P678" s="25" t="s">
        <v>19</v>
      </c>
      <c r="Q678" s="25" t="s">
        <v>19</v>
      </c>
      <c r="R678" s="25" t="s">
        <v>1827</v>
      </c>
      <c r="S678" s="25">
        <v>5</v>
      </c>
      <c r="T678" s="25" t="s">
        <v>1894</v>
      </c>
      <c r="U678" s="25" t="s">
        <v>2</v>
      </c>
      <c r="V678" s="25">
        <v>6</v>
      </c>
      <c r="W678" s="25" t="s">
        <v>1830</v>
      </c>
      <c r="X678" s="25">
        <v>2</v>
      </c>
      <c r="Y678" s="62"/>
      <c r="Z678" s="25"/>
      <c r="AA678" s="25">
        <v>40.369999999999997</v>
      </c>
      <c r="AB678" s="25"/>
      <c r="AC678" s="25"/>
      <c r="AD678" s="44" t="s">
        <v>3275</v>
      </c>
      <c r="AE678" s="22"/>
      <c r="AF678" s="22"/>
      <c r="AG678" s="22">
        <f t="shared" si="45"/>
        <v>26.259194807351101</v>
      </c>
      <c r="AH678" s="22"/>
      <c r="AI678" s="22"/>
      <c r="AJ678" s="35"/>
      <c r="AK678" s="35"/>
      <c r="AL678" s="35">
        <f t="shared" si="46"/>
        <v>262591.94807351101</v>
      </c>
      <c r="AM678" s="35"/>
      <c r="AN678" s="35"/>
      <c r="AO678" s="24">
        <v>84.00833333333334</v>
      </c>
      <c r="AP678" s="24"/>
      <c r="AQ678" s="24">
        <v>1.95583</v>
      </c>
      <c r="AR678" s="27">
        <v>2</v>
      </c>
      <c r="AS678" s="24">
        <v>1E-4</v>
      </c>
      <c r="AT678" s="44">
        <v>17</v>
      </c>
      <c r="AU678" s="44" t="s">
        <v>4146</v>
      </c>
      <c r="AV678" s="25"/>
      <c r="AW678" s="25">
        <v>1998</v>
      </c>
      <c r="AX678" s="25"/>
      <c r="AY678" s="44" t="s">
        <v>3274</v>
      </c>
      <c r="AZ678" s="25" t="s">
        <v>1824</v>
      </c>
      <c r="BA678" s="25" t="s">
        <v>1842</v>
      </c>
      <c r="BB678" s="44" t="s">
        <v>4147</v>
      </c>
      <c r="BC678" s="25"/>
      <c r="BD678" s="25" t="s">
        <v>1614</v>
      </c>
      <c r="BE678" s="25" t="s">
        <v>1825</v>
      </c>
      <c r="BF678" s="25">
        <v>3</v>
      </c>
      <c r="BG678" s="62">
        <v>3</v>
      </c>
      <c r="BH678" s="75" t="s">
        <v>4149</v>
      </c>
      <c r="BI678" s="74">
        <v>0</v>
      </c>
      <c r="BJ678" s="75" t="s">
        <v>4149</v>
      </c>
      <c r="BK678" s="75" t="s">
        <v>4150</v>
      </c>
      <c r="BL678" s="221"/>
      <c r="BM678" s="221"/>
      <c r="BN678" s="221"/>
      <c r="BO678" s="221"/>
      <c r="BP678" s="221"/>
      <c r="BQ678" s="221"/>
      <c r="BR678" s="221"/>
    </row>
    <row r="679" spans="1:70" ht="15" customHeight="1" x14ac:dyDescent="0.25">
      <c r="A679" s="25">
        <v>523</v>
      </c>
      <c r="B679" s="26"/>
      <c r="C679" s="190" t="s">
        <v>387</v>
      </c>
      <c r="D679" s="200" t="s">
        <v>4224</v>
      </c>
      <c r="E679" s="57" t="s">
        <v>414</v>
      </c>
      <c r="F679" s="57" t="s">
        <v>5</v>
      </c>
      <c r="G679" s="25" t="s">
        <v>412</v>
      </c>
      <c r="H679" s="104">
        <v>1</v>
      </c>
      <c r="I679" s="44" t="s">
        <v>4148</v>
      </c>
      <c r="J679" s="25"/>
      <c r="K679" s="25">
        <v>4</v>
      </c>
      <c r="L679" s="25">
        <v>3</v>
      </c>
      <c r="M679" s="25">
        <v>24</v>
      </c>
      <c r="N679" s="25">
        <v>24</v>
      </c>
      <c r="O679" s="25" t="s">
        <v>1822</v>
      </c>
      <c r="P679" s="25" t="s">
        <v>19</v>
      </c>
      <c r="Q679" s="25" t="s">
        <v>19</v>
      </c>
      <c r="R679" s="25" t="s">
        <v>1827</v>
      </c>
      <c r="S679" s="25">
        <v>5</v>
      </c>
      <c r="T679" s="25" t="s">
        <v>1895</v>
      </c>
      <c r="U679" s="25" t="s">
        <v>2</v>
      </c>
      <c r="V679" s="25">
        <v>6</v>
      </c>
      <c r="W679" s="25" t="s">
        <v>1830</v>
      </c>
      <c r="X679" s="25">
        <v>2</v>
      </c>
      <c r="Y679" s="62"/>
      <c r="Z679" s="25"/>
      <c r="AA679" s="25">
        <v>8.73</v>
      </c>
      <c r="AB679" s="25"/>
      <c r="AC679" s="25"/>
      <c r="AD679" s="44" t="s">
        <v>3275</v>
      </c>
      <c r="AE679" s="22"/>
      <c r="AF679" s="22"/>
      <c r="AG679" s="22">
        <f t="shared" si="45"/>
        <v>5.6785427463010931</v>
      </c>
      <c r="AH679" s="22"/>
      <c r="AI679" s="22"/>
      <c r="AJ679" s="35"/>
      <c r="AK679" s="35"/>
      <c r="AL679" s="35">
        <f t="shared" si="46"/>
        <v>56785.427463010928</v>
      </c>
      <c r="AM679" s="35"/>
      <c r="AN679" s="35"/>
      <c r="AO679" s="24">
        <v>84.00833333333334</v>
      </c>
      <c r="AP679" s="24"/>
      <c r="AQ679" s="24">
        <v>1.95583</v>
      </c>
      <c r="AR679" s="27">
        <v>2</v>
      </c>
      <c r="AS679" s="24">
        <v>1E-4</v>
      </c>
      <c r="AT679" s="44">
        <v>17</v>
      </c>
      <c r="AU679" s="44" t="s">
        <v>4146</v>
      </c>
      <c r="AV679" s="25"/>
      <c r="AW679" s="25">
        <v>1998</v>
      </c>
      <c r="AX679" s="25"/>
      <c r="AY679" s="44" t="s">
        <v>3274</v>
      </c>
      <c r="AZ679" s="25" t="s">
        <v>1824</v>
      </c>
      <c r="BA679" s="25" t="s">
        <v>1842</v>
      </c>
      <c r="BB679" s="44" t="s">
        <v>4147</v>
      </c>
      <c r="BC679" s="25"/>
      <c r="BD679" s="25" t="s">
        <v>1614</v>
      </c>
      <c r="BE679" s="25" t="s">
        <v>1825</v>
      </c>
      <c r="BF679" s="25">
        <v>3</v>
      </c>
      <c r="BG679" s="62">
        <v>3</v>
      </c>
      <c r="BH679" s="75" t="s">
        <v>4149</v>
      </c>
      <c r="BI679" s="74">
        <v>0</v>
      </c>
      <c r="BJ679" s="75" t="s">
        <v>4149</v>
      </c>
      <c r="BK679" s="75" t="s">
        <v>4150</v>
      </c>
      <c r="BL679" s="238"/>
      <c r="BM679" s="238"/>
      <c r="BN679" s="238"/>
      <c r="BO679" s="238"/>
      <c r="BP679" s="238"/>
      <c r="BQ679" s="238"/>
      <c r="BR679" s="238"/>
    </row>
    <row r="680" spans="1:70" ht="15" customHeight="1" x14ac:dyDescent="0.25">
      <c r="A680" s="25">
        <v>524</v>
      </c>
      <c r="B680" s="26"/>
      <c r="C680" s="190" t="s">
        <v>387</v>
      </c>
      <c r="D680" s="200" t="s">
        <v>4224</v>
      </c>
      <c r="E680" s="57" t="s">
        <v>414</v>
      </c>
      <c r="F680" s="57" t="s">
        <v>5</v>
      </c>
      <c r="G680" s="25" t="s">
        <v>412</v>
      </c>
      <c r="H680" s="104">
        <v>1</v>
      </c>
      <c r="I680" s="44" t="s">
        <v>4148</v>
      </c>
      <c r="J680" s="25"/>
      <c r="K680" s="25">
        <v>4</v>
      </c>
      <c r="L680" s="25">
        <v>3</v>
      </c>
      <c r="M680" s="25">
        <v>24</v>
      </c>
      <c r="N680" s="25">
        <v>24</v>
      </c>
      <c r="O680" s="25" t="s">
        <v>1822</v>
      </c>
      <c r="P680" s="25" t="s">
        <v>19</v>
      </c>
      <c r="Q680" s="25" t="s">
        <v>19</v>
      </c>
      <c r="R680" s="25" t="s">
        <v>1827</v>
      </c>
      <c r="S680" s="25">
        <v>5</v>
      </c>
      <c r="T680" s="25" t="s">
        <v>1896</v>
      </c>
      <c r="U680" s="25" t="s">
        <v>2</v>
      </c>
      <c r="V680" s="25">
        <v>6</v>
      </c>
      <c r="W680" s="25" t="s">
        <v>1830</v>
      </c>
      <c r="X680" s="25">
        <v>2</v>
      </c>
      <c r="Y680" s="62"/>
      <c r="Z680" s="25"/>
      <c r="AA680" s="25">
        <v>18.98</v>
      </c>
      <c r="AB680" s="25"/>
      <c r="AC680" s="25"/>
      <c r="AD680" s="44" t="s">
        <v>3275</v>
      </c>
      <c r="AE680" s="22"/>
      <c r="AF680" s="22"/>
      <c r="AG680" s="22">
        <f t="shared" si="45"/>
        <v>12.345789384283474</v>
      </c>
      <c r="AH680" s="22"/>
      <c r="AI680" s="22"/>
      <c r="AJ680" s="35"/>
      <c r="AK680" s="35"/>
      <c r="AL680" s="35">
        <f t="shared" si="46"/>
        <v>123457.89384283473</v>
      </c>
      <c r="AM680" s="35"/>
      <c r="AN680" s="35"/>
      <c r="AO680" s="24">
        <v>84.00833333333334</v>
      </c>
      <c r="AP680" s="24"/>
      <c r="AQ680" s="24">
        <v>1.95583</v>
      </c>
      <c r="AR680" s="27">
        <v>2</v>
      </c>
      <c r="AS680" s="24">
        <v>1E-4</v>
      </c>
      <c r="AT680" s="44">
        <v>17</v>
      </c>
      <c r="AU680" s="44" t="s">
        <v>4146</v>
      </c>
      <c r="AV680" s="25"/>
      <c r="AW680" s="25">
        <v>1998</v>
      </c>
      <c r="AX680" s="25"/>
      <c r="AY680" s="44" t="s">
        <v>3274</v>
      </c>
      <c r="AZ680" s="25" t="s">
        <v>1824</v>
      </c>
      <c r="BA680" s="25" t="s">
        <v>1897</v>
      </c>
      <c r="BB680" s="44" t="s">
        <v>4147</v>
      </c>
      <c r="BC680" s="25"/>
      <c r="BD680" s="25" t="s">
        <v>1614</v>
      </c>
      <c r="BE680" s="25" t="s">
        <v>1825</v>
      </c>
      <c r="BF680" s="25">
        <v>3</v>
      </c>
      <c r="BG680" s="62">
        <v>3</v>
      </c>
      <c r="BH680" s="75" t="s">
        <v>4149</v>
      </c>
      <c r="BI680" s="74">
        <v>0</v>
      </c>
      <c r="BJ680" s="75" t="s">
        <v>4149</v>
      </c>
      <c r="BK680" s="75" t="s">
        <v>4150</v>
      </c>
      <c r="BL680" s="221"/>
      <c r="BM680" s="221"/>
      <c r="BN680" s="221"/>
      <c r="BO680" s="221"/>
      <c r="BP680" s="221"/>
      <c r="BQ680" s="221"/>
      <c r="BR680" s="221"/>
    </row>
    <row r="681" spans="1:70" ht="15" customHeight="1" x14ac:dyDescent="0.25">
      <c r="A681" s="25">
        <v>525</v>
      </c>
      <c r="B681" s="26"/>
      <c r="C681" s="190" t="s">
        <v>387</v>
      </c>
      <c r="D681" s="200" t="s">
        <v>4224</v>
      </c>
      <c r="E681" s="57" t="s">
        <v>414</v>
      </c>
      <c r="F681" s="57" t="s">
        <v>5</v>
      </c>
      <c r="G681" s="25" t="s">
        <v>412</v>
      </c>
      <c r="H681" s="104">
        <v>1</v>
      </c>
      <c r="I681" s="44" t="s">
        <v>4148</v>
      </c>
      <c r="J681" s="25"/>
      <c r="K681" s="25">
        <v>4</v>
      </c>
      <c r="L681" s="25">
        <v>3</v>
      </c>
      <c r="M681" s="25">
        <v>24</v>
      </c>
      <c r="N681" s="25">
        <v>24</v>
      </c>
      <c r="O681" s="25" t="s">
        <v>1822</v>
      </c>
      <c r="P681" s="25" t="s">
        <v>19</v>
      </c>
      <c r="Q681" s="25" t="s">
        <v>19</v>
      </c>
      <c r="R681" s="25" t="s">
        <v>1827</v>
      </c>
      <c r="S681" s="25">
        <v>5</v>
      </c>
      <c r="T681" s="25" t="s">
        <v>1898</v>
      </c>
      <c r="U681" s="25" t="s">
        <v>2</v>
      </c>
      <c r="V681" s="25">
        <v>6</v>
      </c>
      <c r="W681" s="25" t="s">
        <v>1830</v>
      </c>
      <c r="X681" s="25">
        <v>2</v>
      </c>
      <c r="Y681" s="62"/>
      <c r="Z681" s="25"/>
      <c r="AA681" s="25">
        <v>44.56</v>
      </c>
      <c r="AB681" s="25"/>
      <c r="AC681" s="25"/>
      <c r="AD681" s="44" t="s">
        <v>3275</v>
      </c>
      <c r="AE681" s="22"/>
      <c r="AF681" s="22"/>
      <c r="AG681" s="22">
        <f t="shared" si="45"/>
        <v>28.984635140340973</v>
      </c>
      <c r="AH681" s="22"/>
      <c r="AI681" s="22"/>
      <c r="AJ681" s="35"/>
      <c r="AK681" s="35"/>
      <c r="AL681" s="35">
        <f t="shared" si="46"/>
        <v>289846.35140340973</v>
      </c>
      <c r="AM681" s="35"/>
      <c r="AN681" s="35"/>
      <c r="AO681" s="24">
        <v>84.00833333333334</v>
      </c>
      <c r="AP681" s="24"/>
      <c r="AQ681" s="24">
        <v>1.95583</v>
      </c>
      <c r="AR681" s="27">
        <v>2</v>
      </c>
      <c r="AS681" s="24">
        <v>1E-4</v>
      </c>
      <c r="AT681" s="44">
        <v>17</v>
      </c>
      <c r="AU681" s="44" t="s">
        <v>4146</v>
      </c>
      <c r="AV681" s="25"/>
      <c r="AW681" s="25">
        <v>1998</v>
      </c>
      <c r="AX681" s="25"/>
      <c r="AY681" s="44" t="s">
        <v>3274</v>
      </c>
      <c r="AZ681" s="25" t="s">
        <v>1824</v>
      </c>
      <c r="BA681" s="25" t="s">
        <v>1899</v>
      </c>
      <c r="BB681" s="44" t="s">
        <v>4147</v>
      </c>
      <c r="BC681" s="25"/>
      <c r="BD681" s="25" t="s">
        <v>1614</v>
      </c>
      <c r="BE681" s="25" t="s">
        <v>1825</v>
      </c>
      <c r="BF681" s="25">
        <v>3</v>
      </c>
      <c r="BG681" s="62">
        <v>3</v>
      </c>
      <c r="BH681" s="75" t="s">
        <v>4149</v>
      </c>
      <c r="BI681" s="74">
        <v>0</v>
      </c>
      <c r="BJ681" s="75" t="s">
        <v>4149</v>
      </c>
      <c r="BK681" s="75" t="s">
        <v>4150</v>
      </c>
      <c r="BL681" s="221"/>
      <c r="BM681" s="221"/>
      <c r="BN681" s="221"/>
      <c r="BO681" s="221"/>
      <c r="BP681" s="221"/>
      <c r="BQ681" s="221"/>
      <c r="BR681" s="221"/>
    </row>
    <row r="682" spans="1:70" ht="15" customHeight="1" x14ac:dyDescent="0.25">
      <c r="A682" s="25">
        <v>526</v>
      </c>
      <c r="B682" s="26"/>
      <c r="C682" s="190" t="s">
        <v>387</v>
      </c>
      <c r="D682" s="200" t="s">
        <v>4224</v>
      </c>
      <c r="E682" s="57" t="s">
        <v>414</v>
      </c>
      <c r="F682" s="57" t="s">
        <v>5</v>
      </c>
      <c r="G682" s="25" t="s">
        <v>412</v>
      </c>
      <c r="H682" s="104">
        <v>1</v>
      </c>
      <c r="I682" s="44" t="s">
        <v>4148</v>
      </c>
      <c r="J682" s="25"/>
      <c r="K682" s="25">
        <v>4</v>
      </c>
      <c r="L682" s="25">
        <v>3</v>
      </c>
      <c r="M682" s="25">
        <v>24</v>
      </c>
      <c r="N682" s="25">
        <v>24</v>
      </c>
      <c r="O682" s="25" t="s">
        <v>1822</v>
      </c>
      <c r="P682" s="25" t="s">
        <v>19</v>
      </c>
      <c r="Q682" s="25" t="s">
        <v>19</v>
      </c>
      <c r="R682" s="25" t="s">
        <v>1827</v>
      </c>
      <c r="S682" s="25">
        <v>5</v>
      </c>
      <c r="T682" s="25" t="s">
        <v>1900</v>
      </c>
      <c r="U682" s="25" t="s">
        <v>2</v>
      </c>
      <c r="V682" s="25">
        <v>6</v>
      </c>
      <c r="W682" s="25" t="s">
        <v>1830</v>
      </c>
      <c r="X682" s="25">
        <v>2</v>
      </c>
      <c r="Y682" s="62"/>
      <c r="Z682" s="25"/>
      <c r="AA682" s="25">
        <v>4.1900000000000004</v>
      </c>
      <c r="AB682" s="25"/>
      <c r="AC682" s="25"/>
      <c r="AD682" s="44" t="s">
        <v>3275</v>
      </c>
      <c r="AE682" s="22"/>
      <c r="AF682" s="22"/>
      <c r="AG682" s="22">
        <f t="shared" si="45"/>
        <v>2.7254403329898715</v>
      </c>
      <c r="AH682" s="22"/>
      <c r="AI682" s="22"/>
      <c r="AJ682" s="35"/>
      <c r="AK682" s="35"/>
      <c r="AL682" s="35">
        <f t="shared" si="46"/>
        <v>27254.403329898712</v>
      </c>
      <c r="AM682" s="35"/>
      <c r="AN682" s="35"/>
      <c r="AO682" s="24">
        <v>84.00833333333334</v>
      </c>
      <c r="AP682" s="24"/>
      <c r="AQ682" s="24">
        <v>1.95583</v>
      </c>
      <c r="AR682" s="27">
        <v>2</v>
      </c>
      <c r="AS682" s="24">
        <v>1E-4</v>
      </c>
      <c r="AT682" s="44">
        <v>17</v>
      </c>
      <c r="AU682" s="44" t="s">
        <v>4146</v>
      </c>
      <c r="AV682" s="25"/>
      <c r="AW682" s="25">
        <v>1998</v>
      </c>
      <c r="AX682" s="25"/>
      <c r="AY682" s="44" t="s">
        <v>3274</v>
      </c>
      <c r="AZ682" s="25" t="s">
        <v>1824</v>
      </c>
      <c r="BA682" s="25" t="s">
        <v>1875</v>
      </c>
      <c r="BB682" s="44" t="s">
        <v>4147</v>
      </c>
      <c r="BC682" s="25"/>
      <c r="BD682" s="25" t="s">
        <v>1614</v>
      </c>
      <c r="BE682" s="25" t="s">
        <v>1825</v>
      </c>
      <c r="BF682" s="25">
        <v>3</v>
      </c>
      <c r="BG682" s="62">
        <v>3</v>
      </c>
      <c r="BH682" s="75" t="s">
        <v>4149</v>
      </c>
      <c r="BI682" s="74">
        <v>0</v>
      </c>
      <c r="BJ682" s="75" t="s">
        <v>4149</v>
      </c>
      <c r="BK682" s="75" t="s">
        <v>4150</v>
      </c>
      <c r="BL682" s="221"/>
      <c r="BM682" s="221"/>
      <c r="BN682" s="221"/>
      <c r="BO682" s="221"/>
      <c r="BP682" s="221"/>
      <c r="BQ682" s="221"/>
      <c r="BR682" s="221"/>
    </row>
    <row r="683" spans="1:70" ht="15" customHeight="1" x14ac:dyDescent="0.25">
      <c r="A683" s="25">
        <v>527</v>
      </c>
      <c r="B683" s="26"/>
      <c r="C683" s="190" t="s">
        <v>387</v>
      </c>
      <c r="D683" s="200" t="s">
        <v>4224</v>
      </c>
      <c r="E683" s="57" t="s">
        <v>414</v>
      </c>
      <c r="F683" s="57" t="s">
        <v>5</v>
      </c>
      <c r="G683" s="25" t="s">
        <v>412</v>
      </c>
      <c r="H683" s="104">
        <v>1</v>
      </c>
      <c r="I683" s="44" t="s">
        <v>4148</v>
      </c>
      <c r="J683" s="25"/>
      <c r="K683" s="25">
        <v>4</v>
      </c>
      <c r="L683" s="25">
        <v>3</v>
      </c>
      <c r="M683" s="25">
        <v>24</v>
      </c>
      <c r="N683" s="25">
        <v>24</v>
      </c>
      <c r="O683" s="25" t="s">
        <v>1822</v>
      </c>
      <c r="P683" s="25" t="s">
        <v>19</v>
      </c>
      <c r="Q683" s="25" t="s">
        <v>19</v>
      </c>
      <c r="R683" s="25" t="s">
        <v>1827</v>
      </c>
      <c r="S683" s="25">
        <v>5</v>
      </c>
      <c r="T683" s="25" t="s">
        <v>1901</v>
      </c>
      <c r="U683" s="25" t="s">
        <v>2</v>
      </c>
      <c r="V683" s="25">
        <v>6</v>
      </c>
      <c r="W683" s="25" t="s">
        <v>1830</v>
      </c>
      <c r="X683" s="25">
        <v>2</v>
      </c>
      <c r="Y683" s="62"/>
      <c r="Z683" s="25"/>
      <c r="AA683" s="25">
        <v>5.52</v>
      </c>
      <c r="AB683" s="25"/>
      <c r="AC683" s="25"/>
      <c r="AD683" s="44" t="s">
        <v>3275</v>
      </c>
      <c r="AE683" s="22"/>
      <c r="AF683" s="22"/>
      <c r="AG683" s="22">
        <f t="shared" si="45"/>
        <v>3.5905562382109997</v>
      </c>
      <c r="AH683" s="22"/>
      <c r="AI683" s="22"/>
      <c r="AJ683" s="35"/>
      <c r="AK683" s="35"/>
      <c r="AL683" s="35">
        <f t="shared" si="46"/>
        <v>35905.562382109994</v>
      </c>
      <c r="AM683" s="35"/>
      <c r="AN683" s="35"/>
      <c r="AO683" s="24">
        <v>84.00833333333334</v>
      </c>
      <c r="AP683" s="24"/>
      <c r="AQ683" s="24">
        <v>1.95583</v>
      </c>
      <c r="AR683" s="27">
        <v>2</v>
      </c>
      <c r="AS683" s="24">
        <v>1E-4</v>
      </c>
      <c r="AT683" s="44">
        <v>17</v>
      </c>
      <c r="AU683" s="44" t="s">
        <v>4146</v>
      </c>
      <c r="AV683" s="25"/>
      <c r="AW683" s="25">
        <v>1998</v>
      </c>
      <c r="AX683" s="25"/>
      <c r="AY683" s="44" t="s">
        <v>3274</v>
      </c>
      <c r="AZ683" s="25" t="s">
        <v>1824</v>
      </c>
      <c r="BA683" s="25" t="s">
        <v>1902</v>
      </c>
      <c r="BB683" s="44" t="s">
        <v>4147</v>
      </c>
      <c r="BC683" s="25"/>
      <c r="BD683" s="25" t="s">
        <v>1614</v>
      </c>
      <c r="BE683" s="25" t="s">
        <v>1825</v>
      </c>
      <c r="BF683" s="25">
        <v>3</v>
      </c>
      <c r="BG683" s="62">
        <v>3</v>
      </c>
      <c r="BH683" s="75" t="s">
        <v>4149</v>
      </c>
      <c r="BI683" s="74">
        <v>0</v>
      </c>
      <c r="BJ683" s="75" t="s">
        <v>4149</v>
      </c>
      <c r="BK683" s="75" t="s">
        <v>4150</v>
      </c>
      <c r="BL683" s="221"/>
      <c r="BM683" s="221"/>
      <c r="BN683" s="221"/>
      <c r="BO683" s="221"/>
      <c r="BP683" s="221"/>
      <c r="BQ683" s="221"/>
      <c r="BR683" s="221"/>
    </row>
    <row r="684" spans="1:70" ht="15" customHeight="1" x14ac:dyDescent="0.25">
      <c r="A684" s="25">
        <v>528</v>
      </c>
      <c r="B684" s="26"/>
      <c r="C684" s="190" t="s">
        <v>387</v>
      </c>
      <c r="D684" s="200" t="s">
        <v>4224</v>
      </c>
      <c r="E684" s="57" t="s">
        <v>414</v>
      </c>
      <c r="F684" s="57" t="s">
        <v>5</v>
      </c>
      <c r="G684" s="25" t="s">
        <v>412</v>
      </c>
      <c r="H684" s="104">
        <v>1</v>
      </c>
      <c r="I684" s="44" t="s">
        <v>4148</v>
      </c>
      <c r="J684" s="25"/>
      <c r="K684" s="25">
        <v>4</v>
      </c>
      <c r="L684" s="25">
        <v>3</v>
      </c>
      <c r="M684" s="25">
        <v>24</v>
      </c>
      <c r="N684" s="25">
        <v>24</v>
      </c>
      <c r="O684" s="25" t="s">
        <v>1822</v>
      </c>
      <c r="P684" s="25" t="s">
        <v>19</v>
      </c>
      <c r="Q684" s="25" t="s">
        <v>19</v>
      </c>
      <c r="R684" s="25" t="s">
        <v>1827</v>
      </c>
      <c r="S684" s="25">
        <v>8</v>
      </c>
      <c r="T684" s="25" t="s">
        <v>1903</v>
      </c>
      <c r="U684" s="25" t="s">
        <v>2</v>
      </c>
      <c r="V684" s="25">
        <v>6</v>
      </c>
      <c r="W684" s="25" t="s">
        <v>1830</v>
      </c>
      <c r="X684" s="25">
        <v>2</v>
      </c>
      <c r="Y684" s="62"/>
      <c r="Z684" s="25"/>
      <c r="AA684" s="25">
        <v>31.84</v>
      </c>
      <c r="AB684" s="25"/>
      <c r="AC684" s="25"/>
      <c r="AD684" s="44" t="s">
        <v>3275</v>
      </c>
      <c r="AE684" s="22"/>
      <c r="AF684" s="22"/>
      <c r="AG684" s="22">
        <f t="shared" si="45"/>
        <v>20.710744678376493</v>
      </c>
      <c r="AH684" s="22"/>
      <c r="AI684" s="22"/>
      <c r="AJ684" s="35"/>
      <c r="AK684" s="35"/>
      <c r="AL684" s="35">
        <f t="shared" si="46"/>
        <v>207107.44678376493</v>
      </c>
      <c r="AM684" s="35"/>
      <c r="AN684" s="35"/>
      <c r="AO684" s="24">
        <v>84.00833333333334</v>
      </c>
      <c r="AP684" s="24"/>
      <c r="AQ684" s="24">
        <v>1.95583</v>
      </c>
      <c r="AR684" s="27">
        <v>2</v>
      </c>
      <c r="AS684" s="24">
        <v>1E-4</v>
      </c>
      <c r="AT684" s="44">
        <v>17</v>
      </c>
      <c r="AU684" s="44" t="s">
        <v>4146</v>
      </c>
      <c r="AV684" s="25"/>
      <c r="AW684" s="25">
        <v>1998</v>
      </c>
      <c r="AX684" s="25"/>
      <c r="AY684" s="44" t="s">
        <v>3274</v>
      </c>
      <c r="AZ684" s="25" t="s">
        <v>1824</v>
      </c>
      <c r="BA684" s="25" t="s">
        <v>1904</v>
      </c>
      <c r="BB684" s="44" t="s">
        <v>4147</v>
      </c>
      <c r="BC684" s="25"/>
      <c r="BD684" s="25" t="s">
        <v>1614</v>
      </c>
      <c r="BE684" s="25" t="s">
        <v>1825</v>
      </c>
      <c r="BF684" s="25">
        <v>3</v>
      </c>
      <c r="BG684" s="62">
        <v>3</v>
      </c>
      <c r="BH684" s="75" t="s">
        <v>4149</v>
      </c>
      <c r="BI684" s="74">
        <v>0</v>
      </c>
      <c r="BJ684" s="75" t="s">
        <v>4149</v>
      </c>
      <c r="BK684" s="75" t="s">
        <v>4150</v>
      </c>
      <c r="BL684" s="221"/>
      <c r="BM684" s="221"/>
      <c r="BN684" s="221"/>
      <c r="BO684" s="221"/>
      <c r="BP684" s="221"/>
      <c r="BQ684" s="221"/>
      <c r="BR684" s="221"/>
    </row>
    <row r="685" spans="1:70" ht="15" customHeight="1" x14ac:dyDescent="0.25">
      <c r="A685" s="25">
        <v>529</v>
      </c>
      <c r="B685" s="26"/>
      <c r="C685" s="190" t="s">
        <v>387</v>
      </c>
      <c r="D685" s="200" t="s">
        <v>4224</v>
      </c>
      <c r="E685" s="57" t="s">
        <v>414</v>
      </c>
      <c r="F685" s="57" t="s">
        <v>5</v>
      </c>
      <c r="G685" s="25" t="s">
        <v>412</v>
      </c>
      <c r="H685" s="104">
        <v>1</v>
      </c>
      <c r="I685" s="44" t="s">
        <v>4148</v>
      </c>
      <c r="J685" s="25"/>
      <c r="K685" s="25">
        <v>4</v>
      </c>
      <c r="L685" s="25">
        <v>3</v>
      </c>
      <c r="M685" s="25">
        <v>24</v>
      </c>
      <c r="N685" s="25">
        <v>24</v>
      </c>
      <c r="O685" s="25" t="s">
        <v>1822</v>
      </c>
      <c r="P685" s="25" t="s">
        <v>19</v>
      </c>
      <c r="Q685" s="25" t="s">
        <v>19</v>
      </c>
      <c r="R685" s="25" t="s">
        <v>1827</v>
      </c>
      <c r="S685" s="25">
        <v>8</v>
      </c>
      <c r="T685" s="25" t="s">
        <v>1905</v>
      </c>
      <c r="U685" s="25" t="s">
        <v>2</v>
      </c>
      <c r="V685" s="25">
        <v>7</v>
      </c>
      <c r="W685" s="25" t="s">
        <v>1830</v>
      </c>
      <c r="X685" s="25">
        <v>2</v>
      </c>
      <c r="Y685" s="62"/>
      <c r="Z685" s="25"/>
      <c r="AA685" s="25">
        <v>19.07</v>
      </c>
      <c r="AB685" s="25"/>
      <c r="AC685" s="25"/>
      <c r="AD685" s="44" t="s">
        <v>3275</v>
      </c>
      <c r="AE685" s="22"/>
      <c r="AF685" s="22"/>
      <c r="AG685" s="22">
        <f t="shared" si="45"/>
        <v>12.404331062080393</v>
      </c>
      <c r="AH685" s="22"/>
      <c r="AI685" s="22"/>
      <c r="AJ685" s="35"/>
      <c r="AK685" s="35"/>
      <c r="AL685" s="35">
        <f t="shared" si="46"/>
        <v>124043.31062080392</v>
      </c>
      <c r="AM685" s="35"/>
      <c r="AN685" s="35"/>
      <c r="AO685" s="24">
        <v>84.00833333333334</v>
      </c>
      <c r="AP685" s="24"/>
      <c r="AQ685" s="24">
        <v>1.95583</v>
      </c>
      <c r="AR685" s="27">
        <v>2</v>
      </c>
      <c r="AS685" s="24">
        <v>1E-4</v>
      </c>
      <c r="AT685" s="44">
        <v>17</v>
      </c>
      <c r="AU685" s="44" t="s">
        <v>4146</v>
      </c>
      <c r="AV685" s="25"/>
      <c r="AW685" s="25">
        <v>1998</v>
      </c>
      <c r="AX685" s="25"/>
      <c r="AY685" s="44" t="s">
        <v>3274</v>
      </c>
      <c r="AZ685" s="25" t="s">
        <v>1824</v>
      </c>
      <c r="BA685" s="25" t="s">
        <v>1867</v>
      </c>
      <c r="BB685" s="44" t="s">
        <v>4147</v>
      </c>
      <c r="BC685" s="25"/>
      <c r="BD685" s="25" t="s">
        <v>1614</v>
      </c>
      <c r="BE685" s="25" t="s">
        <v>1825</v>
      </c>
      <c r="BF685" s="25">
        <v>3</v>
      </c>
      <c r="BG685" s="62">
        <v>3</v>
      </c>
      <c r="BH685" s="75" t="s">
        <v>4149</v>
      </c>
      <c r="BI685" s="74">
        <v>0</v>
      </c>
      <c r="BJ685" s="75" t="s">
        <v>4149</v>
      </c>
      <c r="BK685" s="75" t="s">
        <v>4150</v>
      </c>
      <c r="BL685" s="221"/>
    </row>
    <row r="686" spans="1:70" ht="15" customHeight="1" x14ac:dyDescent="0.25">
      <c r="A686" s="25">
        <v>530</v>
      </c>
      <c r="B686" s="26"/>
      <c r="C686" s="190" t="s">
        <v>387</v>
      </c>
      <c r="D686" s="200" t="s">
        <v>4224</v>
      </c>
      <c r="E686" s="57" t="s">
        <v>414</v>
      </c>
      <c r="F686" s="57" t="s">
        <v>5</v>
      </c>
      <c r="G686" s="25" t="s">
        <v>412</v>
      </c>
      <c r="H686" s="104">
        <v>1</v>
      </c>
      <c r="I686" s="44" t="s">
        <v>4148</v>
      </c>
      <c r="J686" s="25"/>
      <c r="K686" s="25">
        <v>4</v>
      </c>
      <c r="L686" s="25">
        <v>3</v>
      </c>
      <c r="M686" s="25">
        <v>24</v>
      </c>
      <c r="N686" s="25">
        <v>24</v>
      </c>
      <c r="O686" s="25" t="s">
        <v>1822</v>
      </c>
      <c r="P686" s="25" t="s">
        <v>19</v>
      </c>
      <c r="Q686" s="25" t="s">
        <v>19</v>
      </c>
      <c r="R686" s="25" t="s">
        <v>1827</v>
      </c>
      <c r="S686" s="25">
        <v>8</v>
      </c>
      <c r="T686" s="25" t="s">
        <v>1906</v>
      </c>
      <c r="U686" s="25" t="s">
        <v>2</v>
      </c>
      <c r="V686" s="25">
        <v>7</v>
      </c>
      <c r="W686" s="25" t="s">
        <v>1830</v>
      </c>
      <c r="X686" s="25">
        <v>2</v>
      </c>
      <c r="Y686" s="62"/>
      <c r="Z686" s="25"/>
      <c r="AA686" s="25">
        <v>4.4000000000000004</v>
      </c>
      <c r="AB686" s="25"/>
      <c r="AC686" s="25"/>
      <c r="AD686" s="44" t="s">
        <v>3275</v>
      </c>
      <c r="AE686" s="22"/>
      <c r="AF686" s="22"/>
      <c r="AG686" s="22">
        <f t="shared" si="45"/>
        <v>2.8620375811826815</v>
      </c>
      <c r="AH686" s="22"/>
      <c r="AI686" s="22"/>
      <c r="AJ686" s="35"/>
      <c r="AK686" s="35"/>
      <c r="AL686" s="35">
        <f t="shared" si="46"/>
        <v>28620.375811826812</v>
      </c>
      <c r="AM686" s="35"/>
      <c r="AN686" s="35"/>
      <c r="AO686" s="24">
        <v>84.00833333333334</v>
      </c>
      <c r="AP686" s="24"/>
      <c r="AQ686" s="24">
        <v>1.95583</v>
      </c>
      <c r="AR686" s="27">
        <v>2</v>
      </c>
      <c r="AS686" s="24">
        <v>1E-4</v>
      </c>
      <c r="AT686" s="44">
        <v>17</v>
      </c>
      <c r="AU686" s="44" t="s">
        <v>4146</v>
      </c>
      <c r="AV686" s="25"/>
      <c r="AW686" s="25">
        <v>1998</v>
      </c>
      <c r="AX686" s="25"/>
      <c r="AY686" s="44" t="s">
        <v>3274</v>
      </c>
      <c r="AZ686" s="25" t="s">
        <v>1824</v>
      </c>
      <c r="BA686" s="25" t="s">
        <v>1907</v>
      </c>
      <c r="BB686" s="44" t="s">
        <v>4147</v>
      </c>
      <c r="BC686" s="25"/>
      <c r="BD686" s="25" t="s">
        <v>1614</v>
      </c>
      <c r="BE686" s="25" t="s">
        <v>1825</v>
      </c>
      <c r="BF686" s="25">
        <v>3</v>
      </c>
      <c r="BG686" s="62">
        <v>3</v>
      </c>
      <c r="BH686" s="75" t="s">
        <v>4149</v>
      </c>
      <c r="BI686" s="74">
        <v>0</v>
      </c>
      <c r="BJ686" s="75" t="s">
        <v>4149</v>
      </c>
      <c r="BK686" s="75" t="s">
        <v>4150</v>
      </c>
      <c r="BL686" s="221"/>
      <c r="BM686" s="221"/>
      <c r="BN686" s="221"/>
      <c r="BO686" s="221"/>
      <c r="BP686" s="221"/>
      <c r="BQ686" s="221"/>
      <c r="BR686" s="221"/>
    </row>
    <row r="687" spans="1:70" ht="15" customHeight="1" x14ac:dyDescent="0.25">
      <c r="A687" s="25">
        <v>531</v>
      </c>
      <c r="B687" s="26"/>
      <c r="C687" s="190" t="s">
        <v>387</v>
      </c>
      <c r="D687" s="200" t="s">
        <v>4224</v>
      </c>
      <c r="E687" s="57" t="s">
        <v>414</v>
      </c>
      <c r="F687" s="57" t="s">
        <v>5</v>
      </c>
      <c r="G687" s="25" t="s">
        <v>412</v>
      </c>
      <c r="H687" s="104">
        <v>1</v>
      </c>
      <c r="I687" s="44" t="s">
        <v>4148</v>
      </c>
      <c r="J687" s="25"/>
      <c r="K687" s="25">
        <v>4</v>
      </c>
      <c r="L687" s="25">
        <v>3</v>
      </c>
      <c r="M687" s="25">
        <v>24</v>
      </c>
      <c r="N687" s="25">
        <v>24</v>
      </c>
      <c r="O687" s="25" t="s">
        <v>1822</v>
      </c>
      <c r="P687" s="25" t="s">
        <v>19</v>
      </c>
      <c r="Q687" s="25" t="s">
        <v>19</v>
      </c>
      <c r="R687" s="25" t="s">
        <v>1827</v>
      </c>
      <c r="S687" s="25">
        <v>8</v>
      </c>
      <c r="T687" s="25" t="s">
        <v>1908</v>
      </c>
      <c r="U687" s="25" t="s">
        <v>2</v>
      </c>
      <c r="V687" s="25">
        <v>7</v>
      </c>
      <c r="W687" s="25" t="s">
        <v>1830</v>
      </c>
      <c r="X687" s="25">
        <v>2</v>
      </c>
      <c r="Y687" s="62"/>
      <c r="Z687" s="25"/>
      <c r="AA687" s="25">
        <v>9.11</v>
      </c>
      <c r="AB687" s="25"/>
      <c r="AC687" s="25"/>
      <c r="AD687" s="44" t="s">
        <v>3275</v>
      </c>
      <c r="AE687" s="22"/>
      <c r="AF687" s="22"/>
      <c r="AG687" s="22">
        <f t="shared" si="45"/>
        <v>5.9257187192214147</v>
      </c>
      <c r="AH687" s="22"/>
      <c r="AI687" s="22"/>
      <c r="AJ687" s="35"/>
      <c r="AK687" s="35"/>
      <c r="AL687" s="35">
        <f t="shared" si="46"/>
        <v>59257.187192214144</v>
      </c>
      <c r="AM687" s="35"/>
      <c r="AN687" s="35"/>
      <c r="AO687" s="24">
        <v>84.00833333333334</v>
      </c>
      <c r="AP687" s="24"/>
      <c r="AQ687" s="24">
        <v>1.95583</v>
      </c>
      <c r="AR687" s="27">
        <v>2</v>
      </c>
      <c r="AS687" s="24">
        <v>1E-4</v>
      </c>
      <c r="AT687" s="44">
        <v>17</v>
      </c>
      <c r="AU687" s="44" t="s">
        <v>4146</v>
      </c>
      <c r="AV687" s="25"/>
      <c r="AW687" s="25">
        <v>1998</v>
      </c>
      <c r="AX687" s="25"/>
      <c r="AY687" s="44" t="s">
        <v>3274</v>
      </c>
      <c r="AZ687" s="25" t="s">
        <v>1824</v>
      </c>
      <c r="BA687" s="25" t="s">
        <v>1909</v>
      </c>
      <c r="BB687" s="44" t="s">
        <v>4147</v>
      </c>
      <c r="BC687" s="25"/>
      <c r="BD687" s="25" t="s">
        <v>1614</v>
      </c>
      <c r="BE687" s="25" t="s">
        <v>1825</v>
      </c>
      <c r="BF687" s="25">
        <v>3</v>
      </c>
      <c r="BG687" s="62">
        <v>3</v>
      </c>
      <c r="BH687" s="75" t="s">
        <v>4149</v>
      </c>
      <c r="BI687" s="74">
        <v>0</v>
      </c>
      <c r="BJ687" s="75" t="s">
        <v>4149</v>
      </c>
      <c r="BK687" s="75" t="s">
        <v>4150</v>
      </c>
      <c r="BL687" s="221"/>
    </row>
    <row r="688" spans="1:70" ht="15" customHeight="1" x14ac:dyDescent="0.25">
      <c r="A688" s="25">
        <v>532</v>
      </c>
      <c r="B688" s="26"/>
      <c r="C688" s="190" t="s">
        <v>387</v>
      </c>
      <c r="D688" s="200" t="s">
        <v>4224</v>
      </c>
      <c r="E688" s="57" t="s">
        <v>414</v>
      </c>
      <c r="F688" s="57" t="s">
        <v>5</v>
      </c>
      <c r="G688" s="25" t="s">
        <v>412</v>
      </c>
      <c r="H688" s="104">
        <v>1</v>
      </c>
      <c r="I688" s="44" t="s">
        <v>4148</v>
      </c>
      <c r="J688" s="25"/>
      <c r="K688" s="25">
        <v>4</v>
      </c>
      <c r="L688" s="25">
        <v>3</v>
      </c>
      <c r="M688" s="25">
        <v>24</v>
      </c>
      <c r="N688" s="25">
        <v>24</v>
      </c>
      <c r="O688" s="25" t="s">
        <v>1822</v>
      </c>
      <c r="P688" s="25" t="s">
        <v>19</v>
      </c>
      <c r="Q688" s="25" t="s">
        <v>19</v>
      </c>
      <c r="R688" s="25" t="s">
        <v>1827</v>
      </c>
      <c r="S688" s="25">
        <v>8</v>
      </c>
      <c r="T688" s="25" t="s">
        <v>1910</v>
      </c>
      <c r="U688" s="25" t="s">
        <v>2</v>
      </c>
      <c r="V688" s="25">
        <v>7</v>
      </c>
      <c r="W688" s="25" t="s">
        <v>1830</v>
      </c>
      <c r="X688" s="25">
        <v>2</v>
      </c>
      <c r="Y688" s="62"/>
      <c r="Z688" s="25"/>
      <c r="AA688" s="25">
        <v>26.03</v>
      </c>
      <c r="AB688" s="25"/>
      <c r="AC688" s="25"/>
      <c r="AD688" s="44" t="s">
        <v>3275</v>
      </c>
      <c r="AE688" s="22"/>
      <c r="AF688" s="22"/>
      <c r="AG688" s="22">
        <f t="shared" si="45"/>
        <v>16.931554145042089</v>
      </c>
      <c r="AH688" s="22"/>
      <c r="AI688" s="22"/>
      <c r="AJ688" s="35"/>
      <c r="AK688" s="35"/>
      <c r="AL688" s="35">
        <f t="shared" si="46"/>
        <v>169315.54145042089</v>
      </c>
      <c r="AM688" s="35"/>
      <c r="AN688" s="35"/>
      <c r="AO688" s="24">
        <v>84.00833333333334</v>
      </c>
      <c r="AP688" s="24"/>
      <c r="AQ688" s="24">
        <v>1.95583</v>
      </c>
      <c r="AR688" s="27">
        <v>2</v>
      </c>
      <c r="AS688" s="24">
        <v>1E-4</v>
      </c>
      <c r="AT688" s="44">
        <v>17</v>
      </c>
      <c r="AU688" s="44" t="s">
        <v>4146</v>
      </c>
      <c r="AV688" s="25"/>
      <c r="AW688" s="25">
        <v>1998</v>
      </c>
      <c r="AX688" s="25"/>
      <c r="AY688" s="44" t="s">
        <v>3274</v>
      </c>
      <c r="AZ688" s="25" t="s">
        <v>1824</v>
      </c>
      <c r="BA688" s="25" t="s">
        <v>1858</v>
      </c>
      <c r="BB688" s="44" t="s">
        <v>4147</v>
      </c>
      <c r="BC688" s="25"/>
      <c r="BD688" s="25" t="s">
        <v>1614</v>
      </c>
      <c r="BE688" s="25" t="s">
        <v>1825</v>
      </c>
      <c r="BF688" s="25">
        <v>3</v>
      </c>
      <c r="BG688" s="62">
        <v>3</v>
      </c>
      <c r="BH688" s="75" t="s">
        <v>4149</v>
      </c>
      <c r="BI688" s="74">
        <v>0</v>
      </c>
      <c r="BJ688" s="75" t="s">
        <v>4149</v>
      </c>
      <c r="BK688" s="75" t="s">
        <v>4150</v>
      </c>
      <c r="BL688" s="221"/>
    </row>
    <row r="689" spans="1:64" ht="15" customHeight="1" x14ac:dyDescent="0.25">
      <c r="A689" s="25">
        <v>534</v>
      </c>
      <c r="B689" s="26"/>
      <c r="C689" s="190" t="s">
        <v>387</v>
      </c>
      <c r="D689" s="200" t="s">
        <v>4224</v>
      </c>
      <c r="E689" s="57" t="s">
        <v>414</v>
      </c>
      <c r="F689" s="57" t="s">
        <v>5</v>
      </c>
      <c r="G689" s="25" t="s">
        <v>412</v>
      </c>
      <c r="H689" s="104">
        <v>1</v>
      </c>
      <c r="I689" s="44" t="s">
        <v>4148</v>
      </c>
      <c r="J689" s="25"/>
      <c r="K689" s="44">
        <v>4</v>
      </c>
      <c r="L689" s="44">
        <v>3</v>
      </c>
      <c r="M689" s="44">
        <v>24</v>
      </c>
      <c r="N689" s="25">
        <v>24</v>
      </c>
      <c r="O689" s="44" t="s">
        <v>1822</v>
      </c>
      <c r="P689" s="44" t="s">
        <v>19</v>
      </c>
      <c r="Q689" s="44" t="s">
        <v>19</v>
      </c>
      <c r="R689" s="44" t="s">
        <v>1827</v>
      </c>
      <c r="S689" s="44">
        <v>7</v>
      </c>
      <c r="T689" s="25" t="s">
        <v>1912</v>
      </c>
      <c r="U689" s="44" t="s">
        <v>2</v>
      </c>
      <c r="V689" s="44">
        <v>7</v>
      </c>
      <c r="W689" s="25" t="s">
        <v>1830</v>
      </c>
      <c r="X689" s="25">
        <v>2</v>
      </c>
      <c r="Y689" s="62"/>
      <c r="Z689" s="25"/>
      <c r="AA689" s="25">
        <v>8.43</v>
      </c>
      <c r="AB689" s="25"/>
      <c r="AC689" s="25"/>
      <c r="AD689" s="44" t="s">
        <v>3275</v>
      </c>
      <c r="AE689" s="22"/>
      <c r="AF689" s="22"/>
      <c r="AG689" s="22">
        <f t="shared" si="45"/>
        <v>5.4834038203113638</v>
      </c>
      <c r="AH689" s="22"/>
      <c r="AI689" s="22"/>
      <c r="AJ689" s="35"/>
      <c r="AK689" s="35"/>
      <c r="AL689" s="35">
        <f t="shared" si="46"/>
        <v>54834.038203113632</v>
      </c>
      <c r="AM689" s="35"/>
      <c r="AN689" s="35"/>
      <c r="AO689" s="24">
        <v>84.00833333333334</v>
      </c>
      <c r="AP689" s="24"/>
      <c r="AQ689" s="24">
        <v>1.95583</v>
      </c>
      <c r="AR689" s="27">
        <v>2</v>
      </c>
      <c r="AS689" s="24">
        <v>1E-4</v>
      </c>
      <c r="AT689" s="44">
        <v>17</v>
      </c>
      <c r="AU689" s="44" t="s">
        <v>4146</v>
      </c>
      <c r="AV689" s="25"/>
      <c r="AW689" s="25">
        <v>1998</v>
      </c>
      <c r="AX689" s="25"/>
      <c r="AY689" s="44" t="s">
        <v>3274</v>
      </c>
      <c r="AZ689" s="25" t="s">
        <v>1824</v>
      </c>
      <c r="BA689" s="25" t="s">
        <v>1913</v>
      </c>
      <c r="BB689" s="44" t="s">
        <v>4147</v>
      </c>
      <c r="BC689" s="25"/>
      <c r="BD689" s="25" t="s">
        <v>1614</v>
      </c>
      <c r="BE689" s="44" t="s">
        <v>1825</v>
      </c>
      <c r="BF689" s="25">
        <v>3</v>
      </c>
      <c r="BG689" s="62">
        <v>3</v>
      </c>
      <c r="BH689" s="75" t="s">
        <v>4149</v>
      </c>
      <c r="BI689" s="74">
        <v>0</v>
      </c>
      <c r="BJ689" s="75" t="s">
        <v>4149</v>
      </c>
      <c r="BK689" s="75" t="s">
        <v>4150</v>
      </c>
      <c r="BL689" s="221"/>
    </row>
    <row r="690" spans="1:64" ht="15" customHeight="1" x14ac:dyDescent="0.25">
      <c r="A690" s="25">
        <v>536</v>
      </c>
      <c r="B690" s="21">
        <v>224</v>
      </c>
      <c r="C690" s="191" t="s">
        <v>387</v>
      </c>
      <c r="D690" s="201">
        <v>0</v>
      </c>
      <c r="E690" s="87" t="s">
        <v>3682</v>
      </c>
      <c r="F690" s="87" t="s">
        <v>5</v>
      </c>
      <c r="G690" s="94" t="s">
        <v>427</v>
      </c>
      <c r="H690" s="104">
        <v>1</v>
      </c>
      <c r="I690" s="44">
        <v>1</v>
      </c>
      <c r="J690" s="44" t="s">
        <v>1656</v>
      </c>
      <c r="K690" s="44">
        <v>3</v>
      </c>
      <c r="L690" s="44">
        <v>1</v>
      </c>
      <c r="M690" s="44">
        <v>24</v>
      </c>
      <c r="N690" s="25">
        <v>24</v>
      </c>
      <c r="O690" s="44" t="s">
        <v>536</v>
      </c>
      <c r="P690" s="44" t="s">
        <v>316</v>
      </c>
      <c r="Q690" s="44" t="s">
        <v>1608</v>
      </c>
      <c r="R690" s="44" t="s">
        <v>1609</v>
      </c>
      <c r="S690" s="44">
        <v>7</v>
      </c>
      <c r="T690" s="44" t="s">
        <v>1610</v>
      </c>
      <c r="U690" s="44" t="s">
        <v>2</v>
      </c>
      <c r="V690" s="44">
        <v>7</v>
      </c>
      <c r="W690" s="44" t="s">
        <v>1611</v>
      </c>
      <c r="X690" s="25">
        <v>2</v>
      </c>
      <c r="Y690" s="44"/>
      <c r="Z690" s="85"/>
      <c r="AA690" s="85">
        <v>736416070000</v>
      </c>
      <c r="AB690" s="85"/>
      <c r="AC690" s="85"/>
      <c r="AD690" s="44" t="s">
        <v>3277</v>
      </c>
      <c r="AE690" s="22"/>
      <c r="AF690" s="22"/>
      <c r="AG690" s="22">
        <f t="shared" si="45"/>
        <v>819909375618.54321</v>
      </c>
      <c r="AH690" s="22"/>
      <c r="AI690" s="22"/>
      <c r="AJ690" s="35"/>
      <c r="AK690" s="35"/>
      <c r="AL690" s="35">
        <f t="shared" si="46"/>
        <v>230633.40779636736</v>
      </c>
      <c r="AM690" s="35"/>
      <c r="AN690" s="35"/>
      <c r="AO690" s="24">
        <v>95.991666666666674</v>
      </c>
      <c r="AP690" s="24"/>
      <c r="AQ690" s="24">
        <v>1</v>
      </c>
      <c r="AR690" s="27">
        <v>2</v>
      </c>
      <c r="AS690" s="24">
        <v>3555033</v>
      </c>
      <c r="AT690" s="25">
        <v>17</v>
      </c>
      <c r="AU690" s="44" t="s">
        <v>3684</v>
      </c>
      <c r="AV690" s="44" t="s">
        <v>1613</v>
      </c>
      <c r="AW690" s="44">
        <v>2007</v>
      </c>
      <c r="AX690" s="44" t="s">
        <v>1615</v>
      </c>
      <c r="AY690" s="79" t="s">
        <v>1612</v>
      </c>
      <c r="AZ690" s="78">
        <v>0.04</v>
      </c>
      <c r="BA690" s="44"/>
      <c r="BB690" s="44" t="s">
        <v>3683</v>
      </c>
      <c r="BC690" s="44"/>
      <c r="BD690" s="44" t="s">
        <v>1614</v>
      </c>
      <c r="BE690" s="44" t="s">
        <v>3685</v>
      </c>
      <c r="BF690" s="44">
        <v>2</v>
      </c>
      <c r="BG690" s="25" t="s">
        <v>2000</v>
      </c>
      <c r="BH690" s="25" t="s">
        <v>4149</v>
      </c>
      <c r="BI690" s="75">
        <v>2</v>
      </c>
      <c r="BJ690" s="75" t="s">
        <v>4153</v>
      </c>
      <c r="BK690" s="75" t="s">
        <v>4151</v>
      </c>
      <c r="BL690" s="221"/>
    </row>
    <row r="691" spans="1:64" ht="15" customHeight="1" x14ac:dyDescent="0.25">
      <c r="A691" s="25">
        <v>535</v>
      </c>
      <c r="B691" s="26"/>
      <c r="C691" s="191" t="s">
        <v>387</v>
      </c>
      <c r="D691" s="201">
        <v>0</v>
      </c>
      <c r="E691" s="87" t="s">
        <v>3682</v>
      </c>
      <c r="F691" s="87" t="s">
        <v>5</v>
      </c>
      <c r="G691" s="94" t="s">
        <v>427</v>
      </c>
      <c r="H691" s="104">
        <v>1</v>
      </c>
      <c r="I691" s="44">
        <v>1</v>
      </c>
      <c r="J691" s="44" t="s">
        <v>1656</v>
      </c>
      <c r="K691" s="44">
        <v>3</v>
      </c>
      <c r="L691" s="44">
        <v>1</v>
      </c>
      <c r="M691" s="44">
        <v>24</v>
      </c>
      <c r="N691" s="44">
        <v>24</v>
      </c>
      <c r="O691" s="44" t="s">
        <v>536</v>
      </c>
      <c r="P691" s="44" t="s">
        <v>316</v>
      </c>
      <c r="Q691" s="44" t="s">
        <v>4187</v>
      </c>
      <c r="R691" s="44" t="s">
        <v>1616</v>
      </c>
      <c r="S691" s="44">
        <v>8</v>
      </c>
      <c r="T691" s="44" t="s">
        <v>1918</v>
      </c>
      <c r="U691" s="44" t="s">
        <v>2</v>
      </c>
      <c r="V691" s="44">
        <v>7</v>
      </c>
      <c r="W691" s="44" t="s">
        <v>1617</v>
      </c>
      <c r="X691" s="25">
        <v>2</v>
      </c>
      <c r="Y691" s="98"/>
      <c r="Z691" s="85"/>
      <c r="AA691" s="85">
        <v>34790010000</v>
      </c>
      <c r="AB691" s="85"/>
      <c r="AC691" s="85"/>
      <c r="AD691" s="44" t="s">
        <v>3276</v>
      </c>
      <c r="AE691" s="22"/>
      <c r="AF691" s="22"/>
      <c r="AG691" s="22">
        <f t="shared" si="45"/>
        <v>38734428183.870125</v>
      </c>
      <c r="AH691" s="22"/>
      <c r="AI691" s="22"/>
      <c r="AJ691" s="35"/>
      <c r="AK691" s="35"/>
      <c r="AL691" s="35">
        <f t="shared" si="46"/>
        <v>465725.96109017823</v>
      </c>
      <c r="AM691" s="35"/>
      <c r="AN691" s="35"/>
      <c r="AO691" s="24">
        <v>95.991666666666674</v>
      </c>
      <c r="AP691" s="24"/>
      <c r="AQ691" s="24">
        <v>1</v>
      </c>
      <c r="AR691" s="27">
        <v>2</v>
      </c>
      <c r="AS691" s="24">
        <v>83170</v>
      </c>
      <c r="AT691" s="25">
        <v>17</v>
      </c>
      <c r="AU691" s="44" t="s">
        <v>3684</v>
      </c>
      <c r="AV691" s="44" t="s">
        <v>1613</v>
      </c>
      <c r="AW691" s="44">
        <v>2007</v>
      </c>
      <c r="AX691" s="44" t="s">
        <v>1615</v>
      </c>
      <c r="AY691" s="79" t="s">
        <v>1612</v>
      </c>
      <c r="AZ691" s="78">
        <v>0.04</v>
      </c>
      <c r="BA691" s="44"/>
      <c r="BB691" s="44" t="s">
        <v>3683</v>
      </c>
      <c r="BC691" s="44"/>
      <c r="BD691" s="44" t="s">
        <v>1614</v>
      </c>
      <c r="BE691" s="44" t="s">
        <v>3685</v>
      </c>
      <c r="BF691" s="44">
        <v>2</v>
      </c>
      <c r="BG691" s="25" t="s">
        <v>2000</v>
      </c>
      <c r="BH691" s="25" t="s">
        <v>4149</v>
      </c>
      <c r="BI691" s="75">
        <v>2</v>
      </c>
      <c r="BJ691" s="75" t="s">
        <v>4153</v>
      </c>
      <c r="BK691" s="75" t="s">
        <v>4151</v>
      </c>
      <c r="BL691" s="221"/>
    </row>
    <row r="692" spans="1:64" ht="15" customHeight="1" x14ac:dyDescent="0.25">
      <c r="A692" s="25">
        <v>537</v>
      </c>
      <c r="B692" s="26"/>
      <c r="C692" s="190" t="s">
        <v>387</v>
      </c>
      <c r="D692" s="201">
        <v>0</v>
      </c>
      <c r="E692" s="87" t="s">
        <v>3682</v>
      </c>
      <c r="F692" s="57" t="s">
        <v>5</v>
      </c>
      <c r="G692" s="25" t="s">
        <v>427</v>
      </c>
      <c r="H692" s="104">
        <v>1</v>
      </c>
      <c r="I692" s="25">
        <v>1</v>
      </c>
      <c r="J692" s="44" t="s">
        <v>1656</v>
      </c>
      <c r="K692" s="25">
        <v>3</v>
      </c>
      <c r="L692" s="25">
        <v>1</v>
      </c>
      <c r="M692" s="25">
        <v>24</v>
      </c>
      <c r="N692" s="25">
        <v>24</v>
      </c>
      <c r="O692" s="25" t="s">
        <v>536</v>
      </c>
      <c r="P692" s="25" t="s">
        <v>316</v>
      </c>
      <c r="Q692" s="25" t="s">
        <v>1630</v>
      </c>
      <c r="R692" s="25" t="s">
        <v>1631</v>
      </c>
      <c r="S692" s="25" t="s">
        <v>3865</v>
      </c>
      <c r="T692" s="25" t="s">
        <v>1930</v>
      </c>
      <c r="U692" s="25" t="s">
        <v>2</v>
      </c>
      <c r="V692" s="44">
        <v>1</v>
      </c>
      <c r="W692" s="25" t="s">
        <v>1617</v>
      </c>
      <c r="X692" s="25">
        <v>2</v>
      </c>
      <c r="Y692" s="25"/>
      <c r="Z692" s="83"/>
      <c r="AA692" s="83">
        <v>2318310000</v>
      </c>
      <c r="AB692" s="83"/>
      <c r="AC692" s="83"/>
      <c r="AD692" s="25" t="s">
        <v>3278</v>
      </c>
      <c r="AE692" s="22"/>
      <c r="AF692" s="22"/>
      <c r="AG692" s="22">
        <f t="shared" si="45"/>
        <v>2581155113.2910843</v>
      </c>
      <c r="AH692" s="22"/>
      <c r="AI692" s="22"/>
      <c r="AJ692" s="35"/>
      <c r="AK692" s="35"/>
      <c r="AL692" s="35">
        <f t="shared" si="46"/>
        <v>5455.5573449900749</v>
      </c>
      <c r="AM692" s="35"/>
      <c r="AN692" s="35"/>
      <c r="AO692" s="24">
        <v>95.991666666666674</v>
      </c>
      <c r="AP692" s="24"/>
      <c r="AQ692" s="24">
        <v>1</v>
      </c>
      <c r="AR692" s="27">
        <v>2</v>
      </c>
      <c r="AS692" s="24">
        <v>473124</v>
      </c>
      <c r="AT692" s="25">
        <v>17</v>
      </c>
      <c r="AU692" s="44" t="s">
        <v>3684</v>
      </c>
      <c r="AV692" s="25" t="s">
        <v>1613</v>
      </c>
      <c r="AW692" s="25">
        <v>2007</v>
      </c>
      <c r="AX692" s="25" t="s">
        <v>1615</v>
      </c>
      <c r="AY692" s="25" t="s">
        <v>1612</v>
      </c>
      <c r="AZ692" s="78">
        <v>0.04</v>
      </c>
      <c r="BA692" s="25"/>
      <c r="BB692" s="44" t="s">
        <v>3683</v>
      </c>
      <c r="BC692" s="25"/>
      <c r="BD692" s="25" t="s">
        <v>1614</v>
      </c>
      <c r="BE692" s="44" t="s">
        <v>3685</v>
      </c>
      <c r="BF692" s="44">
        <v>2</v>
      </c>
      <c r="BG692" s="62">
        <v>3</v>
      </c>
      <c r="BH692" s="25" t="s">
        <v>4149</v>
      </c>
      <c r="BI692" s="75">
        <v>2</v>
      </c>
      <c r="BJ692" s="75" t="s">
        <v>4153</v>
      </c>
      <c r="BK692" s="75" t="s">
        <v>4151</v>
      </c>
      <c r="BL692" s="221"/>
    </row>
    <row r="693" spans="1:64" ht="15" customHeight="1" x14ac:dyDescent="0.25">
      <c r="A693" s="25">
        <v>538</v>
      </c>
      <c r="B693" s="26"/>
      <c r="C693" s="190" t="s">
        <v>387</v>
      </c>
      <c r="D693" s="201">
        <v>0</v>
      </c>
      <c r="E693" s="87" t="s">
        <v>3682</v>
      </c>
      <c r="F693" s="57" t="s">
        <v>5</v>
      </c>
      <c r="G693" s="25" t="s">
        <v>427</v>
      </c>
      <c r="H693" s="104">
        <v>1</v>
      </c>
      <c r="I693" s="25">
        <v>1</v>
      </c>
      <c r="J693" s="44" t="s">
        <v>1656</v>
      </c>
      <c r="K693" s="25">
        <v>3</v>
      </c>
      <c r="L693" s="25">
        <v>1</v>
      </c>
      <c r="M693" s="25">
        <v>24</v>
      </c>
      <c r="N693" s="25">
        <v>24</v>
      </c>
      <c r="O693" s="25" t="s">
        <v>536</v>
      </c>
      <c r="P693" s="25" t="s">
        <v>316</v>
      </c>
      <c r="Q693" s="25" t="s">
        <v>1644</v>
      </c>
      <c r="R693" s="25" t="s">
        <v>1645</v>
      </c>
      <c r="S693" s="25">
        <v>5</v>
      </c>
      <c r="T693" s="25" t="s">
        <v>1644</v>
      </c>
      <c r="U693" s="25" t="s">
        <v>2</v>
      </c>
      <c r="V693" s="44">
        <v>7</v>
      </c>
      <c r="W693" s="25" t="s">
        <v>1617</v>
      </c>
      <c r="X693" s="25">
        <v>2</v>
      </c>
      <c r="Y693" s="77"/>
      <c r="Z693" s="83"/>
      <c r="AA693" s="83">
        <v>8171720000</v>
      </c>
      <c r="AB693" s="83"/>
      <c r="AC693" s="83"/>
      <c r="AD693" s="25" t="s">
        <v>3279</v>
      </c>
      <c r="AE693" s="22"/>
      <c r="AF693" s="22"/>
      <c r="AG693" s="22">
        <f t="shared" si="45"/>
        <v>9098212431.6346912</v>
      </c>
      <c r="AH693" s="22"/>
      <c r="AI693" s="22"/>
      <c r="AJ693" s="35"/>
      <c r="AK693" s="35"/>
      <c r="AL693" s="35">
        <f t="shared" si="46"/>
        <v>49767.863508802388</v>
      </c>
      <c r="AM693" s="35"/>
      <c r="AN693" s="35"/>
      <c r="AO693" s="24">
        <v>95.991666666666674</v>
      </c>
      <c r="AP693" s="24"/>
      <c r="AQ693" s="24">
        <v>1</v>
      </c>
      <c r="AR693" s="27">
        <v>2</v>
      </c>
      <c r="AS693" s="24">
        <v>182813</v>
      </c>
      <c r="AT693" s="25">
        <v>17</v>
      </c>
      <c r="AU693" s="44" t="s">
        <v>3684</v>
      </c>
      <c r="AV693" s="25" t="s">
        <v>1613</v>
      </c>
      <c r="AW693" s="25">
        <v>2007</v>
      </c>
      <c r="AX693" s="25" t="s">
        <v>1615</v>
      </c>
      <c r="AY693" s="25" t="s">
        <v>1612</v>
      </c>
      <c r="AZ693" s="78">
        <v>0.04</v>
      </c>
      <c r="BA693" s="25"/>
      <c r="BB693" s="44" t="s">
        <v>3683</v>
      </c>
      <c r="BC693" s="25"/>
      <c r="BD693" s="25" t="s">
        <v>1614</v>
      </c>
      <c r="BE693" s="44" t="s">
        <v>3685</v>
      </c>
      <c r="BF693" s="44">
        <v>2</v>
      </c>
      <c r="BG693" s="25" t="s">
        <v>2000</v>
      </c>
      <c r="BH693" s="25" t="s">
        <v>4149</v>
      </c>
      <c r="BI693" s="75">
        <v>2</v>
      </c>
      <c r="BJ693" s="75" t="s">
        <v>4153</v>
      </c>
      <c r="BK693" s="75" t="s">
        <v>4151</v>
      </c>
      <c r="BL693" s="221"/>
    </row>
    <row r="694" spans="1:64" ht="15" customHeight="1" x14ac:dyDescent="0.25">
      <c r="A694" s="25">
        <v>539</v>
      </c>
      <c r="B694" s="26"/>
      <c r="C694" s="190" t="s">
        <v>387</v>
      </c>
      <c r="D694" s="201">
        <v>0</v>
      </c>
      <c r="E694" s="87" t="s">
        <v>3682</v>
      </c>
      <c r="F694" s="57" t="s">
        <v>5</v>
      </c>
      <c r="G694" s="25" t="s">
        <v>427</v>
      </c>
      <c r="H694" s="104">
        <v>1</v>
      </c>
      <c r="I694" s="25">
        <v>1</v>
      </c>
      <c r="J694" s="44" t="s">
        <v>1656</v>
      </c>
      <c r="K694" s="25">
        <v>3</v>
      </c>
      <c r="L694" s="25">
        <v>1</v>
      </c>
      <c r="M694" s="25">
        <v>24</v>
      </c>
      <c r="N694" s="25">
        <v>24</v>
      </c>
      <c r="O694" s="25" t="s">
        <v>536</v>
      </c>
      <c r="P694" s="25" t="s">
        <v>316</v>
      </c>
      <c r="Q694" s="25" t="s">
        <v>1638</v>
      </c>
      <c r="R694" s="25" t="s">
        <v>1639</v>
      </c>
      <c r="S694" s="25">
        <v>5</v>
      </c>
      <c r="T694" s="25" t="s">
        <v>1922</v>
      </c>
      <c r="U694" s="25" t="s">
        <v>2</v>
      </c>
      <c r="V694" s="44">
        <v>6</v>
      </c>
      <c r="W694" s="25" t="s">
        <v>1617</v>
      </c>
      <c r="X694" s="25">
        <v>2</v>
      </c>
      <c r="Y694" s="25"/>
      <c r="Z694" s="83"/>
      <c r="AA694" s="83">
        <v>122100000000</v>
      </c>
      <c r="AB694" s="83"/>
      <c r="AC694" s="83"/>
      <c r="AD694" s="25" t="s">
        <v>3280</v>
      </c>
      <c r="AE694" s="22"/>
      <c r="AF694" s="22"/>
      <c r="AG694" s="22">
        <f t="shared" si="45"/>
        <v>135943441270.94366</v>
      </c>
      <c r="AH694" s="22"/>
      <c r="AI694" s="22"/>
      <c r="AJ694" s="35"/>
      <c r="AK694" s="35"/>
      <c r="AL694" s="35">
        <f t="shared" si="46"/>
        <v>181257.92169459155</v>
      </c>
      <c r="AM694" s="35"/>
      <c r="AN694" s="35"/>
      <c r="AO694" s="24">
        <v>95.991666666666674</v>
      </c>
      <c r="AP694" s="24"/>
      <c r="AQ694" s="24">
        <v>1</v>
      </c>
      <c r="AR694" s="27">
        <v>2</v>
      </c>
      <c r="AS694" s="24">
        <v>750000</v>
      </c>
      <c r="AT694" s="25">
        <v>17</v>
      </c>
      <c r="AU694" s="44" t="s">
        <v>3684</v>
      </c>
      <c r="AV694" s="25" t="s">
        <v>1613</v>
      </c>
      <c r="AW694" s="25">
        <v>2007</v>
      </c>
      <c r="AX694" s="25" t="s">
        <v>1615</v>
      </c>
      <c r="AY694" s="25" t="s">
        <v>1612</v>
      </c>
      <c r="AZ694" s="78">
        <v>0.04</v>
      </c>
      <c r="BA694" s="25"/>
      <c r="BB694" s="44" t="s">
        <v>3683</v>
      </c>
      <c r="BC694" s="25"/>
      <c r="BD694" s="25" t="s">
        <v>1614</v>
      </c>
      <c r="BE694" s="44" t="s">
        <v>3685</v>
      </c>
      <c r="BF694" s="44">
        <v>2</v>
      </c>
      <c r="BG694" s="25" t="s">
        <v>2000</v>
      </c>
      <c r="BH694" s="25" t="s">
        <v>4149</v>
      </c>
      <c r="BI694" s="75">
        <v>2</v>
      </c>
      <c r="BJ694" s="75" t="s">
        <v>4153</v>
      </c>
      <c r="BK694" s="75" t="s">
        <v>4151</v>
      </c>
      <c r="BL694" s="221"/>
    </row>
    <row r="695" spans="1:64" ht="15" customHeight="1" x14ac:dyDescent="0.25">
      <c r="A695" s="25">
        <v>540</v>
      </c>
      <c r="B695" s="26"/>
      <c r="C695" s="190" t="s">
        <v>387</v>
      </c>
      <c r="D695" s="201">
        <v>0</v>
      </c>
      <c r="E695" s="87" t="s">
        <v>3682</v>
      </c>
      <c r="F695" s="57" t="s">
        <v>5</v>
      </c>
      <c r="G695" s="25" t="s">
        <v>427</v>
      </c>
      <c r="H695" s="104">
        <v>1</v>
      </c>
      <c r="I695" s="25">
        <v>1</v>
      </c>
      <c r="J695" s="44" t="s">
        <v>1656</v>
      </c>
      <c r="K695" s="25">
        <v>3</v>
      </c>
      <c r="L695" s="25">
        <v>1</v>
      </c>
      <c r="M695" s="25">
        <v>24</v>
      </c>
      <c r="N695" s="25">
        <v>24</v>
      </c>
      <c r="O695" s="25" t="s">
        <v>536</v>
      </c>
      <c r="P695" s="25" t="s">
        <v>316</v>
      </c>
      <c r="Q695" s="25" t="s">
        <v>1626</v>
      </c>
      <c r="R695" s="25" t="s">
        <v>1627</v>
      </c>
      <c r="S695" s="25">
        <v>3</v>
      </c>
      <c r="T695" s="25" t="s">
        <v>1920</v>
      </c>
      <c r="U695" s="25" t="s">
        <v>2</v>
      </c>
      <c r="V695" s="44">
        <v>4</v>
      </c>
      <c r="W695" s="25" t="s">
        <v>1617</v>
      </c>
      <c r="X695" s="25">
        <v>2</v>
      </c>
      <c r="Y695" s="25"/>
      <c r="Z695" s="83"/>
      <c r="AA695" s="83">
        <v>1087800000</v>
      </c>
      <c r="AB695" s="83"/>
      <c r="AC695" s="83"/>
      <c r="AD695" s="25" t="s">
        <v>3281</v>
      </c>
      <c r="AE695" s="22"/>
      <c r="AF695" s="22"/>
      <c r="AG695" s="22">
        <f t="shared" si="45"/>
        <v>1211132476.777498</v>
      </c>
      <c r="AH695" s="22"/>
      <c r="AI695" s="22"/>
      <c r="AJ695" s="35"/>
      <c r="AK695" s="35"/>
      <c r="AL695" s="35">
        <f t="shared" si="46"/>
        <v>109111.03394391874</v>
      </c>
      <c r="AM695" s="35"/>
      <c r="AN695" s="35"/>
      <c r="AO695" s="24">
        <v>95.991666666666674</v>
      </c>
      <c r="AP695" s="24"/>
      <c r="AQ695" s="24">
        <v>1</v>
      </c>
      <c r="AR695" s="27">
        <v>2</v>
      </c>
      <c r="AS695" s="24">
        <v>11100</v>
      </c>
      <c r="AT695" s="25">
        <v>17</v>
      </c>
      <c r="AU695" s="44" t="s">
        <v>3684</v>
      </c>
      <c r="AV695" s="25" t="s">
        <v>1613</v>
      </c>
      <c r="AW695" s="25">
        <v>2007</v>
      </c>
      <c r="AX695" s="25" t="s">
        <v>1615</v>
      </c>
      <c r="AY695" s="25" t="s">
        <v>1612</v>
      </c>
      <c r="AZ695" s="78">
        <v>0.04</v>
      </c>
      <c r="BA695" s="25"/>
      <c r="BB695" s="44" t="s">
        <v>3683</v>
      </c>
      <c r="BC695" s="25"/>
      <c r="BD695" s="25" t="s">
        <v>1614</v>
      </c>
      <c r="BE695" s="44" t="s">
        <v>3685</v>
      </c>
      <c r="BF695" s="44">
        <v>2</v>
      </c>
      <c r="BG695" s="62">
        <v>3</v>
      </c>
      <c r="BH695" s="25" t="s">
        <v>4149</v>
      </c>
      <c r="BI695" s="75">
        <v>2</v>
      </c>
      <c r="BJ695" s="75" t="s">
        <v>4153</v>
      </c>
      <c r="BK695" s="75" t="s">
        <v>4151</v>
      </c>
      <c r="BL695" s="221"/>
    </row>
    <row r="696" spans="1:64" ht="15" customHeight="1" x14ac:dyDescent="0.25">
      <c r="A696" s="25">
        <v>541</v>
      </c>
      <c r="B696" s="26"/>
      <c r="C696" s="190" t="s">
        <v>387</v>
      </c>
      <c r="D696" s="201">
        <v>0</v>
      </c>
      <c r="E696" s="87" t="s">
        <v>3682</v>
      </c>
      <c r="F696" s="57" t="s">
        <v>5</v>
      </c>
      <c r="G696" s="25" t="s">
        <v>427</v>
      </c>
      <c r="H696" s="104">
        <v>1</v>
      </c>
      <c r="I696" s="25">
        <v>1</v>
      </c>
      <c r="J696" s="44" t="s">
        <v>1656</v>
      </c>
      <c r="K696" s="25">
        <v>3</v>
      </c>
      <c r="L696" s="25">
        <v>1</v>
      </c>
      <c r="M696" s="25">
        <v>24</v>
      </c>
      <c r="N696" s="25">
        <v>24</v>
      </c>
      <c r="O696" s="25" t="s">
        <v>536</v>
      </c>
      <c r="P696" s="25" t="s">
        <v>316</v>
      </c>
      <c r="Q696" s="25" t="s">
        <v>1632</v>
      </c>
      <c r="R696" s="25" t="s">
        <v>1633</v>
      </c>
      <c r="S696" s="25">
        <v>8</v>
      </c>
      <c r="T696" s="25" t="s">
        <v>1931</v>
      </c>
      <c r="U696" s="25" t="s">
        <v>2</v>
      </c>
      <c r="V696" s="44">
        <v>7</v>
      </c>
      <c r="W696" s="25" t="s">
        <v>1617</v>
      </c>
      <c r="X696" s="25">
        <v>2</v>
      </c>
      <c r="Y696" s="25"/>
      <c r="Z696" s="83"/>
      <c r="AA696" s="83">
        <v>982280000</v>
      </c>
      <c r="AB696" s="83"/>
      <c r="AC696" s="83"/>
      <c r="AD696" s="25" t="s">
        <v>3282</v>
      </c>
      <c r="AE696" s="22"/>
      <c r="AF696" s="22"/>
      <c r="AG696" s="22">
        <f t="shared" si="45"/>
        <v>1093648841.0452297</v>
      </c>
      <c r="AH696" s="22"/>
      <c r="AI696" s="22"/>
      <c r="AJ696" s="35"/>
      <c r="AK696" s="35"/>
      <c r="AL696" s="35">
        <f t="shared" si="46"/>
        <v>148190.89987062733</v>
      </c>
      <c r="AM696" s="35"/>
      <c r="AN696" s="35"/>
      <c r="AO696" s="24">
        <v>95.991666666666674</v>
      </c>
      <c r="AP696" s="24"/>
      <c r="AQ696" s="24">
        <v>1</v>
      </c>
      <c r="AR696" s="27">
        <v>2</v>
      </c>
      <c r="AS696" s="24">
        <v>7380</v>
      </c>
      <c r="AT696" s="25">
        <v>17</v>
      </c>
      <c r="AU696" s="44" t="s">
        <v>3684</v>
      </c>
      <c r="AV696" s="25" t="s">
        <v>1613</v>
      </c>
      <c r="AW696" s="25">
        <v>2007</v>
      </c>
      <c r="AX696" s="25" t="s">
        <v>1615</v>
      </c>
      <c r="AY696" s="25" t="s">
        <v>1612</v>
      </c>
      <c r="AZ696" s="78">
        <v>0.04</v>
      </c>
      <c r="BA696" s="25"/>
      <c r="BB696" s="44" t="s">
        <v>3683</v>
      </c>
      <c r="BC696" s="25"/>
      <c r="BD696" s="25" t="s">
        <v>1614</v>
      </c>
      <c r="BE696" s="44" t="s">
        <v>3685</v>
      </c>
      <c r="BF696" s="44">
        <v>2</v>
      </c>
      <c r="BG696" s="25" t="s">
        <v>2000</v>
      </c>
      <c r="BH696" s="25" t="s">
        <v>4149</v>
      </c>
      <c r="BI696" s="75">
        <v>2</v>
      </c>
      <c r="BJ696" s="75" t="s">
        <v>4153</v>
      </c>
      <c r="BK696" s="75" t="s">
        <v>4151</v>
      </c>
      <c r="BL696" s="221"/>
    </row>
    <row r="697" spans="1:64" ht="15" customHeight="1" x14ac:dyDescent="0.25">
      <c r="A697" s="25">
        <v>542</v>
      </c>
      <c r="B697" s="26"/>
      <c r="C697" s="190" t="s">
        <v>387</v>
      </c>
      <c r="D697" s="201">
        <v>0</v>
      </c>
      <c r="E697" s="87" t="s">
        <v>3682</v>
      </c>
      <c r="F697" s="57" t="s">
        <v>5</v>
      </c>
      <c r="G697" s="25" t="s">
        <v>427</v>
      </c>
      <c r="H697" s="104">
        <v>1</v>
      </c>
      <c r="I697" s="25">
        <v>1</v>
      </c>
      <c r="J697" s="44" t="s">
        <v>1656</v>
      </c>
      <c r="K697" s="25">
        <v>3</v>
      </c>
      <c r="L697" s="25">
        <v>1</v>
      </c>
      <c r="M697" s="25">
        <v>24</v>
      </c>
      <c r="N697" s="25">
        <v>24</v>
      </c>
      <c r="O697" s="25" t="s">
        <v>536</v>
      </c>
      <c r="P697" s="25" t="s">
        <v>316</v>
      </c>
      <c r="Q697" s="25" t="s">
        <v>1624</v>
      </c>
      <c r="R697" s="25" t="s">
        <v>1625</v>
      </c>
      <c r="S697" s="25" t="s">
        <v>3862</v>
      </c>
      <c r="T697" s="25" t="s">
        <v>1919</v>
      </c>
      <c r="U697" s="25" t="s">
        <v>2</v>
      </c>
      <c r="V697" s="44">
        <v>1</v>
      </c>
      <c r="W697" s="25" t="s">
        <v>1617</v>
      </c>
      <c r="X697" s="25">
        <v>2</v>
      </c>
      <c r="Y697" s="25"/>
      <c r="Z697" s="83"/>
      <c r="AA697" s="83">
        <v>10990600000</v>
      </c>
      <c r="AB697" s="83"/>
      <c r="AC697" s="83"/>
      <c r="AD697" s="25" t="s">
        <v>3283</v>
      </c>
      <c r="AE697" s="22"/>
      <c r="AF697" s="22"/>
      <c r="AG697" s="22">
        <f t="shared" si="45"/>
        <v>12236691119.020748</v>
      </c>
      <c r="AH697" s="22"/>
      <c r="AI697" s="22"/>
      <c r="AJ697" s="35"/>
      <c r="AK697" s="35"/>
      <c r="AL697" s="35">
        <f t="shared" si="46"/>
        <v>68361.402899557259</v>
      </c>
      <c r="AM697" s="35"/>
      <c r="AN697" s="35"/>
      <c r="AO697" s="24">
        <v>95.991666666666674</v>
      </c>
      <c r="AP697" s="24"/>
      <c r="AQ697" s="24">
        <v>1</v>
      </c>
      <c r="AR697" s="27">
        <v>2</v>
      </c>
      <c r="AS697" s="24">
        <v>179000</v>
      </c>
      <c r="AT697" s="25">
        <v>17</v>
      </c>
      <c r="AU697" s="44" t="s">
        <v>3684</v>
      </c>
      <c r="AV697" s="25" t="s">
        <v>1613</v>
      </c>
      <c r="AW697" s="25">
        <v>2007</v>
      </c>
      <c r="AX697" s="25" t="s">
        <v>1615</v>
      </c>
      <c r="AY697" s="25" t="s">
        <v>1612</v>
      </c>
      <c r="AZ697" s="78">
        <v>0.04</v>
      </c>
      <c r="BA697" s="25"/>
      <c r="BB697" s="44" t="s">
        <v>3683</v>
      </c>
      <c r="BC697" s="25"/>
      <c r="BD697" s="25" t="s">
        <v>1614</v>
      </c>
      <c r="BE697" s="44" t="s">
        <v>3685</v>
      </c>
      <c r="BF697" s="44">
        <v>2</v>
      </c>
      <c r="BG697" s="62">
        <v>3</v>
      </c>
      <c r="BH697" s="25" t="s">
        <v>4149</v>
      </c>
      <c r="BI697" s="75">
        <v>2</v>
      </c>
      <c r="BJ697" s="75" t="s">
        <v>4153</v>
      </c>
      <c r="BK697" s="75" t="s">
        <v>4151</v>
      </c>
      <c r="BL697" s="221"/>
    </row>
    <row r="698" spans="1:64" ht="15" customHeight="1" x14ac:dyDescent="0.25">
      <c r="A698" s="25">
        <v>543</v>
      </c>
      <c r="B698" s="26"/>
      <c r="C698" s="190" t="s">
        <v>387</v>
      </c>
      <c r="D698" s="201">
        <v>0</v>
      </c>
      <c r="E698" s="87" t="s">
        <v>3682</v>
      </c>
      <c r="F698" s="57" t="s">
        <v>5</v>
      </c>
      <c r="G698" s="25" t="s">
        <v>427</v>
      </c>
      <c r="H698" s="104">
        <v>1</v>
      </c>
      <c r="I698" s="25">
        <v>1</v>
      </c>
      <c r="J698" s="44" t="s">
        <v>1656</v>
      </c>
      <c r="K698" s="25">
        <v>3</v>
      </c>
      <c r="L698" s="25">
        <v>1</v>
      </c>
      <c r="M698" s="25">
        <v>24</v>
      </c>
      <c r="N698" s="25">
        <v>24</v>
      </c>
      <c r="O698" s="25" t="s">
        <v>536</v>
      </c>
      <c r="P698" s="25" t="s">
        <v>316</v>
      </c>
      <c r="Q698" s="25" t="s">
        <v>1636</v>
      </c>
      <c r="R698" s="25" t="s">
        <v>1637</v>
      </c>
      <c r="S698" s="25">
        <v>8</v>
      </c>
      <c r="T698" s="25" t="s">
        <v>1636</v>
      </c>
      <c r="U698" s="25" t="s">
        <v>2</v>
      </c>
      <c r="V698" s="44">
        <v>7</v>
      </c>
      <c r="W698" s="25" t="s">
        <v>1617</v>
      </c>
      <c r="X698" s="25">
        <v>2</v>
      </c>
      <c r="Y698" s="25"/>
      <c r="Z698" s="83"/>
      <c r="AA698" s="83">
        <v>1541300000</v>
      </c>
      <c r="AB698" s="83"/>
      <c r="AC698" s="83"/>
      <c r="AD698" s="25" t="s">
        <v>3284</v>
      </c>
      <c r="AE698" s="22"/>
      <c r="AF698" s="22"/>
      <c r="AG698" s="22">
        <f t="shared" si="45"/>
        <v>1716049353.2424688</v>
      </c>
      <c r="AH698" s="22"/>
      <c r="AI698" s="22"/>
      <c r="AJ698" s="35"/>
      <c r="AK698" s="35"/>
      <c r="AL698" s="35">
        <f t="shared" si="46"/>
        <v>544777.57245792658</v>
      </c>
      <c r="AM698" s="35"/>
      <c r="AN698" s="35"/>
      <c r="AO698" s="24">
        <v>95.991666666666674</v>
      </c>
      <c r="AP698" s="24"/>
      <c r="AQ698" s="24">
        <v>1</v>
      </c>
      <c r="AR698" s="27">
        <v>2</v>
      </c>
      <c r="AS698" s="24">
        <v>3150</v>
      </c>
      <c r="AT698" s="25">
        <v>17</v>
      </c>
      <c r="AU698" s="44" t="s">
        <v>3684</v>
      </c>
      <c r="AV698" s="25" t="s">
        <v>1613</v>
      </c>
      <c r="AW698" s="25">
        <v>2007</v>
      </c>
      <c r="AX698" s="25" t="s">
        <v>1615</v>
      </c>
      <c r="AY698" s="25" t="s">
        <v>1612</v>
      </c>
      <c r="AZ698" s="78">
        <v>0.04</v>
      </c>
      <c r="BA698" s="25"/>
      <c r="BB698" s="44" t="s">
        <v>3683</v>
      </c>
      <c r="BC698" s="25"/>
      <c r="BD698" s="25" t="s">
        <v>1614</v>
      </c>
      <c r="BE698" s="44" t="s">
        <v>3685</v>
      </c>
      <c r="BF698" s="44">
        <v>2</v>
      </c>
      <c r="BG698" s="25" t="s">
        <v>2000</v>
      </c>
      <c r="BH698" s="25" t="s">
        <v>4149</v>
      </c>
      <c r="BI698" s="75">
        <v>2</v>
      </c>
      <c r="BJ698" s="75" t="s">
        <v>4153</v>
      </c>
      <c r="BK698" s="75" t="s">
        <v>4151</v>
      </c>
      <c r="BL698" s="221"/>
    </row>
    <row r="699" spans="1:64" ht="15" customHeight="1" x14ac:dyDescent="0.25">
      <c r="A699" s="25">
        <v>544</v>
      </c>
      <c r="B699" s="26"/>
      <c r="C699" s="191" t="s">
        <v>387</v>
      </c>
      <c r="D699" s="201">
        <v>0</v>
      </c>
      <c r="E699" s="87" t="s">
        <v>3682</v>
      </c>
      <c r="F699" s="87" t="s">
        <v>5</v>
      </c>
      <c r="G699" s="94" t="s">
        <v>427</v>
      </c>
      <c r="H699" s="104">
        <v>1</v>
      </c>
      <c r="I699" s="44">
        <v>1</v>
      </c>
      <c r="J699" s="44" t="s">
        <v>1656</v>
      </c>
      <c r="K699" s="44">
        <v>3</v>
      </c>
      <c r="L699" s="44">
        <v>1</v>
      </c>
      <c r="M699" s="44">
        <v>24</v>
      </c>
      <c r="N699" s="44">
        <v>24</v>
      </c>
      <c r="O699" s="44" t="s">
        <v>536</v>
      </c>
      <c r="P699" s="44" t="s">
        <v>316</v>
      </c>
      <c r="Q699" s="44" t="s">
        <v>1619</v>
      </c>
      <c r="R699" s="44" t="s">
        <v>1620</v>
      </c>
      <c r="S699" s="44">
        <v>1</v>
      </c>
      <c r="T699" s="44" t="s">
        <v>1916</v>
      </c>
      <c r="U699" s="44" t="s">
        <v>2</v>
      </c>
      <c r="V699" s="44">
        <v>1</v>
      </c>
      <c r="W699" s="44" t="s">
        <v>1617</v>
      </c>
      <c r="X699" s="25">
        <v>2</v>
      </c>
      <c r="Y699" s="98"/>
      <c r="Z699" s="85"/>
      <c r="AA699" s="85">
        <v>2591400000</v>
      </c>
      <c r="AB699" s="85"/>
      <c r="AC699" s="85"/>
      <c r="AD699" s="44" t="s">
        <v>3285</v>
      </c>
      <c r="AE699" s="22"/>
      <c r="AF699" s="22"/>
      <c r="AG699" s="22">
        <f t="shared" si="45"/>
        <v>2885207483.2884798</v>
      </c>
      <c r="AH699" s="22"/>
      <c r="AI699" s="22"/>
      <c r="AJ699" s="35"/>
      <c r="AK699" s="35"/>
      <c r="AL699" s="35">
        <f t="shared" si="46"/>
        <v>206086.24880631999</v>
      </c>
      <c r="AM699" s="35"/>
      <c r="AN699" s="35"/>
      <c r="AO699" s="24">
        <v>95.991666666666674</v>
      </c>
      <c r="AP699" s="24"/>
      <c r="AQ699" s="24">
        <v>1</v>
      </c>
      <c r="AR699" s="27">
        <v>2</v>
      </c>
      <c r="AS699" s="24">
        <v>14000</v>
      </c>
      <c r="AT699" s="25">
        <v>17</v>
      </c>
      <c r="AU699" s="44" t="s">
        <v>3684</v>
      </c>
      <c r="AV699" s="44" t="s">
        <v>1613</v>
      </c>
      <c r="AW699" s="44">
        <v>2007</v>
      </c>
      <c r="AX699" s="44" t="s">
        <v>1615</v>
      </c>
      <c r="AY699" s="79" t="s">
        <v>1612</v>
      </c>
      <c r="AZ699" s="78">
        <v>0.04</v>
      </c>
      <c r="BA699" s="44"/>
      <c r="BB699" s="44" t="s">
        <v>3683</v>
      </c>
      <c r="BC699" s="44"/>
      <c r="BD699" s="44" t="s">
        <v>1614</v>
      </c>
      <c r="BE699" s="44" t="s">
        <v>3685</v>
      </c>
      <c r="BF699" s="44">
        <v>2</v>
      </c>
      <c r="BG699" s="62">
        <v>3</v>
      </c>
      <c r="BH699" s="25" t="s">
        <v>4149</v>
      </c>
      <c r="BI699" s="75">
        <v>2</v>
      </c>
      <c r="BJ699" s="75" t="s">
        <v>4153</v>
      </c>
      <c r="BK699" s="75" t="s">
        <v>4151</v>
      </c>
      <c r="BL699" s="221"/>
    </row>
    <row r="700" spans="1:64" ht="15" customHeight="1" x14ac:dyDescent="0.25">
      <c r="A700" s="25">
        <v>545</v>
      </c>
      <c r="B700" s="26"/>
      <c r="C700" s="191" t="s">
        <v>387</v>
      </c>
      <c r="D700" s="201">
        <v>0</v>
      </c>
      <c r="E700" s="87" t="s">
        <v>3682</v>
      </c>
      <c r="F700" s="87" t="s">
        <v>5</v>
      </c>
      <c r="G700" s="94" t="s">
        <v>427</v>
      </c>
      <c r="H700" s="104">
        <v>1</v>
      </c>
      <c r="I700" s="44">
        <v>1</v>
      </c>
      <c r="J700" s="44" t="s">
        <v>1656</v>
      </c>
      <c r="K700" s="44">
        <v>3</v>
      </c>
      <c r="L700" s="44">
        <v>1</v>
      </c>
      <c r="M700" s="44">
        <v>24</v>
      </c>
      <c r="N700" s="44">
        <v>24</v>
      </c>
      <c r="O700" s="44" t="s">
        <v>536</v>
      </c>
      <c r="P700" s="44" t="s">
        <v>316</v>
      </c>
      <c r="Q700" s="44" t="s">
        <v>1811</v>
      </c>
      <c r="R700" s="44" t="s">
        <v>1618</v>
      </c>
      <c r="S700" s="44" t="s">
        <v>3862</v>
      </c>
      <c r="T700" s="44" t="s">
        <v>1917</v>
      </c>
      <c r="U700" s="44" t="s">
        <v>2</v>
      </c>
      <c r="V700" s="44">
        <v>1</v>
      </c>
      <c r="W700" s="44" t="s">
        <v>1617</v>
      </c>
      <c r="X700" s="25">
        <v>2</v>
      </c>
      <c r="Y700" s="98"/>
      <c r="Z700" s="85"/>
      <c r="AA700" s="85">
        <v>8037430000</v>
      </c>
      <c r="AB700" s="85"/>
      <c r="AC700" s="85"/>
      <c r="AD700" s="44" t="s">
        <v>3286</v>
      </c>
      <c r="AE700" s="22"/>
      <c r="AF700" s="22"/>
      <c r="AG700" s="22">
        <f t="shared" ref="AG700:AG731" si="47">(AA700*(106.875/AO700))/$AQ700</f>
        <v>8948696913.7945995</v>
      </c>
      <c r="AH700" s="22"/>
      <c r="AI700" s="22"/>
      <c r="AJ700" s="35"/>
      <c r="AK700" s="35"/>
      <c r="AL700" s="35">
        <f t="shared" ref="AL700:AL731" si="48">AG700/$AS700</f>
        <v>89738.236199304039</v>
      </c>
      <c r="AM700" s="35"/>
      <c r="AN700" s="35"/>
      <c r="AO700" s="24">
        <v>95.991666666666674</v>
      </c>
      <c r="AP700" s="24"/>
      <c r="AQ700" s="24">
        <v>1</v>
      </c>
      <c r="AR700" s="27">
        <v>2</v>
      </c>
      <c r="AS700" s="24">
        <v>99720</v>
      </c>
      <c r="AT700" s="25">
        <v>17</v>
      </c>
      <c r="AU700" s="44" t="s">
        <v>3684</v>
      </c>
      <c r="AV700" s="44" t="s">
        <v>1613</v>
      </c>
      <c r="AW700" s="44">
        <v>2007</v>
      </c>
      <c r="AX700" s="44" t="s">
        <v>1615</v>
      </c>
      <c r="AY700" s="79" t="s">
        <v>1612</v>
      </c>
      <c r="AZ700" s="78">
        <v>0.04</v>
      </c>
      <c r="BA700" s="44"/>
      <c r="BB700" s="44" t="s">
        <v>3683</v>
      </c>
      <c r="BC700" s="44"/>
      <c r="BD700" s="44" t="s">
        <v>1614</v>
      </c>
      <c r="BE700" s="44" t="s">
        <v>3685</v>
      </c>
      <c r="BF700" s="44">
        <v>2</v>
      </c>
      <c r="BG700" s="62">
        <v>3</v>
      </c>
      <c r="BH700" s="25" t="s">
        <v>4149</v>
      </c>
      <c r="BI700" s="75">
        <v>2</v>
      </c>
      <c r="BJ700" s="75" t="s">
        <v>4153</v>
      </c>
      <c r="BK700" s="75" t="s">
        <v>4151</v>
      </c>
      <c r="BL700" s="221"/>
    </row>
    <row r="701" spans="1:64" ht="15" customHeight="1" x14ac:dyDescent="0.25">
      <c r="A701" s="25">
        <v>546</v>
      </c>
      <c r="B701" s="26"/>
      <c r="C701" s="190" t="s">
        <v>387</v>
      </c>
      <c r="D701" s="201">
        <v>0</v>
      </c>
      <c r="E701" s="87" t="s">
        <v>3682</v>
      </c>
      <c r="F701" s="57" t="s">
        <v>5</v>
      </c>
      <c r="G701" s="25" t="s">
        <v>427</v>
      </c>
      <c r="H701" s="104">
        <v>1</v>
      </c>
      <c r="I701" s="25">
        <v>1</v>
      </c>
      <c r="J701" s="44" t="s">
        <v>1656</v>
      </c>
      <c r="K701" s="25">
        <v>3</v>
      </c>
      <c r="L701" s="25">
        <v>1</v>
      </c>
      <c r="M701" s="25">
        <v>24</v>
      </c>
      <c r="N701" s="25">
        <v>24</v>
      </c>
      <c r="O701" s="25" t="s">
        <v>536</v>
      </c>
      <c r="P701" s="25" t="s">
        <v>316</v>
      </c>
      <c r="Q701" s="25" t="s">
        <v>1640</v>
      </c>
      <c r="R701" s="25" t="s">
        <v>1641</v>
      </c>
      <c r="S701" s="25">
        <v>5</v>
      </c>
      <c r="T701" s="25" t="s">
        <v>1932</v>
      </c>
      <c r="U701" s="25" t="s">
        <v>2</v>
      </c>
      <c r="V701" s="44">
        <v>6</v>
      </c>
      <c r="W701" s="25" t="s">
        <v>1617</v>
      </c>
      <c r="X701" s="25">
        <v>2</v>
      </c>
      <c r="Y701" s="25"/>
      <c r="Z701" s="83"/>
      <c r="AA701" s="83">
        <v>135430280000</v>
      </c>
      <c r="AB701" s="83"/>
      <c r="AC701" s="83"/>
      <c r="AD701" s="25" t="s">
        <v>3287</v>
      </c>
      <c r="AE701" s="22"/>
      <c r="AF701" s="22"/>
      <c r="AG701" s="22">
        <f t="shared" si="47"/>
        <v>150785080388.92264</v>
      </c>
      <c r="AH701" s="22"/>
      <c r="AI701" s="22"/>
      <c r="AJ701" s="35"/>
      <c r="AK701" s="35"/>
      <c r="AL701" s="35">
        <f t="shared" si="48"/>
        <v>205306.75208652418</v>
      </c>
      <c r="AM701" s="35"/>
      <c r="AN701" s="35"/>
      <c r="AO701" s="24">
        <v>95.991666666666674</v>
      </c>
      <c r="AP701" s="24"/>
      <c r="AQ701" s="24">
        <v>1</v>
      </c>
      <c r="AR701" s="27">
        <v>2</v>
      </c>
      <c r="AS701" s="24">
        <v>734438</v>
      </c>
      <c r="AT701" s="25">
        <v>17</v>
      </c>
      <c r="AU701" s="44" t="s">
        <v>3684</v>
      </c>
      <c r="AV701" s="25" t="s">
        <v>1613</v>
      </c>
      <c r="AW701" s="25">
        <v>2007</v>
      </c>
      <c r="AX701" s="25" t="s">
        <v>1615</v>
      </c>
      <c r="AY701" s="25" t="s">
        <v>1612</v>
      </c>
      <c r="AZ701" s="78">
        <v>0.04</v>
      </c>
      <c r="BA701" s="25"/>
      <c r="BB701" s="44" t="s">
        <v>3683</v>
      </c>
      <c r="BC701" s="25"/>
      <c r="BD701" s="25" t="s">
        <v>1614</v>
      </c>
      <c r="BE701" s="44" t="s">
        <v>3685</v>
      </c>
      <c r="BF701" s="44">
        <v>2</v>
      </c>
      <c r="BG701" s="25" t="s">
        <v>2000</v>
      </c>
      <c r="BH701" s="25" t="s">
        <v>4149</v>
      </c>
      <c r="BI701" s="75">
        <v>2</v>
      </c>
      <c r="BJ701" s="75" t="s">
        <v>4153</v>
      </c>
      <c r="BK701" s="75" t="s">
        <v>4151</v>
      </c>
      <c r="BL701" s="221"/>
    </row>
    <row r="702" spans="1:64" ht="15" customHeight="1" x14ac:dyDescent="0.25">
      <c r="A702" s="25">
        <v>547</v>
      </c>
      <c r="B702" s="26"/>
      <c r="C702" s="190" t="s">
        <v>387</v>
      </c>
      <c r="D702" s="201">
        <v>0</v>
      </c>
      <c r="E702" s="87" t="s">
        <v>3682</v>
      </c>
      <c r="F702" s="57" t="s">
        <v>5</v>
      </c>
      <c r="G702" s="25" t="s">
        <v>427</v>
      </c>
      <c r="H702" s="104">
        <v>1</v>
      </c>
      <c r="I702" s="25">
        <v>1</v>
      </c>
      <c r="J702" s="44" t="s">
        <v>1656</v>
      </c>
      <c r="K702" s="25">
        <v>3</v>
      </c>
      <c r="L702" s="25">
        <v>1</v>
      </c>
      <c r="M702" s="25">
        <v>24</v>
      </c>
      <c r="N702" s="25">
        <v>24</v>
      </c>
      <c r="O702" s="25" t="s">
        <v>536</v>
      </c>
      <c r="P702" s="25" t="s">
        <v>316</v>
      </c>
      <c r="Q702" s="25" t="s">
        <v>1654</v>
      </c>
      <c r="R702" s="25" t="s">
        <v>1655</v>
      </c>
      <c r="S702" s="25">
        <v>8</v>
      </c>
      <c r="T702" s="25" t="s">
        <v>1933</v>
      </c>
      <c r="U702" s="25" t="s">
        <v>2</v>
      </c>
      <c r="V702" s="44">
        <v>7</v>
      </c>
      <c r="W702" s="25" t="s">
        <v>1617</v>
      </c>
      <c r="X702" s="25">
        <v>2</v>
      </c>
      <c r="Y702" s="77"/>
      <c r="Z702" s="83"/>
      <c r="AA702" s="83">
        <v>120698080000</v>
      </c>
      <c r="AB702" s="83"/>
      <c r="AC702" s="83"/>
      <c r="AD702" s="25" t="s">
        <v>3288</v>
      </c>
      <c r="AE702" s="22"/>
      <c r="AF702" s="22"/>
      <c r="AG702" s="22">
        <f t="shared" si="47"/>
        <v>134382574529.03897</v>
      </c>
      <c r="AH702" s="22"/>
      <c r="AI702" s="22"/>
      <c r="AJ702" s="35"/>
      <c r="AK702" s="35"/>
      <c r="AL702" s="35">
        <f t="shared" si="48"/>
        <v>544775.81647527707</v>
      </c>
      <c r="AM702" s="35"/>
      <c r="AN702" s="35"/>
      <c r="AO702" s="24">
        <v>95.991666666666674</v>
      </c>
      <c r="AP702" s="24"/>
      <c r="AQ702" s="24">
        <v>1</v>
      </c>
      <c r="AR702" s="27">
        <v>2</v>
      </c>
      <c r="AS702" s="24">
        <v>246675</v>
      </c>
      <c r="AT702" s="25">
        <v>17</v>
      </c>
      <c r="AU702" s="44" t="s">
        <v>3684</v>
      </c>
      <c r="AV702" s="25" t="s">
        <v>1613</v>
      </c>
      <c r="AW702" s="25">
        <v>2007</v>
      </c>
      <c r="AX702" s="25" t="s">
        <v>1615</v>
      </c>
      <c r="AY702" s="25" t="s">
        <v>1612</v>
      </c>
      <c r="AZ702" s="78">
        <v>0.04</v>
      </c>
      <c r="BA702" s="25"/>
      <c r="BB702" s="44" t="s">
        <v>3683</v>
      </c>
      <c r="BC702" s="25"/>
      <c r="BD702" s="25" t="s">
        <v>1614</v>
      </c>
      <c r="BE702" s="44" t="s">
        <v>3685</v>
      </c>
      <c r="BF702" s="44">
        <v>2</v>
      </c>
      <c r="BG702" s="25" t="s">
        <v>2000</v>
      </c>
      <c r="BH702" s="25" t="s">
        <v>4149</v>
      </c>
      <c r="BI702" s="75">
        <v>2</v>
      </c>
      <c r="BJ702" s="75" t="s">
        <v>4153</v>
      </c>
      <c r="BK702" s="75" t="s">
        <v>4151</v>
      </c>
      <c r="BL702" s="221"/>
    </row>
    <row r="703" spans="1:64" ht="15" customHeight="1" x14ac:dyDescent="0.25">
      <c r="A703" s="25">
        <v>548</v>
      </c>
      <c r="B703" s="26"/>
      <c r="C703" s="190" t="s">
        <v>387</v>
      </c>
      <c r="D703" s="201">
        <v>0</v>
      </c>
      <c r="E703" s="87" t="s">
        <v>3682</v>
      </c>
      <c r="F703" s="57" t="s">
        <v>5</v>
      </c>
      <c r="G703" s="25" t="s">
        <v>427</v>
      </c>
      <c r="H703" s="104">
        <v>1</v>
      </c>
      <c r="I703" s="25">
        <v>1</v>
      </c>
      <c r="J703" s="44" t="s">
        <v>1656</v>
      </c>
      <c r="K703" s="25">
        <v>3</v>
      </c>
      <c r="L703" s="25">
        <v>1</v>
      </c>
      <c r="M703" s="25">
        <v>24</v>
      </c>
      <c r="N703" s="25">
        <v>24</v>
      </c>
      <c r="O703" s="25" t="s">
        <v>536</v>
      </c>
      <c r="P703" s="25" t="s">
        <v>316</v>
      </c>
      <c r="Q703" s="25" t="s">
        <v>1646</v>
      </c>
      <c r="R703" s="25" t="s">
        <v>1647</v>
      </c>
      <c r="S703" s="25">
        <v>5</v>
      </c>
      <c r="T703" s="25" t="s">
        <v>1924</v>
      </c>
      <c r="U703" s="25" t="s">
        <v>2</v>
      </c>
      <c r="V703" s="44">
        <v>6</v>
      </c>
      <c r="W703" s="25" t="s">
        <v>1617</v>
      </c>
      <c r="X703" s="25">
        <v>2</v>
      </c>
      <c r="Y703" s="77"/>
      <c r="Z703" s="83"/>
      <c r="AA703" s="83">
        <v>786260000</v>
      </c>
      <c r="AB703" s="83"/>
      <c r="AC703" s="83"/>
      <c r="AD703" s="25" t="s">
        <v>3289</v>
      </c>
      <c r="AE703" s="22"/>
      <c r="AF703" s="22"/>
      <c r="AG703" s="22">
        <f t="shared" si="47"/>
        <v>875404505.59944439</v>
      </c>
      <c r="AH703" s="22"/>
      <c r="AI703" s="22"/>
      <c r="AJ703" s="35"/>
      <c r="AK703" s="35"/>
      <c r="AL703" s="35">
        <f t="shared" si="48"/>
        <v>253740.43640563605</v>
      </c>
      <c r="AM703" s="35"/>
      <c r="AN703" s="35"/>
      <c r="AO703" s="24">
        <v>95.991666666666674</v>
      </c>
      <c r="AP703" s="24"/>
      <c r="AQ703" s="24">
        <v>1</v>
      </c>
      <c r="AR703" s="27">
        <v>2</v>
      </c>
      <c r="AS703" s="24">
        <v>3450</v>
      </c>
      <c r="AT703" s="25">
        <v>17</v>
      </c>
      <c r="AU703" s="44" t="s">
        <v>3684</v>
      </c>
      <c r="AV703" s="25" t="s">
        <v>1613</v>
      </c>
      <c r="AW703" s="25">
        <v>2007</v>
      </c>
      <c r="AX703" s="25" t="s">
        <v>1615</v>
      </c>
      <c r="AY703" s="25" t="s">
        <v>1612</v>
      </c>
      <c r="AZ703" s="78">
        <v>0.04</v>
      </c>
      <c r="BA703" s="25"/>
      <c r="BB703" s="44" t="s">
        <v>3683</v>
      </c>
      <c r="BC703" s="25"/>
      <c r="BD703" s="25" t="s">
        <v>1614</v>
      </c>
      <c r="BE703" s="44" t="s">
        <v>3685</v>
      </c>
      <c r="BF703" s="44">
        <v>2</v>
      </c>
      <c r="BG703" s="25" t="s">
        <v>2000</v>
      </c>
      <c r="BH703" s="25" t="s">
        <v>4149</v>
      </c>
      <c r="BI703" s="75">
        <v>2</v>
      </c>
      <c r="BJ703" s="75" t="s">
        <v>4153</v>
      </c>
      <c r="BK703" s="75" t="s">
        <v>4151</v>
      </c>
      <c r="BL703" s="221"/>
    </row>
    <row r="704" spans="1:64" ht="15" customHeight="1" x14ac:dyDescent="0.25">
      <c r="A704" s="25">
        <v>549</v>
      </c>
      <c r="B704" s="26"/>
      <c r="C704" s="190" t="s">
        <v>387</v>
      </c>
      <c r="D704" s="201">
        <v>0</v>
      </c>
      <c r="E704" s="87" t="s">
        <v>3682</v>
      </c>
      <c r="F704" s="57" t="s">
        <v>5</v>
      </c>
      <c r="G704" s="25" t="s">
        <v>427</v>
      </c>
      <c r="H704" s="104">
        <v>1</v>
      </c>
      <c r="I704" s="25">
        <v>1</v>
      </c>
      <c r="J704" s="44" t="s">
        <v>1656</v>
      </c>
      <c r="K704" s="25">
        <v>3</v>
      </c>
      <c r="L704" s="25">
        <v>1</v>
      </c>
      <c r="M704" s="25">
        <v>24</v>
      </c>
      <c r="N704" s="25">
        <v>24</v>
      </c>
      <c r="O704" s="25" t="s">
        <v>536</v>
      </c>
      <c r="P704" s="25" t="s">
        <v>316</v>
      </c>
      <c r="Q704" s="25" t="s">
        <v>1628</v>
      </c>
      <c r="R704" s="25" t="s">
        <v>1629</v>
      </c>
      <c r="S704" s="25" t="s">
        <v>3862</v>
      </c>
      <c r="T704" s="25" t="s">
        <v>1929</v>
      </c>
      <c r="U704" s="25" t="s">
        <v>2</v>
      </c>
      <c r="V704" s="44">
        <v>1</v>
      </c>
      <c r="W704" s="25" t="s">
        <v>1617</v>
      </c>
      <c r="X704" s="25">
        <v>2</v>
      </c>
      <c r="Y704" s="25"/>
      <c r="Z704" s="83"/>
      <c r="AA704" s="83">
        <v>11897220000</v>
      </c>
      <c r="AB704" s="83"/>
      <c r="AC704" s="83"/>
      <c r="AD704" s="25" t="s">
        <v>3290</v>
      </c>
      <c r="AE704" s="22"/>
      <c r="AF704" s="22"/>
      <c r="AG704" s="22">
        <f t="shared" si="47"/>
        <v>13246101788.349684</v>
      </c>
      <c r="AH704" s="22"/>
      <c r="AI704" s="22"/>
      <c r="AJ704" s="35"/>
      <c r="AK704" s="35"/>
      <c r="AL704" s="35">
        <f t="shared" si="48"/>
        <v>29615.846096152796</v>
      </c>
      <c r="AM704" s="35"/>
      <c r="AN704" s="35"/>
      <c r="AO704" s="24">
        <v>95.991666666666674</v>
      </c>
      <c r="AP704" s="24"/>
      <c r="AQ704" s="24">
        <v>1</v>
      </c>
      <c r="AR704" s="27">
        <v>2</v>
      </c>
      <c r="AS704" s="24">
        <v>447264</v>
      </c>
      <c r="AT704" s="25">
        <v>17</v>
      </c>
      <c r="AU704" s="44" t="s">
        <v>3684</v>
      </c>
      <c r="AV704" s="25" t="s">
        <v>1613</v>
      </c>
      <c r="AW704" s="25">
        <v>2007</v>
      </c>
      <c r="AX704" s="25" t="s">
        <v>1615</v>
      </c>
      <c r="AY704" s="25" t="s">
        <v>1612</v>
      </c>
      <c r="AZ704" s="78">
        <v>0.04</v>
      </c>
      <c r="BA704" s="25"/>
      <c r="BB704" s="44" t="s">
        <v>3683</v>
      </c>
      <c r="BC704" s="25"/>
      <c r="BD704" s="25" t="s">
        <v>1614</v>
      </c>
      <c r="BE704" s="44" t="s">
        <v>3685</v>
      </c>
      <c r="BF704" s="44">
        <v>2</v>
      </c>
      <c r="BG704" s="62">
        <v>3</v>
      </c>
      <c r="BH704" s="25" t="s">
        <v>4149</v>
      </c>
      <c r="BI704" s="75">
        <v>2</v>
      </c>
      <c r="BJ704" s="75" t="s">
        <v>4153</v>
      </c>
      <c r="BK704" s="75" t="s">
        <v>4151</v>
      </c>
      <c r="BL704" s="221"/>
    </row>
    <row r="705" spans="1:64" ht="15" customHeight="1" x14ac:dyDescent="0.25">
      <c r="A705" s="25">
        <v>550</v>
      </c>
      <c r="B705" s="26"/>
      <c r="C705" s="190" t="s">
        <v>387</v>
      </c>
      <c r="D705" s="201">
        <v>0</v>
      </c>
      <c r="E705" s="87" t="s">
        <v>3682</v>
      </c>
      <c r="F705" s="57" t="s">
        <v>5</v>
      </c>
      <c r="G705" s="25" t="s">
        <v>427</v>
      </c>
      <c r="H705" s="104">
        <v>1</v>
      </c>
      <c r="I705" s="25">
        <v>1</v>
      </c>
      <c r="J705" s="44" t="s">
        <v>1656</v>
      </c>
      <c r="K705" s="25">
        <v>3</v>
      </c>
      <c r="L705" s="25">
        <v>1</v>
      </c>
      <c r="M705" s="25">
        <v>24</v>
      </c>
      <c r="N705" s="25">
        <v>24</v>
      </c>
      <c r="O705" s="25" t="s">
        <v>536</v>
      </c>
      <c r="P705" s="25" t="s">
        <v>316</v>
      </c>
      <c r="Q705" s="25" t="s">
        <v>1642</v>
      </c>
      <c r="R705" s="25" t="s">
        <v>1643</v>
      </c>
      <c r="S705" s="25">
        <v>5</v>
      </c>
      <c r="T705" s="25" t="s">
        <v>1923</v>
      </c>
      <c r="U705" s="25" t="s">
        <v>2</v>
      </c>
      <c r="V705" s="44">
        <v>6</v>
      </c>
      <c r="W705" s="25" t="s">
        <v>1617</v>
      </c>
      <c r="X705" s="25">
        <v>2</v>
      </c>
      <c r="Y705" s="77"/>
      <c r="Z705" s="83"/>
      <c r="AA705" s="83">
        <v>6594480000</v>
      </c>
      <c r="AB705" s="83"/>
      <c r="AC705" s="83"/>
      <c r="AD705" s="25" t="s">
        <v>3291</v>
      </c>
      <c r="AE705" s="22"/>
      <c r="AF705" s="22"/>
      <c r="AG705" s="22">
        <f t="shared" si="47"/>
        <v>7342148276.7601357</v>
      </c>
      <c r="AH705" s="22"/>
      <c r="AI705" s="22"/>
      <c r="AJ705" s="35"/>
      <c r="AK705" s="35"/>
      <c r="AL705" s="35">
        <f t="shared" si="48"/>
        <v>229801.19802066151</v>
      </c>
      <c r="AM705" s="35"/>
      <c r="AN705" s="35"/>
      <c r="AO705" s="24">
        <v>95.991666666666674</v>
      </c>
      <c r="AP705" s="24"/>
      <c r="AQ705" s="24">
        <v>1</v>
      </c>
      <c r="AR705" s="27">
        <v>2</v>
      </c>
      <c r="AS705" s="24">
        <v>31950</v>
      </c>
      <c r="AT705" s="25">
        <v>17</v>
      </c>
      <c r="AU705" s="44" t="s">
        <v>3684</v>
      </c>
      <c r="AV705" s="25" t="s">
        <v>1613</v>
      </c>
      <c r="AW705" s="25">
        <v>2007</v>
      </c>
      <c r="AX705" s="25" t="s">
        <v>1615</v>
      </c>
      <c r="AY705" s="25" t="s">
        <v>1612</v>
      </c>
      <c r="AZ705" s="78">
        <v>0.04</v>
      </c>
      <c r="BA705" s="25"/>
      <c r="BB705" s="44" t="s">
        <v>3683</v>
      </c>
      <c r="BC705" s="25"/>
      <c r="BD705" s="25" t="s">
        <v>1614</v>
      </c>
      <c r="BE705" s="44" t="s">
        <v>3685</v>
      </c>
      <c r="BF705" s="44">
        <v>2</v>
      </c>
      <c r="BG705" s="25" t="s">
        <v>2000</v>
      </c>
      <c r="BH705" s="25" t="s">
        <v>4149</v>
      </c>
      <c r="BI705" s="75">
        <v>2</v>
      </c>
      <c r="BJ705" s="75" t="s">
        <v>4153</v>
      </c>
      <c r="BK705" s="75" t="s">
        <v>4151</v>
      </c>
      <c r="BL705" s="221"/>
    </row>
    <row r="706" spans="1:64" ht="15" customHeight="1" x14ac:dyDescent="0.25">
      <c r="A706" s="25">
        <v>551</v>
      </c>
      <c r="B706" s="26"/>
      <c r="C706" s="190" t="s">
        <v>387</v>
      </c>
      <c r="D706" s="201">
        <v>0</v>
      </c>
      <c r="E706" s="87" t="s">
        <v>3682</v>
      </c>
      <c r="F706" s="57" t="s">
        <v>5</v>
      </c>
      <c r="G706" s="25" t="s">
        <v>427</v>
      </c>
      <c r="H706" s="104">
        <v>1</v>
      </c>
      <c r="I706" s="25">
        <v>1</v>
      </c>
      <c r="J706" s="44" t="s">
        <v>1656</v>
      </c>
      <c r="K706" s="25">
        <v>3</v>
      </c>
      <c r="L706" s="25">
        <v>1</v>
      </c>
      <c r="M706" s="25">
        <v>24</v>
      </c>
      <c r="N706" s="25">
        <v>24</v>
      </c>
      <c r="O706" s="25" t="s">
        <v>536</v>
      </c>
      <c r="P706" s="25" t="s">
        <v>316</v>
      </c>
      <c r="Q706" s="25" t="s">
        <v>1650</v>
      </c>
      <c r="R706" s="25" t="s">
        <v>1651</v>
      </c>
      <c r="S706" s="25">
        <v>3</v>
      </c>
      <c r="T706" s="25" t="s">
        <v>1927</v>
      </c>
      <c r="U706" s="25" t="s">
        <v>2</v>
      </c>
      <c r="V706" s="44">
        <v>4</v>
      </c>
      <c r="W706" s="25" t="s">
        <v>1617</v>
      </c>
      <c r="X706" s="25">
        <v>2</v>
      </c>
      <c r="Y706" s="77"/>
      <c r="Z706" s="83"/>
      <c r="AA706" s="83">
        <v>131914410000</v>
      </c>
      <c r="AB706" s="83"/>
      <c r="AC706" s="83"/>
      <c r="AD706" s="25" t="s">
        <v>3292</v>
      </c>
      <c r="AE706" s="22"/>
      <c r="AF706" s="22"/>
      <c r="AG706" s="22">
        <f t="shared" si="47"/>
        <v>146870588440.83688</v>
      </c>
      <c r="AH706" s="22"/>
      <c r="AI706" s="22"/>
      <c r="AJ706" s="35"/>
      <c r="AK706" s="35"/>
      <c r="AL706" s="35">
        <f t="shared" si="48"/>
        <v>2176215.2119728681</v>
      </c>
      <c r="AM706" s="35"/>
      <c r="AN706" s="35"/>
      <c r="AO706" s="24">
        <v>95.991666666666674</v>
      </c>
      <c r="AP706" s="24"/>
      <c r="AQ706" s="24">
        <v>1</v>
      </c>
      <c r="AR706" s="27">
        <v>2</v>
      </c>
      <c r="AS706" s="24">
        <v>67489</v>
      </c>
      <c r="AT706" s="25">
        <v>17</v>
      </c>
      <c r="AU706" s="44" t="s">
        <v>3684</v>
      </c>
      <c r="AV706" s="25" t="s">
        <v>1613</v>
      </c>
      <c r="AW706" s="25">
        <v>2007</v>
      </c>
      <c r="AX706" s="25" t="s">
        <v>1615</v>
      </c>
      <c r="AY706" s="25" t="s">
        <v>1612</v>
      </c>
      <c r="AZ706" s="78">
        <v>0.04</v>
      </c>
      <c r="BA706" s="25"/>
      <c r="BB706" s="44" t="s">
        <v>3683</v>
      </c>
      <c r="BC706" s="25"/>
      <c r="BD706" s="25" t="s">
        <v>1614</v>
      </c>
      <c r="BE706" s="44" t="s">
        <v>3685</v>
      </c>
      <c r="BF706" s="44">
        <v>2</v>
      </c>
      <c r="BG706" s="62">
        <v>3</v>
      </c>
      <c r="BH706" s="25" t="s">
        <v>4149</v>
      </c>
      <c r="BI706" s="75">
        <v>2</v>
      </c>
      <c r="BJ706" s="75" t="s">
        <v>4153</v>
      </c>
      <c r="BK706" s="75" t="s">
        <v>4151</v>
      </c>
      <c r="BL706" s="221"/>
    </row>
    <row r="707" spans="1:64" ht="15" customHeight="1" x14ac:dyDescent="0.25">
      <c r="A707" s="25">
        <v>552</v>
      </c>
      <c r="B707" s="26"/>
      <c r="C707" s="191" t="s">
        <v>387</v>
      </c>
      <c r="D707" s="201">
        <v>0</v>
      </c>
      <c r="E707" s="87" t="s">
        <v>3682</v>
      </c>
      <c r="F707" s="87" t="s">
        <v>5</v>
      </c>
      <c r="G707" s="94" t="s">
        <v>427</v>
      </c>
      <c r="H707" s="104">
        <v>1</v>
      </c>
      <c r="I707" s="44">
        <v>1</v>
      </c>
      <c r="J707" s="44" t="s">
        <v>1656</v>
      </c>
      <c r="K707" s="44">
        <v>3</v>
      </c>
      <c r="L707" s="44">
        <v>1</v>
      </c>
      <c r="M707" s="44">
        <v>24</v>
      </c>
      <c r="N707" s="44">
        <v>24</v>
      </c>
      <c r="O707" s="44" t="s">
        <v>536</v>
      </c>
      <c r="P707" s="44" t="s">
        <v>316</v>
      </c>
      <c r="Q707" s="44" t="s">
        <v>1621</v>
      </c>
      <c r="R707" s="44" t="s">
        <v>1622</v>
      </c>
      <c r="S707" s="44" t="s">
        <v>3862</v>
      </c>
      <c r="T707" s="44" t="s">
        <v>1623</v>
      </c>
      <c r="U707" s="44" t="s">
        <v>2</v>
      </c>
      <c r="V707" s="44">
        <v>4</v>
      </c>
      <c r="W707" s="44" t="s">
        <v>1617</v>
      </c>
      <c r="X707" s="25">
        <v>2</v>
      </c>
      <c r="Y707" s="98"/>
      <c r="Z707" s="85"/>
      <c r="AA707" s="85">
        <v>2314780000</v>
      </c>
      <c r="AB707" s="85"/>
      <c r="AC707" s="85"/>
      <c r="AD707" s="44" t="s">
        <v>3293</v>
      </c>
      <c r="AE707" s="22"/>
      <c r="AF707" s="22"/>
      <c r="AG707" s="22">
        <f t="shared" si="47"/>
        <v>2577224889.3133082</v>
      </c>
      <c r="AH707" s="22"/>
      <c r="AI707" s="22"/>
      <c r="AJ707" s="35"/>
      <c r="AK707" s="35"/>
      <c r="AL707" s="35">
        <f t="shared" si="48"/>
        <v>68361.402899557244</v>
      </c>
      <c r="AM707" s="35"/>
      <c r="AN707" s="35"/>
      <c r="AO707" s="24">
        <v>95.991666666666674</v>
      </c>
      <c r="AP707" s="24"/>
      <c r="AQ707" s="24">
        <v>1</v>
      </c>
      <c r="AR707" s="27">
        <v>2</v>
      </c>
      <c r="AS707" s="24">
        <v>37700</v>
      </c>
      <c r="AT707" s="25">
        <v>17</v>
      </c>
      <c r="AU707" s="44" t="s">
        <v>3684</v>
      </c>
      <c r="AV707" s="44" t="s">
        <v>1613</v>
      </c>
      <c r="AW707" s="44">
        <v>2007</v>
      </c>
      <c r="AX707" s="44" t="s">
        <v>1615</v>
      </c>
      <c r="AY707" s="79" t="s">
        <v>1612</v>
      </c>
      <c r="AZ707" s="78">
        <v>0.04</v>
      </c>
      <c r="BA707" s="44"/>
      <c r="BB707" s="44" t="s">
        <v>3683</v>
      </c>
      <c r="BC707" s="44"/>
      <c r="BD707" s="44" t="s">
        <v>1614</v>
      </c>
      <c r="BE707" s="44" t="s">
        <v>3685</v>
      </c>
      <c r="BF707" s="44">
        <v>2</v>
      </c>
      <c r="BG707" s="62">
        <v>3</v>
      </c>
      <c r="BH707" s="25" t="s">
        <v>4149</v>
      </c>
      <c r="BI707" s="75">
        <v>2</v>
      </c>
      <c r="BJ707" s="75" t="s">
        <v>4153</v>
      </c>
      <c r="BK707" s="75" t="s">
        <v>4151</v>
      </c>
      <c r="BL707" s="221"/>
    </row>
    <row r="708" spans="1:64" ht="15" customHeight="1" x14ac:dyDescent="0.25">
      <c r="A708" s="25">
        <v>553</v>
      </c>
      <c r="B708" s="26"/>
      <c r="C708" s="190" t="s">
        <v>387</v>
      </c>
      <c r="D708" s="201">
        <v>0</v>
      </c>
      <c r="E708" s="87" t="s">
        <v>3682</v>
      </c>
      <c r="F708" s="57" t="s">
        <v>5</v>
      </c>
      <c r="G708" s="25" t="s">
        <v>427</v>
      </c>
      <c r="H708" s="104">
        <v>1</v>
      </c>
      <c r="I708" s="25">
        <v>1</v>
      </c>
      <c r="J708" s="44" t="s">
        <v>1656</v>
      </c>
      <c r="K708" s="25">
        <v>3</v>
      </c>
      <c r="L708" s="25">
        <v>1</v>
      </c>
      <c r="M708" s="25">
        <v>24</v>
      </c>
      <c r="N708" s="25">
        <v>24</v>
      </c>
      <c r="O708" s="25" t="s">
        <v>536</v>
      </c>
      <c r="P708" s="25" t="s">
        <v>316</v>
      </c>
      <c r="Q708" s="25" t="s">
        <v>1648</v>
      </c>
      <c r="R708" s="25" t="s">
        <v>1649</v>
      </c>
      <c r="S708" s="25">
        <v>5</v>
      </c>
      <c r="T708" s="25" t="s">
        <v>1925</v>
      </c>
      <c r="U708" s="25" t="s">
        <v>2</v>
      </c>
      <c r="V708" s="44">
        <v>6</v>
      </c>
      <c r="W708" s="25" t="s">
        <v>1617</v>
      </c>
      <c r="X708" s="25">
        <v>2</v>
      </c>
      <c r="Y708" s="77"/>
      <c r="Z708" s="83"/>
      <c r="AA708" s="83">
        <v>22210000</v>
      </c>
      <c r="AB708" s="83"/>
      <c r="AC708" s="83"/>
      <c r="AD708" s="25" t="s">
        <v>3294</v>
      </c>
      <c r="AE708" s="22"/>
      <c r="AF708" s="22"/>
      <c r="AG708" s="22">
        <f t="shared" si="47"/>
        <v>24728123.100963626</v>
      </c>
      <c r="AH708" s="22"/>
      <c r="AI708" s="22"/>
      <c r="AJ708" s="35"/>
      <c r="AK708" s="35"/>
      <c r="AL708" s="35">
        <f t="shared" si="48"/>
        <v>31380.866879395464</v>
      </c>
      <c r="AM708" s="35"/>
      <c r="AN708" s="35"/>
      <c r="AO708" s="24">
        <v>95.991666666666674</v>
      </c>
      <c r="AP708" s="24"/>
      <c r="AQ708" s="24">
        <v>1</v>
      </c>
      <c r="AR708" s="27">
        <v>2</v>
      </c>
      <c r="AS708" s="24">
        <v>788</v>
      </c>
      <c r="AT708" s="25">
        <v>17</v>
      </c>
      <c r="AU708" s="44" t="s">
        <v>3684</v>
      </c>
      <c r="AV708" s="25" t="s">
        <v>1613</v>
      </c>
      <c r="AW708" s="25">
        <v>2007</v>
      </c>
      <c r="AX708" s="25" t="s">
        <v>1615</v>
      </c>
      <c r="AY708" s="25" t="s">
        <v>1612</v>
      </c>
      <c r="AZ708" s="78">
        <v>0.04</v>
      </c>
      <c r="BA708" s="25"/>
      <c r="BB708" s="44" t="s">
        <v>3683</v>
      </c>
      <c r="BC708" s="25"/>
      <c r="BD708" s="25" t="s">
        <v>1614</v>
      </c>
      <c r="BE708" s="44" t="s">
        <v>3685</v>
      </c>
      <c r="BF708" s="44">
        <v>2</v>
      </c>
      <c r="BG708" s="25" t="s">
        <v>2000</v>
      </c>
      <c r="BH708" s="25" t="s">
        <v>4149</v>
      </c>
      <c r="BI708" s="75">
        <v>2</v>
      </c>
      <c r="BJ708" s="75" t="s">
        <v>4153</v>
      </c>
      <c r="BK708" s="75" t="s">
        <v>4151</v>
      </c>
      <c r="BL708" s="221"/>
    </row>
    <row r="709" spans="1:64" ht="15" customHeight="1" x14ac:dyDescent="0.25">
      <c r="A709" s="25">
        <v>554</v>
      </c>
      <c r="B709" s="26"/>
      <c r="C709" s="190" t="s">
        <v>387</v>
      </c>
      <c r="D709" s="201">
        <v>0</v>
      </c>
      <c r="E709" s="87" t="s">
        <v>3682</v>
      </c>
      <c r="F709" s="57" t="s">
        <v>5</v>
      </c>
      <c r="G709" s="25" t="s">
        <v>427</v>
      </c>
      <c r="H709" s="104">
        <v>1</v>
      </c>
      <c r="I709" s="25">
        <v>1</v>
      </c>
      <c r="J709" s="44" t="s">
        <v>1656</v>
      </c>
      <c r="K709" s="25">
        <v>3</v>
      </c>
      <c r="L709" s="25">
        <v>1</v>
      </c>
      <c r="M709" s="25">
        <v>24</v>
      </c>
      <c r="N709" s="25">
        <v>24</v>
      </c>
      <c r="O709" s="25" t="s">
        <v>536</v>
      </c>
      <c r="P709" s="25" t="s">
        <v>316</v>
      </c>
      <c r="Q709" s="25" t="s">
        <v>1634</v>
      </c>
      <c r="R709" s="25" t="s">
        <v>1635</v>
      </c>
      <c r="S709" s="25">
        <v>8</v>
      </c>
      <c r="T709" s="25" t="s">
        <v>1921</v>
      </c>
      <c r="U709" s="25" t="s">
        <v>2</v>
      </c>
      <c r="V709" s="44">
        <v>7</v>
      </c>
      <c r="W709" s="25" t="s">
        <v>1617</v>
      </c>
      <c r="X709" s="25">
        <v>2</v>
      </c>
      <c r="Y709" s="25"/>
      <c r="Z709" s="83"/>
      <c r="AA709" s="83">
        <v>34125000000</v>
      </c>
      <c r="AB709" s="83"/>
      <c r="AC709" s="83"/>
      <c r="AD709" s="25" t="s">
        <v>3295</v>
      </c>
      <c r="AE709" s="22"/>
      <c r="AF709" s="22"/>
      <c r="AG709" s="22">
        <f t="shared" si="47"/>
        <v>37994020748.32885</v>
      </c>
      <c r="AH709" s="22"/>
      <c r="AI709" s="22"/>
      <c r="AJ709" s="35"/>
      <c r="AK709" s="35"/>
      <c r="AL709" s="35">
        <f t="shared" si="48"/>
        <v>108554.34499522528</v>
      </c>
      <c r="AM709" s="35"/>
      <c r="AN709" s="35"/>
      <c r="AO709" s="24">
        <v>95.991666666666674</v>
      </c>
      <c r="AP709" s="24"/>
      <c r="AQ709" s="24">
        <v>1</v>
      </c>
      <c r="AR709" s="27">
        <v>2</v>
      </c>
      <c r="AS709" s="24">
        <v>350000</v>
      </c>
      <c r="AT709" s="25">
        <v>17</v>
      </c>
      <c r="AU709" s="44" t="s">
        <v>3684</v>
      </c>
      <c r="AV709" s="25" t="s">
        <v>1613</v>
      </c>
      <c r="AW709" s="25">
        <v>2007</v>
      </c>
      <c r="AX709" s="25" t="s">
        <v>1615</v>
      </c>
      <c r="AY709" s="25" t="s">
        <v>1612</v>
      </c>
      <c r="AZ709" s="78">
        <v>0.04</v>
      </c>
      <c r="BA709" s="25"/>
      <c r="BB709" s="44" t="s">
        <v>3683</v>
      </c>
      <c r="BC709" s="25"/>
      <c r="BD709" s="25" t="s">
        <v>1614</v>
      </c>
      <c r="BE709" s="44" t="s">
        <v>3685</v>
      </c>
      <c r="BF709" s="44">
        <v>2</v>
      </c>
      <c r="BG709" s="25" t="s">
        <v>2000</v>
      </c>
      <c r="BH709" s="25" t="s">
        <v>4149</v>
      </c>
      <c r="BI709" s="75">
        <v>2</v>
      </c>
      <c r="BJ709" s="75" t="s">
        <v>4153</v>
      </c>
      <c r="BK709" s="75" t="s">
        <v>4151</v>
      </c>
      <c r="BL709" s="221"/>
    </row>
    <row r="710" spans="1:64" ht="15" customHeight="1" x14ac:dyDescent="0.25">
      <c r="A710" s="25">
        <v>555</v>
      </c>
      <c r="B710" s="26"/>
      <c r="C710" s="190" t="s">
        <v>387</v>
      </c>
      <c r="D710" s="201">
        <v>0</v>
      </c>
      <c r="E710" s="87" t="s">
        <v>3682</v>
      </c>
      <c r="F710" s="57" t="s">
        <v>5</v>
      </c>
      <c r="G710" s="25" t="s">
        <v>427</v>
      </c>
      <c r="H710" s="104">
        <v>1</v>
      </c>
      <c r="I710" s="25">
        <v>1</v>
      </c>
      <c r="J710" s="44" t="s">
        <v>1656</v>
      </c>
      <c r="K710" s="25">
        <v>3</v>
      </c>
      <c r="L710" s="25">
        <v>1</v>
      </c>
      <c r="M710" s="25">
        <v>24</v>
      </c>
      <c r="N710" s="25">
        <v>24</v>
      </c>
      <c r="O710" s="25" t="s">
        <v>536</v>
      </c>
      <c r="P710" s="25" t="s">
        <v>316</v>
      </c>
      <c r="Q710" s="25" t="s">
        <v>1652</v>
      </c>
      <c r="R710" s="25" t="s">
        <v>1653</v>
      </c>
      <c r="S710" s="25">
        <v>3</v>
      </c>
      <c r="T710" s="25" t="s">
        <v>1928</v>
      </c>
      <c r="U710" s="25" t="s">
        <v>2</v>
      </c>
      <c r="V710" s="44">
        <v>4</v>
      </c>
      <c r="W710" s="25" t="s">
        <v>1617</v>
      </c>
      <c r="X710" s="25">
        <v>2</v>
      </c>
      <c r="Y710" s="77"/>
      <c r="Z710" s="83"/>
      <c r="AA710" s="83">
        <v>100022520000</v>
      </c>
      <c r="AB710" s="83"/>
      <c r="AC710" s="83"/>
      <c r="AD710" s="25" t="s">
        <v>3296</v>
      </c>
      <c r="AE710" s="22"/>
      <c r="AF710" s="22"/>
      <c r="AG710" s="22">
        <f t="shared" si="47"/>
        <v>111362863008.94174</v>
      </c>
      <c r="AH710" s="22"/>
      <c r="AI710" s="22"/>
      <c r="AJ710" s="35"/>
      <c r="AK710" s="35"/>
      <c r="AL710" s="35">
        <f t="shared" si="48"/>
        <v>1418671.3420589282</v>
      </c>
      <c r="AM710" s="35"/>
      <c r="AN710" s="35"/>
      <c r="AO710" s="24">
        <v>95.991666666666674</v>
      </c>
      <c r="AP710" s="24"/>
      <c r="AQ710" s="24">
        <v>1</v>
      </c>
      <c r="AR710" s="27">
        <v>2</v>
      </c>
      <c r="AS710" s="24">
        <v>78498</v>
      </c>
      <c r="AT710" s="25">
        <v>17</v>
      </c>
      <c r="AU710" s="44" t="s">
        <v>3684</v>
      </c>
      <c r="AV710" s="25" t="s">
        <v>1613</v>
      </c>
      <c r="AW710" s="25">
        <v>2007</v>
      </c>
      <c r="AX710" s="25" t="s">
        <v>1615</v>
      </c>
      <c r="AY710" s="25" t="s">
        <v>1612</v>
      </c>
      <c r="AZ710" s="78">
        <v>0.04</v>
      </c>
      <c r="BA710" s="25"/>
      <c r="BB710" s="44" t="s">
        <v>3683</v>
      </c>
      <c r="BC710" s="25"/>
      <c r="BD710" s="25" t="s">
        <v>1614</v>
      </c>
      <c r="BE710" s="44" t="s">
        <v>3685</v>
      </c>
      <c r="BF710" s="44">
        <v>2</v>
      </c>
      <c r="BG710" s="62">
        <v>3</v>
      </c>
      <c r="BH710" s="25" t="s">
        <v>4149</v>
      </c>
      <c r="BI710" s="75">
        <v>2</v>
      </c>
      <c r="BJ710" s="75" t="s">
        <v>4153</v>
      </c>
      <c r="BK710" s="75" t="s">
        <v>4151</v>
      </c>
      <c r="BL710" s="221"/>
    </row>
    <row r="711" spans="1:64" ht="15" customHeight="1" x14ac:dyDescent="0.25">
      <c r="A711" s="25">
        <v>556</v>
      </c>
      <c r="B711" s="26"/>
      <c r="C711" s="191" t="s">
        <v>387</v>
      </c>
      <c r="D711" s="201">
        <v>1</v>
      </c>
      <c r="E711" s="87" t="s">
        <v>3682</v>
      </c>
      <c r="F711" s="87" t="s">
        <v>5</v>
      </c>
      <c r="G711" s="94" t="s">
        <v>427</v>
      </c>
      <c r="H711" s="104">
        <v>1</v>
      </c>
      <c r="I711" s="44">
        <v>1</v>
      </c>
      <c r="J711" s="44" t="s">
        <v>1656</v>
      </c>
      <c r="K711" s="44">
        <v>3</v>
      </c>
      <c r="L711" s="44">
        <v>1</v>
      </c>
      <c r="M711" s="44">
        <v>24</v>
      </c>
      <c r="N711" s="25">
        <v>24</v>
      </c>
      <c r="O711" s="44" t="s">
        <v>536</v>
      </c>
      <c r="P711" s="44" t="s">
        <v>316</v>
      </c>
      <c r="Q711" s="44" t="s">
        <v>4188</v>
      </c>
      <c r="R711" s="44" t="s">
        <v>1942</v>
      </c>
      <c r="S711" s="44">
        <v>8</v>
      </c>
      <c r="T711" s="44" t="s">
        <v>1918</v>
      </c>
      <c r="U711" s="44" t="s">
        <v>2</v>
      </c>
      <c r="V711" s="44">
        <v>7</v>
      </c>
      <c r="W711" s="44" t="s">
        <v>1617</v>
      </c>
      <c r="X711" s="25">
        <v>2</v>
      </c>
      <c r="Y711" s="84"/>
      <c r="Z711" s="85"/>
      <c r="AA711" s="85">
        <v>41.83</v>
      </c>
      <c r="AB711" s="85"/>
      <c r="AC711" s="85"/>
      <c r="AD711" s="44" t="s">
        <v>3297</v>
      </c>
      <c r="AE711" s="22"/>
      <c r="AF711" s="22"/>
      <c r="AG711" s="22">
        <f t="shared" si="47"/>
        <v>46.572597447695109</v>
      </c>
      <c r="AH711" s="22"/>
      <c r="AI711" s="22"/>
      <c r="AJ711" s="35"/>
      <c r="AK711" s="35"/>
      <c r="AL711" s="35">
        <f t="shared" si="48"/>
        <v>465725.97447695106</v>
      </c>
      <c r="AM711" s="35"/>
      <c r="AN711" s="35"/>
      <c r="AO711" s="24">
        <v>95.991666666666674</v>
      </c>
      <c r="AP711" s="24"/>
      <c r="AQ711" s="24">
        <v>1</v>
      </c>
      <c r="AR711" s="27">
        <v>2</v>
      </c>
      <c r="AS711" s="24">
        <v>1E-4</v>
      </c>
      <c r="AT711" s="25">
        <v>17</v>
      </c>
      <c r="AU711" s="44" t="s">
        <v>3684</v>
      </c>
      <c r="AV711" s="44" t="s">
        <v>1613</v>
      </c>
      <c r="AW711" s="44">
        <v>2007</v>
      </c>
      <c r="AX711" s="44" t="s">
        <v>1615</v>
      </c>
      <c r="AY711" s="79" t="s">
        <v>1612</v>
      </c>
      <c r="AZ711" s="78">
        <v>0.04</v>
      </c>
      <c r="BA711" s="44"/>
      <c r="BB711" s="44" t="s">
        <v>3683</v>
      </c>
      <c r="BC711" s="44"/>
      <c r="BD711" s="44" t="s">
        <v>1614</v>
      </c>
      <c r="BE711" s="44" t="s">
        <v>3685</v>
      </c>
      <c r="BF711" s="44">
        <v>2</v>
      </c>
      <c r="BG711" s="25" t="s">
        <v>2000</v>
      </c>
      <c r="BH711" s="25" t="s">
        <v>4149</v>
      </c>
      <c r="BI711" s="75">
        <v>2</v>
      </c>
      <c r="BJ711" s="75" t="s">
        <v>4153</v>
      </c>
      <c r="BK711" s="75" t="s">
        <v>4151</v>
      </c>
      <c r="BL711" s="221"/>
    </row>
    <row r="712" spans="1:64" ht="15" customHeight="1" x14ac:dyDescent="0.25">
      <c r="A712" s="25">
        <v>557</v>
      </c>
      <c r="B712" s="26"/>
      <c r="C712" s="190" t="s">
        <v>387</v>
      </c>
      <c r="D712" s="201">
        <v>1</v>
      </c>
      <c r="E712" s="87" t="s">
        <v>3682</v>
      </c>
      <c r="F712" s="57" t="s">
        <v>5</v>
      </c>
      <c r="G712" s="25" t="s">
        <v>427</v>
      </c>
      <c r="H712" s="104">
        <v>1</v>
      </c>
      <c r="I712" s="25">
        <v>1</v>
      </c>
      <c r="J712" s="44" t="s">
        <v>1656</v>
      </c>
      <c r="K712" s="25">
        <v>3</v>
      </c>
      <c r="L712" s="25">
        <v>1</v>
      </c>
      <c r="M712" s="25">
        <v>24</v>
      </c>
      <c r="N712" s="25">
        <v>24</v>
      </c>
      <c r="O712" s="25" t="s">
        <v>536</v>
      </c>
      <c r="P712" s="25" t="s">
        <v>316</v>
      </c>
      <c r="Q712" s="25" t="s">
        <v>4189</v>
      </c>
      <c r="R712" s="44" t="s">
        <v>1942</v>
      </c>
      <c r="S712" s="25" t="s">
        <v>3865</v>
      </c>
      <c r="T712" s="25" t="s">
        <v>1930</v>
      </c>
      <c r="U712" s="25" t="s">
        <v>2</v>
      </c>
      <c r="V712" s="44">
        <v>1</v>
      </c>
      <c r="W712" s="25" t="s">
        <v>1617</v>
      </c>
      <c r="X712" s="25">
        <v>2</v>
      </c>
      <c r="Y712" s="62"/>
      <c r="Z712" s="83"/>
      <c r="AA712" s="83">
        <v>0.49</v>
      </c>
      <c r="AB712" s="83"/>
      <c r="AC712" s="83"/>
      <c r="AD712" s="25" t="s">
        <v>3298</v>
      </c>
      <c r="AE712" s="22"/>
      <c r="AF712" s="22"/>
      <c r="AG712" s="22">
        <f t="shared" si="47"/>
        <v>0.54555516971959372</v>
      </c>
      <c r="AH712" s="22"/>
      <c r="AI712" s="22"/>
      <c r="AJ712" s="35"/>
      <c r="AK712" s="35"/>
      <c r="AL712" s="35">
        <f t="shared" si="48"/>
        <v>5455.5516971959369</v>
      </c>
      <c r="AM712" s="35"/>
      <c r="AN712" s="35"/>
      <c r="AO712" s="24">
        <v>95.991666666666674</v>
      </c>
      <c r="AP712" s="24"/>
      <c r="AQ712" s="24">
        <v>1</v>
      </c>
      <c r="AR712" s="27">
        <v>2</v>
      </c>
      <c r="AS712" s="24">
        <v>1E-4</v>
      </c>
      <c r="AT712" s="25">
        <v>17</v>
      </c>
      <c r="AU712" s="44" t="s">
        <v>3684</v>
      </c>
      <c r="AV712" s="25" t="s">
        <v>1613</v>
      </c>
      <c r="AW712" s="25">
        <v>2007</v>
      </c>
      <c r="AX712" s="25" t="s">
        <v>1615</v>
      </c>
      <c r="AY712" s="25" t="s">
        <v>1612</v>
      </c>
      <c r="AZ712" s="78">
        <v>0.04</v>
      </c>
      <c r="BA712" s="25"/>
      <c r="BB712" s="44" t="s">
        <v>3683</v>
      </c>
      <c r="BC712" s="25"/>
      <c r="BD712" s="25" t="s">
        <v>1614</v>
      </c>
      <c r="BE712" s="44" t="s">
        <v>3685</v>
      </c>
      <c r="BF712" s="44">
        <v>2</v>
      </c>
      <c r="BG712" s="62">
        <v>3</v>
      </c>
      <c r="BH712" s="25" t="s">
        <v>4149</v>
      </c>
      <c r="BI712" s="75">
        <v>2</v>
      </c>
      <c r="BJ712" s="75" t="s">
        <v>4153</v>
      </c>
      <c r="BK712" s="75" t="s">
        <v>4151</v>
      </c>
      <c r="BL712" s="221"/>
    </row>
    <row r="713" spans="1:64" ht="15" customHeight="1" x14ac:dyDescent="0.25">
      <c r="A713" s="25">
        <v>558</v>
      </c>
      <c r="B713" s="26"/>
      <c r="C713" s="190" t="s">
        <v>387</v>
      </c>
      <c r="D713" s="201">
        <v>1</v>
      </c>
      <c r="E713" s="87" t="s">
        <v>3682</v>
      </c>
      <c r="F713" s="57" t="s">
        <v>5</v>
      </c>
      <c r="G713" s="25" t="s">
        <v>427</v>
      </c>
      <c r="H713" s="104">
        <v>1</v>
      </c>
      <c r="I713" s="25">
        <v>1</v>
      </c>
      <c r="J713" s="44" t="s">
        <v>1656</v>
      </c>
      <c r="K713" s="25">
        <v>3</v>
      </c>
      <c r="L713" s="25">
        <v>1</v>
      </c>
      <c r="M713" s="25">
        <v>24</v>
      </c>
      <c r="N713" s="25">
        <v>24</v>
      </c>
      <c r="O713" s="25" t="s">
        <v>536</v>
      </c>
      <c r="P713" s="25" t="s">
        <v>316</v>
      </c>
      <c r="Q713" s="25" t="s">
        <v>4190</v>
      </c>
      <c r="R713" s="44" t="s">
        <v>1942</v>
      </c>
      <c r="S713" s="25">
        <v>5</v>
      </c>
      <c r="T713" s="25" t="s">
        <v>1644</v>
      </c>
      <c r="U713" s="25" t="s">
        <v>2</v>
      </c>
      <c r="V713" s="44">
        <v>7</v>
      </c>
      <c r="W713" s="25" t="s">
        <v>1617</v>
      </c>
      <c r="X713" s="25">
        <v>2</v>
      </c>
      <c r="Y713" s="62"/>
      <c r="Z713" s="83"/>
      <c r="AA713" s="83">
        <v>4.47</v>
      </c>
      <c r="AB713" s="83"/>
      <c r="AC713" s="83"/>
      <c r="AD713" s="25" t="s">
        <v>3299</v>
      </c>
      <c r="AE713" s="22"/>
      <c r="AF713" s="22"/>
      <c r="AG713" s="22">
        <f t="shared" si="47"/>
        <v>4.976799201319559</v>
      </c>
      <c r="AH713" s="22"/>
      <c r="AI713" s="22"/>
      <c r="AJ713" s="35"/>
      <c r="AK713" s="35"/>
      <c r="AL713" s="35">
        <f t="shared" si="48"/>
        <v>49767.992013195588</v>
      </c>
      <c r="AM713" s="35"/>
      <c r="AN713" s="35"/>
      <c r="AO713" s="24">
        <v>95.991666666666674</v>
      </c>
      <c r="AP713" s="24"/>
      <c r="AQ713" s="24">
        <v>1</v>
      </c>
      <c r="AR713" s="27">
        <v>2</v>
      </c>
      <c r="AS713" s="24">
        <v>1E-4</v>
      </c>
      <c r="AT713" s="25">
        <v>17</v>
      </c>
      <c r="AU713" s="44" t="s">
        <v>3684</v>
      </c>
      <c r="AV713" s="25" t="s">
        <v>1613</v>
      </c>
      <c r="AW713" s="25">
        <v>2007</v>
      </c>
      <c r="AX713" s="25" t="s">
        <v>1615</v>
      </c>
      <c r="AY713" s="25" t="s">
        <v>1612</v>
      </c>
      <c r="AZ713" s="78">
        <v>0.04</v>
      </c>
      <c r="BA713" s="25"/>
      <c r="BB713" s="44" t="s">
        <v>3683</v>
      </c>
      <c r="BC713" s="25"/>
      <c r="BD713" s="25" t="s">
        <v>1614</v>
      </c>
      <c r="BE713" s="44" t="s">
        <v>3685</v>
      </c>
      <c r="BF713" s="44">
        <v>2</v>
      </c>
      <c r="BG713" s="25" t="s">
        <v>2000</v>
      </c>
      <c r="BH713" s="25" t="s">
        <v>4149</v>
      </c>
      <c r="BI713" s="75">
        <v>2</v>
      </c>
      <c r="BJ713" s="75" t="s">
        <v>4153</v>
      </c>
      <c r="BK713" s="75" t="s">
        <v>4151</v>
      </c>
      <c r="BL713" s="221"/>
    </row>
    <row r="714" spans="1:64" ht="15" customHeight="1" x14ac:dyDescent="0.25">
      <c r="A714" s="25">
        <v>559</v>
      </c>
      <c r="B714" s="26"/>
      <c r="C714" s="190" t="s">
        <v>387</v>
      </c>
      <c r="D714" s="201">
        <v>1</v>
      </c>
      <c r="E714" s="87" t="s">
        <v>3682</v>
      </c>
      <c r="F714" s="57" t="s">
        <v>5</v>
      </c>
      <c r="G714" s="25" t="s">
        <v>427</v>
      </c>
      <c r="H714" s="104">
        <v>1</v>
      </c>
      <c r="I714" s="25">
        <v>1</v>
      </c>
      <c r="J714" s="44" t="s">
        <v>1656</v>
      </c>
      <c r="K714" s="25">
        <v>3</v>
      </c>
      <c r="L714" s="25">
        <v>1</v>
      </c>
      <c r="M714" s="25">
        <v>24</v>
      </c>
      <c r="N714" s="25">
        <v>24</v>
      </c>
      <c r="O714" s="25" t="s">
        <v>536</v>
      </c>
      <c r="P714" s="25" t="s">
        <v>316</v>
      </c>
      <c r="Q714" s="25" t="s">
        <v>4191</v>
      </c>
      <c r="R714" s="44" t="s">
        <v>1942</v>
      </c>
      <c r="S714" s="25">
        <v>5</v>
      </c>
      <c r="T714" s="25" t="s">
        <v>1922</v>
      </c>
      <c r="U714" s="25" t="s">
        <v>2</v>
      </c>
      <c r="V714" s="44">
        <v>6</v>
      </c>
      <c r="W714" s="25" t="s">
        <v>1617</v>
      </c>
      <c r="X714" s="25">
        <v>2</v>
      </c>
      <c r="Y714" s="62"/>
      <c r="Z714" s="83"/>
      <c r="AA714" s="83">
        <v>16.28</v>
      </c>
      <c r="AB714" s="83"/>
      <c r="AC714" s="83"/>
      <c r="AD714" s="25" t="s">
        <v>3300</v>
      </c>
      <c r="AE714" s="22"/>
      <c r="AF714" s="22"/>
      <c r="AG714" s="22">
        <f t="shared" si="47"/>
        <v>18.125792169459157</v>
      </c>
      <c r="AH714" s="22"/>
      <c r="AI714" s="22"/>
      <c r="AJ714" s="35"/>
      <c r="AK714" s="35"/>
      <c r="AL714" s="35">
        <f t="shared" si="48"/>
        <v>181257.92169459155</v>
      </c>
      <c r="AM714" s="35"/>
      <c r="AN714" s="35"/>
      <c r="AO714" s="24">
        <v>95.991666666666674</v>
      </c>
      <c r="AP714" s="24"/>
      <c r="AQ714" s="24">
        <v>1</v>
      </c>
      <c r="AR714" s="27">
        <v>2</v>
      </c>
      <c r="AS714" s="24">
        <v>1E-4</v>
      </c>
      <c r="AT714" s="25">
        <v>17</v>
      </c>
      <c r="AU714" s="44" t="s">
        <v>3684</v>
      </c>
      <c r="AV714" s="25" t="s">
        <v>1613</v>
      </c>
      <c r="AW714" s="25">
        <v>2007</v>
      </c>
      <c r="AX714" s="25" t="s">
        <v>1615</v>
      </c>
      <c r="AY714" s="25" t="s">
        <v>1612</v>
      </c>
      <c r="AZ714" s="78">
        <v>0.04</v>
      </c>
      <c r="BA714" s="25"/>
      <c r="BB714" s="44" t="s">
        <v>3683</v>
      </c>
      <c r="BC714" s="25"/>
      <c r="BD714" s="25" t="s">
        <v>1614</v>
      </c>
      <c r="BE714" s="44" t="s">
        <v>3685</v>
      </c>
      <c r="BF714" s="44">
        <v>2</v>
      </c>
      <c r="BG714" s="62">
        <v>3</v>
      </c>
      <c r="BH714" s="25" t="s">
        <v>4149</v>
      </c>
      <c r="BI714" s="75">
        <v>2</v>
      </c>
      <c r="BJ714" s="75" t="s">
        <v>4153</v>
      </c>
      <c r="BK714" s="75" t="s">
        <v>4151</v>
      </c>
      <c r="BL714" s="221"/>
    </row>
    <row r="715" spans="1:64" ht="15" customHeight="1" x14ac:dyDescent="0.25">
      <c r="A715" s="25">
        <v>560</v>
      </c>
      <c r="B715" s="26"/>
      <c r="C715" s="190" t="s">
        <v>387</v>
      </c>
      <c r="D715" s="201">
        <v>1</v>
      </c>
      <c r="E715" s="87" t="s">
        <v>3682</v>
      </c>
      <c r="F715" s="57" t="s">
        <v>5</v>
      </c>
      <c r="G715" s="25" t="s">
        <v>427</v>
      </c>
      <c r="H715" s="104">
        <v>1</v>
      </c>
      <c r="I715" s="25">
        <v>1</v>
      </c>
      <c r="J715" s="44" t="s">
        <v>1656</v>
      </c>
      <c r="K715" s="25">
        <v>3</v>
      </c>
      <c r="L715" s="25">
        <v>1</v>
      </c>
      <c r="M715" s="25">
        <v>24</v>
      </c>
      <c r="N715" s="25">
        <v>24</v>
      </c>
      <c r="O715" s="25" t="s">
        <v>536</v>
      </c>
      <c r="P715" s="25" t="s">
        <v>316</v>
      </c>
      <c r="Q715" s="25" t="s">
        <v>4192</v>
      </c>
      <c r="R715" s="44" t="s">
        <v>1942</v>
      </c>
      <c r="S715" s="25">
        <v>3</v>
      </c>
      <c r="T715" s="25" t="s">
        <v>1920</v>
      </c>
      <c r="U715" s="25" t="s">
        <v>2</v>
      </c>
      <c r="V715" s="44">
        <v>4</v>
      </c>
      <c r="W715" s="25" t="s">
        <v>1617</v>
      </c>
      <c r="X715" s="25">
        <v>2</v>
      </c>
      <c r="Y715" s="62"/>
      <c r="Z715" s="83"/>
      <c r="AA715" s="83">
        <v>9.8000000000000007</v>
      </c>
      <c r="AB715" s="83"/>
      <c r="AC715" s="83"/>
      <c r="AD715" s="25" t="s">
        <v>3301</v>
      </c>
      <c r="AE715" s="22"/>
      <c r="AF715" s="22"/>
      <c r="AG715" s="22">
        <f t="shared" si="47"/>
        <v>10.911103394391874</v>
      </c>
      <c r="AH715" s="22"/>
      <c r="AI715" s="22"/>
      <c r="AJ715" s="35"/>
      <c r="AK715" s="35"/>
      <c r="AL715" s="35">
        <f t="shared" si="48"/>
        <v>109111.03394391874</v>
      </c>
      <c r="AM715" s="35"/>
      <c r="AN715" s="35"/>
      <c r="AO715" s="24">
        <v>95.991666666666674</v>
      </c>
      <c r="AP715" s="24"/>
      <c r="AQ715" s="24">
        <v>1</v>
      </c>
      <c r="AR715" s="27">
        <v>2</v>
      </c>
      <c r="AS715" s="24">
        <v>1E-4</v>
      </c>
      <c r="AT715" s="25">
        <v>17</v>
      </c>
      <c r="AU715" s="44" t="s">
        <v>3684</v>
      </c>
      <c r="AV715" s="25" t="s">
        <v>1613</v>
      </c>
      <c r="AW715" s="25">
        <v>2007</v>
      </c>
      <c r="AX715" s="25" t="s">
        <v>1615</v>
      </c>
      <c r="AY715" s="25" t="s">
        <v>1612</v>
      </c>
      <c r="AZ715" s="78">
        <v>0.04</v>
      </c>
      <c r="BA715" s="25"/>
      <c r="BB715" s="44" t="s">
        <v>3683</v>
      </c>
      <c r="BC715" s="25"/>
      <c r="BD715" s="25" t="s">
        <v>1614</v>
      </c>
      <c r="BE715" s="44" t="s">
        <v>3685</v>
      </c>
      <c r="BF715" s="44">
        <v>2</v>
      </c>
      <c r="BG715" s="62">
        <v>3</v>
      </c>
      <c r="BH715" s="25" t="s">
        <v>4149</v>
      </c>
      <c r="BI715" s="75">
        <v>2</v>
      </c>
      <c r="BJ715" s="75" t="s">
        <v>4153</v>
      </c>
      <c r="BK715" s="75" t="s">
        <v>4151</v>
      </c>
      <c r="BL715" s="221"/>
    </row>
    <row r="716" spans="1:64" ht="15" customHeight="1" x14ac:dyDescent="0.25">
      <c r="A716" s="25">
        <v>561</v>
      </c>
      <c r="B716" s="26"/>
      <c r="C716" s="190" t="s">
        <v>387</v>
      </c>
      <c r="D716" s="201">
        <v>1</v>
      </c>
      <c r="E716" s="87" t="s">
        <v>3682</v>
      </c>
      <c r="F716" s="57" t="s">
        <v>5</v>
      </c>
      <c r="G716" s="25" t="s">
        <v>427</v>
      </c>
      <c r="H716" s="104">
        <v>1</v>
      </c>
      <c r="I716" s="25">
        <v>1</v>
      </c>
      <c r="J716" s="44" t="s">
        <v>1656</v>
      </c>
      <c r="K716" s="25">
        <v>3</v>
      </c>
      <c r="L716" s="25">
        <v>1</v>
      </c>
      <c r="M716" s="25">
        <v>24</v>
      </c>
      <c r="N716" s="25">
        <v>24</v>
      </c>
      <c r="O716" s="25" t="s">
        <v>536</v>
      </c>
      <c r="P716" s="25" t="s">
        <v>316</v>
      </c>
      <c r="Q716" s="25" t="s">
        <v>4193</v>
      </c>
      <c r="R716" s="44" t="s">
        <v>1942</v>
      </c>
      <c r="S716" s="25">
        <v>8</v>
      </c>
      <c r="T716" s="25" t="s">
        <v>1931</v>
      </c>
      <c r="U716" s="25" t="s">
        <v>2</v>
      </c>
      <c r="V716" s="44">
        <v>7</v>
      </c>
      <c r="W716" s="25" t="s">
        <v>1617</v>
      </c>
      <c r="X716" s="25">
        <v>2</v>
      </c>
      <c r="Y716" s="62"/>
      <c r="Z716" s="83"/>
      <c r="AA716" s="83">
        <v>13.31</v>
      </c>
      <c r="AB716" s="83"/>
      <c r="AC716" s="83"/>
      <c r="AD716" s="25" t="s">
        <v>3302</v>
      </c>
      <c r="AE716" s="22"/>
      <c r="AF716" s="22"/>
      <c r="AG716" s="22">
        <f t="shared" si="47"/>
        <v>14.819059814219985</v>
      </c>
      <c r="AH716" s="22"/>
      <c r="AI716" s="22"/>
      <c r="AJ716" s="35"/>
      <c r="AK716" s="35"/>
      <c r="AL716" s="35">
        <f t="shared" si="48"/>
        <v>148190.59814219983</v>
      </c>
      <c r="AM716" s="35"/>
      <c r="AN716" s="35"/>
      <c r="AO716" s="24">
        <v>95.991666666666674</v>
      </c>
      <c r="AP716" s="24"/>
      <c r="AQ716" s="24">
        <v>1</v>
      </c>
      <c r="AR716" s="27">
        <v>2</v>
      </c>
      <c r="AS716" s="24">
        <v>1E-4</v>
      </c>
      <c r="AT716" s="25">
        <v>17</v>
      </c>
      <c r="AU716" s="44" t="s">
        <v>3684</v>
      </c>
      <c r="AV716" s="25" t="s">
        <v>1613</v>
      </c>
      <c r="AW716" s="25">
        <v>2007</v>
      </c>
      <c r="AX716" s="25" t="s">
        <v>1615</v>
      </c>
      <c r="AY716" s="25" t="s">
        <v>1612</v>
      </c>
      <c r="AZ716" s="78">
        <v>0.04</v>
      </c>
      <c r="BA716" s="25"/>
      <c r="BB716" s="44" t="s">
        <v>3683</v>
      </c>
      <c r="BC716" s="25"/>
      <c r="BD716" s="25" t="s">
        <v>1614</v>
      </c>
      <c r="BE716" s="44" t="s">
        <v>3685</v>
      </c>
      <c r="BF716" s="44">
        <v>2</v>
      </c>
      <c r="BG716" s="25" t="s">
        <v>2000</v>
      </c>
      <c r="BH716" s="25" t="s">
        <v>4149</v>
      </c>
      <c r="BI716" s="75">
        <v>2</v>
      </c>
      <c r="BJ716" s="75" t="s">
        <v>4153</v>
      </c>
      <c r="BK716" s="75" t="s">
        <v>4151</v>
      </c>
      <c r="BL716" s="221"/>
    </row>
    <row r="717" spans="1:64" ht="15" customHeight="1" x14ac:dyDescent="0.25">
      <c r="A717" s="25">
        <v>562</v>
      </c>
      <c r="B717" s="26"/>
      <c r="C717" s="190" t="s">
        <v>387</v>
      </c>
      <c r="D717" s="201">
        <v>1</v>
      </c>
      <c r="E717" s="87" t="s">
        <v>3682</v>
      </c>
      <c r="F717" s="57" t="s">
        <v>5</v>
      </c>
      <c r="G717" s="25" t="s">
        <v>427</v>
      </c>
      <c r="H717" s="104">
        <v>1</v>
      </c>
      <c r="I717" s="25">
        <v>1</v>
      </c>
      <c r="J717" s="44" t="s">
        <v>1656</v>
      </c>
      <c r="K717" s="25">
        <v>3</v>
      </c>
      <c r="L717" s="25">
        <v>1</v>
      </c>
      <c r="M717" s="25">
        <v>24</v>
      </c>
      <c r="N717" s="25">
        <v>24</v>
      </c>
      <c r="O717" s="25" t="s">
        <v>536</v>
      </c>
      <c r="P717" s="25" t="s">
        <v>316</v>
      </c>
      <c r="Q717" s="25" t="s">
        <v>4194</v>
      </c>
      <c r="R717" s="44" t="s">
        <v>1942</v>
      </c>
      <c r="S717" s="25" t="s">
        <v>3862</v>
      </c>
      <c r="T717" s="25" t="s">
        <v>1919</v>
      </c>
      <c r="U717" s="25" t="s">
        <v>2</v>
      </c>
      <c r="V717" s="44">
        <v>1</v>
      </c>
      <c r="W717" s="25" t="s">
        <v>1617</v>
      </c>
      <c r="X717" s="25">
        <v>2</v>
      </c>
      <c r="Y717" s="62"/>
      <c r="Z717" s="83"/>
      <c r="AA717" s="83">
        <v>6.14</v>
      </c>
      <c r="AB717" s="83"/>
      <c r="AC717" s="83"/>
      <c r="AD717" s="25" t="s">
        <v>3303</v>
      </c>
      <c r="AE717" s="22"/>
      <c r="AF717" s="22"/>
      <c r="AG717" s="22">
        <f t="shared" si="47"/>
        <v>6.8361402899557246</v>
      </c>
      <c r="AH717" s="22"/>
      <c r="AI717" s="22"/>
      <c r="AJ717" s="35"/>
      <c r="AK717" s="35"/>
      <c r="AL717" s="35">
        <f t="shared" si="48"/>
        <v>68361.402899557244</v>
      </c>
      <c r="AM717" s="35"/>
      <c r="AN717" s="35"/>
      <c r="AO717" s="24">
        <v>95.991666666666674</v>
      </c>
      <c r="AP717" s="24"/>
      <c r="AQ717" s="24">
        <v>1</v>
      </c>
      <c r="AR717" s="27">
        <v>2</v>
      </c>
      <c r="AS717" s="24">
        <v>1E-4</v>
      </c>
      <c r="AT717" s="25">
        <v>17</v>
      </c>
      <c r="AU717" s="44" t="s">
        <v>3684</v>
      </c>
      <c r="AV717" s="25" t="s">
        <v>1613</v>
      </c>
      <c r="AW717" s="25">
        <v>2007</v>
      </c>
      <c r="AX717" s="25" t="s">
        <v>1615</v>
      </c>
      <c r="AY717" s="25" t="s">
        <v>1612</v>
      </c>
      <c r="AZ717" s="78">
        <v>0.04</v>
      </c>
      <c r="BA717" s="25"/>
      <c r="BB717" s="44" t="s">
        <v>3683</v>
      </c>
      <c r="BC717" s="25"/>
      <c r="BD717" s="25" t="s">
        <v>1614</v>
      </c>
      <c r="BE717" s="44" t="s">
        <v>3685</v>
      </c>
      <c r="BF717" s="44">
        <v>2</v>
      </c>
      <c r="BG717" s="62">
        <v>3</v>
      </c>
      <c r="BH717" s="25" t="s">
        <v>4149</v>
      </c>
      <c r="BI717" s="75">
        <v>2</v>
      </c>
      <c r="BJ717" s="75" t="s">
        <v>4153</v>
      </c>
      <c r="BK717" s="75" t="s">
        <v>4151</v>
      </c>
      <c r="BL717" s="221"/>
    </row>
    <row r="718" spans="1:64" ht="15" customHeight="1" x14ac:dyDescent="0.25">
      <c r="A718" s="25">
        <v>563</v>
      </c>
      <c r="B718" s="26"/>
      <c r="C718" s="190" t="s">
        <v>387</v>
      </c>
      <c r="D718" s="201">
        <v>1</v>
      </c>
      <c r="E718" s="87" t="s">
        <v>3682</v>
      </c>
      <c r="F718" s="57" t="s">
        <v>5</v>
      </c>
      <c r="G718" s="25" t="s">
        <v>427</v>
      </c>
      <c r="H718" s="104">
        <v>1</v>
      </c>
      <c r="I718" s="25">
        <v>1</v>
      </c>
      <c r="J718" s="44" t="s">
        <v>1656</v>
      </c>
      <c r="K718" s="25">
        <v>3</v>
      </c>
      <c r="L718" s="25">
        <v>1</v>
      </c>
      <c r="M718" s="25">
        <v>24</v>
      </c>
      <c r="N718" s="25">
        <v>24</v>
      </c>
      <c r="O718" s="25" t="s">
        <v>536</v>
      </c>
      <c r="P718" s="25" t="s">
        <v>316</v>
      </c>
      <c r="Q718" s="25" t="s">
        <v>4195</v>
      </c>
      <c r="R718" s="44" t="s">
        <v>1942</v>
      </c>
      <c r="S718" s="25">
        <v>8</v>
      </c>
      <c r="T718" s="25" t="s">
        <v>1636</v>
      </c>
      <c r="U718" s="25" t="s">
        <v>2</v>
      </c>
      <c r="V718" s="44">
        <v>7</v>
      </c>
      <c r="W718" s="25" t="s">
        <v>1617</v>
      </c>
      <c r="X718" s="25">
        <v>2</v>
      </c>
      <c r="Y718" s="62"/>
      <c r="Z718" s="83"/>
      <c r="AA718" s="83">
        <v>48.93</v>
      </c>
      <c r="AB718" s="83"/>
      <c r="AC718" s="83"/>
      <c r="AD718" s="25" t="s">
        <v>3304</v>
      </c>
      <c r="AE718" s="22"/>
      <c r="AF718" s="22"/>
      <c r="AG718" s="22">
        <f t="shared" si="47"/>
        <v>54.477580519142286</v>
      </c>
      <c r="AH718" s="22"/>
      <c r="AI718" s="22"/>
      <c r="AJ718" s="35"/>
      <c r="AK718" s="35"/>
      <c r="AL718" s="35">
        <f t="shared" si="48"/>
        <v>544775.80519142281</v>
      </c>
      <c r="AM718" s="35"/>
      <c r="AN718" s="35"/>
      <c r="AO718" s="24">
        <v>95.991666666666674</v>
      </c>
      <c r="AP718" s="24"/>
      <c r="AQ718" s="24">
        <v>1</v>
      </c>
      <c r="AR718" s="27">
        <v>2</v>
      </c>
      <c r="AS718" s="24">
        <v>1E-4</v>
      </c>
      <c r="AT718" s="25">
        <v>17</v>
      </c>
      <c r="AU718" s="44" t="s">
        <v>3684</v>
      </c>
      <c r="AV718" s="25" t="s">
        <v>1613</v>
      </c>
      <c r="AW718" s="25">
        <v>2007</v>
      </c>
      <c r="AX718" s="25" t="s">
        <v>1615</v>
      </c>
      <c r="AY718" s="25" t="s">
        <v>1612</v>
      </c>
      <c r="AZ718" s="78">
        <v>0.04</v>
      </c>
      <c r="BA718" s="25"/>
      <c r="BB718" s="44" t="s">
        <v>3683</v>
      </c>
      <c r="BC718" s="25"/>
      <c r="BD718" s="25" t="s">
        <v>1614</v>
      </c>
      <c r="BE718" s="44" t="s">
        <v>3685</v>
      </c>
      <c r="BF718" s="44">
        <v>2</v>
      </c>
      <c r="BG718" s="25" t="s">
        <v>2000</v>
      </c>
      <c r="BH718" s="25" t="s">
        <v>4149</v>
      </c>
      <c r="BI718" s="75">
        <v>2</v>
      </c>
      <c r="BJ718" s="75" t="s">
        <v>4153</v>
      </c>
      <c r="BK718" s="75" t="s">
        <v>4151</v>
      </c>
      <c r="BL718" s="221"/>
    </row>
    <row r="719" spans="1:64" ht="15" customHeight="1" x14ac:dyDescent="0.25">
      <c r="A719" s="25">
        <v>564</v>
      </c>
      <c r="B719" s="26"/>
      <c r="C719" s="191" t="s">
        <v>387</v>
      </c>
      <c r="D719" s="201">
        <v>1</v>
      </c>
      <c r="E719" s="87" t="s">
        <v>3682</v>
      </c>
      <c r="F719" s="87" t="s">
        <v>5</v>
      </c>
      <c r="G719" s="94" t="s">
        <v>427</v>
      </c>
      <c r="H719" s="104">
        <v>1</v>
      </c>
      <c r="I719" s="44">
        <v>1</v>
      </c>
      <c r="J719" s="44" t="s">
        <v>1656</v>
      </c>
      <c r="K719" s="44">
        <v>3</v>
      </c>
      <c r="L719" s="44">
        <v>1</v>
      </c>
      <c r="M719" s="44">
        <v>24</v>
      </c>
      <c r="N719" s="25">
        <v>24</v>
      </c>
      <c r="O719" s="44" t="s">
        <v>536</v>
      </c>
      <c r="P719" s="44" t="s">
        <v>316</v>
      </c>
      <c r="Q719" s="44" t="s">
        <v>4196</v>
      </c>
      <c r="R719" s="44" t="s">
        <v>1942</v>
      </c>
      <c r="S719" s="44" t="s">
        <v>3862</v>
      </c>
      <c r="T719" s="44" t="s">
        <v>1916</v>
      </c>
      <c r="U719" s="44" t="s">
        <v>2</v>
      </c>
      <c r="V719" s="44">
        <v>1</v>
      </c>
      <c r="W719" s="44" t="s">
        <v>1617</v>
      </c>
      <c r="X719" s="25">
        <v>2</v>
      </c>
      <c r="Y719" s="84"/>
      <c r="Z719" s="85"/>
      <c r="AA719" s="85">
        <v>18.510000000000002</v>
      </c>
      <c r="AB719" s="85"/>
      <c r="AC719" s="85"/>
      <c r="AD719" s="44" t="s">
        <v>3305</v>
      </c>
      <c r="AE719" s="22"/>
      <c r="AF719" s="22"/>
      <c r="AG719" s="22">
        <f t="shared" si="47"/>
        <v>20.608624880632</v>
      </c>
      <c r="AH719" s="22"/>
      <c r="AI719" s="22"/>
      <c r="AJ719" s="35"/>
      <c r="AK719" s="35"/>
      <c r="AL719" s="35">
        <f t="shared" si="48"/>
        <v>206086.24880631999</v>
      </c>
      <c r="AM719" s="35"/>
      <c r="AN719" s="35"/>
      <c r="AO719" s="24">
        <v>95.991666666666674</v>
      </c>
      <c r="AP719" s="24"/>
      <c r="AQ719" s="24">
        <v>1</v>
      </c>
      <c r="AR719" s="27">
        <v>2</v>
      </c>
      <c r="AS719" s="24">
        <v>1E-4</v>
      </c>
      <c r="AT719" s="25">
        <v>17</v>
      </c>
      <c r="AU719" s="44" t="s">
        <v>3684</v>
      </c>
      <c r="AV719" s="44" t="s">
        <v>1613</v>
      </c>
      <c r="AW719" s="44">
        <v>2007</v>
      </c>
      <c r="AX719" s="44" t="s">
        <v>1615</v>
      </c>
      <c r="AY719" s="79" t="s">
        <v>1612</v>
      </c>
      <c r="AZ719" s="78">
        <v>0.04</v>
      </c>
      <c r="BA719" s="44"/>
      <c r="BB719" s="44" t="s">
        <v>3683</v>
      </c>
      <c r="BC719" s="44"/>
      <c r="BD719" s="44" t="s">
        <v>1614</v>
      </c>
      <c r="BE719" s="44" t="s">
        <v>3685</v>
      </c>
      <c r="BF719" s="44">
        <v>2</v>
      </c>
      <c r="BG719" s="62">
        <v>3</v>
      </c>
      <c r="BH719" s="25" t="s">
        <v>4149</v>
      </c>
      <c r="BI719" s="75">
        <v>2</v>
      </c>
      <c r="BJ719" s="75" t="s">
        <v>4153</v>
      </c>
      <c r="BK719" s="75" t="s">
        <v>4151</v>
      </c>
      <c r="BL719" s="221"/>
    </row>
    <row r="720" spans="1:64" ht="15" customHeight="1" x14ac:dyDescent="0.25">
      <c r="A720" s="25">
        <v>565</v>
      </c>
      <c r="B720" s="26"/>
      <c r="C720" s="191" t="s">
        <v>387</v>
      </c>
      <c r="D720" s="201">
        <v>1</v>
      </c>
      <c r="E720" s="87" t="s">
        <v>3682</v>
      </c>
      <c r="F720" s="87" t="s">
        <v>5</v>
      </c>
      <c r="G720" s="94" t="s">
        <v>427</v>
      </c>
      <c r="H720" s="104">
        <v>1</v>
      </c>
      <c r="I720" s="44">
        <v>1</v>
      </c>
      <c r="J720" s="44" t="s">
        <v>1656</v>
      </c>
      <c r="K720" s="44">
        <v>3</v>
      </c>
      <c r="L720" s="44">
        <v>1</v>
      </c>
      <c r="M720" s="44">
        <v>24</v>
      </c>
      <c r="N720" s="25">
        <v>24</v>
      </c>
      <c r="O720" s="44" t="s">
        <v>536</v>
      </c>
      <c r="P720" s="44" t="s">
        <v>316</v>
      </c>
      <c r="Q720" s="44" t="s">
        <v>4197</v>
      </c>
      <c r="R720" s="44" t="s">
        <v>1942</v>
      </c>
      <c r="S720" s="44" t="s">
        <v>3862</v>
      </c>
      <c r="T720" s="44" t="s">
        <v>1917</v>
      </c>
      <c r="U720" s="44" t="s">
        <v>2</v>
      </c>
      <c r="V720" s="44">
        <v>1</v>
      </c>
      <c r="W720" s="44" t="s">
        <v>1617</v>
      </c>
      <c r="X720" s="25">
        <v>2</v>
      </c>
      <c r="Y720" s="84"/>
      <c r="Z720" s="85"/>
      <c r="AA720" s="85">
        <v>8.06</v>
      </c>
      <c r="AB720" s="85"/>
      <c r="AC720" s="85"/>
      <c r="AD720" s="44" t="s">
        <v>3306</v>
      </c>
      <c r="AE720" s="22"/>
      <c r="AF720" s="22"/>
      <c r="AG720" s="22">
        <f t="shared" si="47"/>
        <v>8.9738258529386243</v>
      </c>
      <c r="AH720" s="22"/>
      <c r="AI720" s="22"/>
      <c r="AJ720" s="35"/>
      <c r="AK720" s="35"/>
      <c r="AL720" s="35">
        <f t="shared" si="48"/>
        <v>89738.258529386236</v>
      </c>
      <c r="AM720" s="35"/>
      <c r="AN720" s="35"/>
      <c r="AO720" s="24">
        <v>95.991666666666674</v>
      </c>
      <c r="AP720" s="24"/>
      <c r="AQ720" s="24">
        <v>1</v>
      </c>
      <c r="AR720" s="27">
        <v>2</v>
      </c>
      <c r="AS720" s="24">
        <v>1E-4</v>
      </c>
      <c r="AT720" s="25">
        <v>17</v>
      </c>
      <c r="AU720" s="44" t="s">
        <v>3684</v>
      </c>
      <c r="AV720" s="44" t="s">
        <v>1613</v>
      </c>
      <c r="AW720" s="44">
        <v>2007</v>
      </c>
      <c r="AX720" s="44" t="s">
        <v>1615</v>
      </c>
      <c r="AY720" s="79" t="s">
        <v>1612</v>
      </c>
      <c r="AZ720" s="78">
        <v>0.04</v>
      </c>
      <c r="BA720" s="44"/>
      <c r="BB720" s="44" t="s">
        <v>3683</v>
      </c>
      <c r="BC720" s="44"/>
      <c r="BD720" s="44" t="s">
        <v>1614</v>
      </c>
      <c r="BE720" s="44" t="s">
        <v>3685</v>
      </c>
      <c r="BF720" s="44">
        <v>2</v>
      </c>
      <c r="BG720" s="62">
        <v>3</v>
      </c>
      <c r="BH720" s="25" t="s">
        <v>4149</v>
      </c>
      <c r="BI720" s="75">
        <v>2</v>
      </c>
      <c r="BJ720" s="75" t="s">
        <v>4153</v>
      </c>
      <c r="BK720" s="75" t="s">
        <v>4151</v>
      </c>
      <c r="BL720" s="221"/>
    </row>
    <row r="721" spans="1:70" ht="15" customHeight="1" x14ac:dyDescent="0.25">
      <c r="A721" s="25">
        <v>566</v>
      </c>
      <c r="B721" s="26"/>
      <c r="C721" s="190" t="s">
        <v>387</v>
      </c>
      <c r="D721" s="201">
        <v>1</v>
      </c>
      <c r="E721" s="87" t="s">
        <v>3682</v>
      </c>
      <c r="F721" s="57" t="s">
        <v>5</v>
      </c>
      <c r="G721" s="25" t="s">
        <v>427</v>
      </c>
      <c r="H721" s="104">
        <v>1</v>
      </c>
      <c r="I721" s="25">
        <v>1</v>
      </c>
      <c r="J721" s="44" t="s">
        <v>1656</v>
      </c>
      <c r="K721" s="25">
        <v>3</v>
      </c>
      <c r="L721" s="25">
        <v>1</v>
      </c>
      <c r="M721" s="25">
        <v>24</v>
      </c>
      <c r="N721" s="25">
        <v>24</v>
      </c>
      <c r="O721" s="25" t="s">
        <v>536</v>
      </c>
      <c r="P721" s="25" t="s">
        <v>316</v>
      </c>
      <c r="Q721" s="25" t="s">
        <v>4198</v>
      </c>
      <c r="R721" s="44" t="s">
        <v>1942</v>
      </c>
      <c r="S721" s="25">
        <v>5</v>
      </c>
      <c r="T721" s="25" t="s">
        <v>1932</v>
      </c>
      <c r="U721" s="25" t="s">
        <v>2</v>
      </c>
      <c r="V721" s="44">
        <v>6</v>
      </c>
      <c r="W721" s="25" t="s">
        <v>1617</v>
      </c>
      <c r="X721" s="25">
        <v>2</v>
      </c>
      <c r="Y721" s="62"/>
      <c r="Z721" s="83"/>
      <c r="AA721" s="83">
        <v>18.440000000000001</v>
      </c>
      <c r="AB721" s="83"/>
      <c r="AC721" s="83"/>
      <c r="AD721" s="25" t="s">
        <v>3307</v>
      </c>
      <c r="AE721" s="22"/>
      <c r="AF721" s="22"/>
      <c r="AG721" s="22">
        <f t="shared" si="47"/>
        <v>20.530688427814916</v>
      </c>
      <c r="AH721" s="22"/>
      <c r="AI721" s="22"/>
      <c r="AJ721" s="35"/>
      <c r="AK721" s="35"/>
      <c r="AL721" s="35">
        <f t="shared" si="48"/>
        <v>205306.88427814914</v>
      </c>
      <c r="AM721" s="35"/>
      <c r="AN721" s="35"/>
      <c r="AO721" s="24">
        <v>95.991666666666674</v>
      </c>
      <c r="AP721" s="24"/>
      <c r="AQ721" s="24">
        <v>1</v>
      </c>
      <c r="AR721" s="27">
        <v>2</v>
      </c>
      <c r="AS721" s="24">
        <v>1E-4</v>
      </c>
      <c r="AT721" s="25">
        <v>17</v>
      </c>
      <c r="AU721" s="44" t="s">
        <v>3684</v>
      </c>
      <c r="AV721" s="25" t="s">
        <v>1613</v>
      </c>
      <c r="AW721" s="25">
        <v>2007</v>
      </c>
      <c r="AX721" s="25" t="s">
        <v>1615</v>
      </c>
      <c r="AY721" s="25" t="s">
        <v>1612</v>
      </c>
      <c r="AZ721" s="78">
        <v>0.04</v>
      </c>
      <c r="BA721" s="25"/>
      <c r="BB721" s="44" t="s">
        <v>3683</v>
      </c>
      <c r="BC721" s="25"/>
      <c r="BD721" s="25" t="s">
        <v>1614</v>
      </c>
      <c r="BE721" s="44" t="s">
        <v>3685</v>
      </c>
      <c r="BF721" s="44">
        <v>2</v>
      </c>
      <c r="BG721" s="62">
        <v>3</v>
      </c>
      <c r="BH721" s="25" t="s">
        <v>4149</v>
      </c>
      <c r="BI721" s="75">
        <v>2</v>
      </c>
      <c r="BJ721" s="75" t="s">
        <v>4153</v>
      </c>
      <c r="BK721" s="75" t="s">
        <v>4151</v>
      </c>
      <c r="BL721" s="221"/>
    </row>
    <row r="722" spans="1:70" ht="15" customHeight="1" x14ac:dyDescent="0.25">
      <c r="A722" s="25">
        <v>567</v>
      </c>
      <c r="B722" s="26"/>
      <c r="C722" s="190" t="s">
        <v>387</v>
      </c>
      <c r="D722" s="201">
        <v>1</v>
      </c>
      <c r="E722" s="87" t="s">
        <v>3682</v>
      </c>
      <c r="F722" s="57" t="s">
        <v>5</v>
      </c>
      <c r="G722" s="25" t="s">
        <v>427</v>
      </c>
      <c r="H722" s="104">
        <v>1</v>
      </c>
      <c r="I722" s="25">
        <v>1</v>
      </c>
      <c r="J722" s="44" t="s">
        <v>1656</v>
      </c>
      <c r="K722" s="25">
        <v>3</v>
      </c>
      <c r="L722" s="25">
        <v>1</v>
      </c>
      <c r="M722" s="25">
        <v>24</v>
      </c>
      <c r="N722" s="25">
        <v>24</v>
      </c>
      <c r="O722" s="25" t="s">
        <v>536</v>
      </c>
      <c r="P722" s="25" t="s">
        <v>316</v>
      </c>
      <c r="Q722" s="25" t="s">
        <v>4199</v>
      </c>
      <c r="R722" s="44" t="s">
        <v>1942</v>
      </c>
      <c r="S722" s="25">
        <v>8</v>
      </c>
      <c r="T722" s="25" t="s">
        <v>1933</v>
      </c>
      <c r="U722" s="25" t="s">
        <v>2</v>
      </c>
      <c r="V722" s="44">
        <v>7</v>
      </c>
      <c r="W722" s="25" t="s">
        <v>1617</v>
      </c>
      <c r="X722" s="25">
        <v>2</v>
      </c>
      <c r="Y722" s="62"/>
      <c r="Z722" s="83"/>
      <c r="AA722" s="83">
        <v>48.93</v>
      </c>
      <c r="AB722" s="83"/>
      <c r="AC722" s="83"/>
      <c r="AD722" s="25" t="s">
        <v>3308</v>
      </c>
      <c r="AE722" s="22"/>
      <c r="AF722" s="22"/>
      <c r="AG722" s="22">
        <f t="shared" si="47"/>
        <v>54.477580519142286</v>
      </c>
      <c r="AH722" s="22"/>
      <c r="AI722" s="22"/>
      <c r="AJ722" s="35"/>
      <c r="AK722" s="35"/>
      <c r="AL722" s="35">
        <f t="shared" si="48"/>
        <v>544775.80519142281</v>
      </c>
      <c r="AM722" s="35"/>
      <c r="AN722" s="35"/>
      <c r="AO722" s="24">
        <v>95.991666666666674</v>
      </c>
      <c r="AP722" s="24"/>
      <c r="AQ722" s="24">
        <v>1</v>
      </c>
      <c r="AR722" s="27">
        <v>2</v>
      </c>
      <c r="AS722" s="24">
        <v>1E-4</v>
      </c>
      <c r="AT722" s="25">
        <v>17</v>
      </c>
      <c r="AU722" s="44" t="s">
        <v>3684</v>
      </c>
      <c r="AV722" s="25" t="s">
        <v>1613</v>
      </c>
      <c r="AW722" s="25">
        <v>2007</v>
      </c>
      <c r="AX722" s="25" t="s">
        <v>1615</v>
      </c>
      <c r="AY722" s="25" t="s">
        <v>1612</v>
      </c>
      <c r="AZ722" s="78">
        <v>0.04</v>
      </c>
      <c r="BA722" s="25"/>
      <c r="BB722" s="44" t="s">
        <v>3683</v>
      </c>
      <c r="BC722" s="25"/>
      <c r="BD722" s="25" t="s">
        <v>1614</v>
      </c>
      <c r="BE722" s="44" t="s">
        <v>3685</v>
      </c>
      <c r="BF722" s="44">
        <v>2</v>
      </c>
      <c r="BG722" s="25" t="s">
        <v>2000</v>
      </c>
      <c r="BH722" s="25" t="s">
        <v>4149</v>
      </c>
      <c r="BI722" s="75">
        <v>2</v>
      </c>
      <c r="BJ722" s="75" t="s">
        <v>4153</v>
      </c>
      <c r="BK722" s="75" t="s">
        <v>4151</v>
      </c>
      <c r="BL722" s="221"/>
    </row>
    <row r="723" spans="1:70" ht="15" customHeight="1" x14ac:dyDescent="0.25">
      <c r="A723" s="25">
        <v>568</v>
      </c>
      <c r="B723" s="26"/>
      <c r="C723" s="190" t="s">
        <v>387</v>
      </c>
      <c r="D723" s="201">
        <v>1</v>
      </c>
      <c r="E723" s="87" t="s">
        <v>3682</v>
      </c>
      <c r="F723" s="57" t="s">
        <v>5</v>
      </c>
      <c r="G723" s="25" t="s">
        <v>427</v>
      </c>
      <c r="H723" s="104">
        <v>1</v>
      </c>
      <c r="I723" s="25">
        <v>1</v>
      </c>
      <c r="J723" s="44" t="s">
        <v>1656</v>
      </c>
      <c r="K723" s="25">
        <v>3</v>
      </c>
      <c r="L723" s="25">
        <v>1</v>
      </c>
      <c r="M723" s="25">
        <v>24</v>
      </c>
      <c r="N723" s="25">
        <v>24</v>
      </c>
      <c r="O723" s="25" t="s">
        <v>536</v>
      </c>
      <c r="P723" s="25" t="s">
        <v>316</v>
      </c>
      <c r="Q723" s="25" t="s">
        <v>4200</v>
      </c>
      <c r="R723" s="44" t="s">
        <v>1942</v>
      </c>
      <c r="S723" s="25">
        <v>5</v>
      </c>
      <c r="T723" s="25" t="s">
        <v>1924</v>
      </c>
      <c r="U723" s="25" t="s">
        <v>2</v>
      </c>
      <c r="V723" s="44">
        <v>6</v>
      </c>
      <c r="W723" s="25" t="s">
        <v>1617</v>
      </c>
      <c r="X723" s="25">
        <v>2</v>
      </c>
      <c r="Y723" s="62"/>
      <c r="Z723" s="83"/>
      <c r="AA723" s="83">
        <v>22.79</v>
      </c>
      <c r="AB723" s="83"/>
      <c r="AC723" s="83"/>
      <c r="AD723" s="25" t="s">
        <v>3309</v>
      </c>
      <c r="AE723" s="22"/>
      <c r="AF723" s="22"/>
      <c r="AG723" s="22">
        <f t="shared" si="47"/>
        <v>25.37388228144804</v>
      </c>
      <c r="AH723" s="22"/>
      <c r="AI723" s="22"/>
      <c r="AJ723" s="35"/>
      <c r="AK723" s="35"/>
      <c r="AL723" s="35">
        <f t="shared" si="48"/>
        <v>253738.8228144804</v>
      </c>
      <c r="AM723" s="35"/>
      <c r="AN723" s="35"/>
      <c r="AO723" s="24">
        <v>95.991666666666674</v>
      </c>
      <c r="AP723" s="24"/>
      <c r="AQ723" s="24">
        <v>1</v>
      </c>
      <c r="AR723" s="27">
        <v>2</v>
      </c>
      <c r="AS723" s="24">
        <v>1E-4</v>
      </c>
      <c r="AT723" s="25">
        <v>17</v>
      </c>
      <c r="AU723" s="44" t="s">
        <v>3684</v>
      </c>
      <c r="AV723" s="25" t="s">
        <v>1613</v>
      </c>
      <c r="AW723" s="25">
        <v>2007</v>
      </c>
      <c r="AX723" s="25" t="s">
        <v>1615</v>
      </c>
      <c r="AY723" s="25" t="s">
        <v>1612</v>
      </c>
      <c r="AZ723" s="78">
        <v>0.04</v>
      </c>
      <c r="BA723" s="25"/>
      <c r="BB723" s="44" t="s">
        <v>3683</v>
      </c>
      <c r="BC723" s="25"/>
      <c r="BD723" s="25" t="s">
        <v>1614</v>
      </c>
      <c r="BE723" s="44" t="s">
        <v>3685</v>
      </c>
      <c r="BF723" s="44">
        <v>2</v>
      </c>
      <c r="BG723" s="62">
        <v>3</v>
      </c>
      <c r="BH723" s="25" t="s">
        <v>4149</v>
      </c>
      <c r="BI723" s="75">
        <v>2</v>
      </c>
      <c r="BJ723" s="75" t="s">
        <v>4153</v>
      </c>
      <c r="BK723" s="75" t="s">
        <v>4151</v>
      </c>
      <c r="BL723" s="221"/>
    </row>
    <row r="724" spans="1:70" ht="15" customHeight="1" x14ac:dyDescent="0.25">
      <c r="A724" s="25">
        <v>569</v>
      </c>
      <c r="B724" s="26"/>
      <c r="C724" s="190" t="s">
        <v>387</v>
      </c>
      <c r="D724" s="201">
        <v>1</v>
      </c>
      <c r="E724" s="87" t="s">
        <v>3682</v>
      </c>
      <c r="F724" s="57" t="s">
        <v>5</v>
      </c>
      <c r="G724" s="25" t="s">
        <v>427</v>
      </c>
      <c r="H724" s="104">
        <v>1</v>
      </c>
      <c r="I724" s="25">
        <v>1</v>
      </c>
      <c r="J724" s="44" t="s">
        <v>1656</v>
      </c>
      <c r="K724" s="25">
        <v>3</v>
      </c>
      <c r="L724" s="25">
        <v>1</v>
      </c>
      <c r="M724" s="25">
        <v>24</v>
      </c>
      <c r="N724" s="25">
        <v>24</v>
      </c>
      <c r="O724" s="25" t="s">
        <v>536</v>
      </c>
      <c r="P724" s="25" t="s">
        <v>316</v>
      </c>
      <c r="Q724" s="25" t="s">
        <v>4201</v>
      </c>
      <c r="R724" s="44" t="s">
        <v>1942</v>
      </c>
      <c r="S724" s="25" t="s">
        <v>3862</v>
      </c>
      <c r="T724" s="25" t="s">
        <v>1929</v>
      </c>
      <c r="U724" s="25" t="s">
        <v>2</v>
      </c>
      <c r="V724" s="44">
        <v>1</v>
      </c>
      <c r="W724" s="25" t="s">
        <v>1617</v>
      </c>
      <c r="X724" s="25">
        <v>2</v>
      </c>
      <c r="Y724" s="62"/>
      <c r="Z724" s="83"/>
      <c r="AA724" s="83">
        <v>2.66</v>
      </c>
      <c r="AB724" s="83"/>
      <c r="AC724" s="83"/>
      <c r="AD724" s="25" t="s">
        <v>3310</v>
      </c>
      <c r="AE724" s="22"/>
      <c r="AF724" s="22"/>
      <c r="AG724" s="22">
        <f t="shared" si="47"/>
        <v>2.961585207049223</v>
      </c>
      <c r="AH724" s="22"/>
      <c r="AI724" s="22"/>
      <c r="AJ724" s="35"/>
      <c r="AK724" s="35"/>
      <c r="AL724" s="35">
        <f t="shared" si="48"/>
        <v>29615.85207049223</v>
      </c>
      <c r="AM724" s="35"/>
      <c r="AN724" s="35"/>
      <c r="AO724" s="24">
        <v>95.991666666666674</v>
      </c>
      <c r="AP724" s="24"/>
      <c r="AQ724" s="24">
        <v>1</v>
      </c>
      <c r="AR724" s="27">
        <v>2</v>
      </c>
      <c r="AS724" s="24">
        <v>1E-4</v>
      </c>
      <c r="AT724" s="25">
        <v>17</v>
      </c>
      <c r="AU724" s="44" t="s">
        <v>3684</v>
      </c>
      <c r="AV724" s="25" t="s">
        <v>1613</v>
      </c>
      <c r="AW724" s="25">
        <v>2007</v>
      </c>
      <c r="AX724" s="25" t="s">
        <v>1615</v>
      </c>
      <c r="AY724" s="25" t="s">
        <v>1612</v>
      </c>
      <c r="AZ724" s="78">
        <v>0.04</v>
      </c>
      <c r="BA724" s="25"/>
      <c r="BB724" s="44" t="s">
        <v>3683</v>
      </c>
      <c r="BC724" s="25"/>
      <c r="BD724" s="25" t="s">
        <v>1614</v>
      </c>
      <c r="BE724" s="44" t="s">
        <v>3685</v>
      </c>
      <c r="BF724" s="44">
        <v>2</v>
      </c>
      <c r="BG724" s="62">
        <v>3</v>
      </c>
      <c r="BH724" s="25" t="s">
        <v>4149</v>
      </c>
      <c r="BI724" s="75">
        <v>2</v>
      </c>
      <c r="BJ724" s="75" t="s">
        <v>4153</v>
      </c>
      <c r="BK724" s="75" t="s">
        <v>4151</v>
      </c>
      <c r="BL724" s="221"/>
    </row>
    <row r="725" spans="1:70" ht="15" customHeight="1" x14ac:dyDescent="0.25">
      <c r="A725" s="25">
        <v>570</v>
      </c>
      <c r="B725" s="26"/>
      <c r="C725" s="190" t="s">
        <v>387</v>
      </c>
      <c r="D725" s="201">
        <v>1</v>
      </c>
      <c r="E725" s="87" t="s">
        <v>3682</v>
      </c>
      <c r="F725" s="57" t="s">
        <v>5</v>
      </c>
      <c r="G725" s="25" t="s">
        <v>427</v>
      </c>
      <c r="H725" s="104">
        <v>1</v>
      </c>
      <c r="I725" s="25">
        <v>1</v>
      </c>
      <c r="J725" s="44" t="s">
        <v>1656</v>
      </c>
      <c r="K725" s="25">
        <v>3</v>
      </c>
      <c r="L725" s="25">
        <v>1</v>
      </c>
      <c r="M725" s="25">
        <v>24</v>
      </c>
      <c r="N725" s="25">
        <v>24</v>
      </c>
      <c r="O725" s="25" t="s">
        <v>536</v>
      </c>
      <c r="P725" s="25" t="s">
        <v>316</v>
      </c>
      <c r="Q725" s="25" t="s">
        <v>4202</v>
      </c>
      <c r="R725" s="44" t="s">
        <v>1942</v>
      </c>
      <c r="S725" s="25">
        <v>5</v>
      </c>
      <c r="T725" s="25" t="s">
        <v>1923</v>
      </c>
      <c r="U725" s="25" t="s">
        <v>2</v>
      </c>
      <c r="V725" s="44">
        <v>6</v>
      </c>
      <c r="W725" s="25" t="s">
        <v>1617</v>
      </c>
      <c r="X725" s="25">
        <v>2</v>
      </c>
      <c r="Y725" s="62"/>
      <c r="Z725" s="83"/>
      <c r="AA725" s="83">
        <v>20.64</v>
      </c>
      <c r="AB725" s="83"/>
      <c r="AC725" s="83"/>
      <c r="AD725" s="25" t="s">
        <v>3311</v>
      </c>
      <c r="AE725" s="22"/>
      <c r="AF725" s="22"/>
      <c r="AG725" s="22">
        <f t="shared" si="47"/>
        <v>22.980119802066152</v>
      </c>
      <c r="AH725" s="22"/>
      <c r="AI725" s="22"/>
      <c r="AJ725" s="35"/>
      <c r="AK725" s="35"/>
      <c r="AL725" s="35">
        <f t="shared" si="48"/>
        <v>229801.19802066151</v>
      </c>
      <c r="AM725" s="35"/>
      <c r="AN725" s="35"/>
      <c r="AO725" s="24">
        <v>95.991666666666674</v>
      </c>
      <c r="AP725" s="24"/>
      <c r="AQ725" s="24">
        <v>1</v>
      </c>
      <c r="AR725" s="27">
        <v>2</v>
      </c>
      <c r="AS725" s="24">
        <v>1E-4</v>
      </c>
      <c r="AT725" s="25">
        <v>17</v>
      </c>
      <c r="AU725" s="44" t="s">
        <v>3684</v>
      </c>
      <c r="AV725" s="25" t="s">
        <v>1613</v>
      </c>
      <c r="AW725" s="25">
        <v>2007</v>
      </c>
      <c r="AX725" s="25" t="s">
        <v>1615</v>
      </c>
      <c r="AY725" s="25" t="s">
        <v>1612</v>
      </c>
      <c r="AZ725" s="78">
        <v>0.04</v>
      </c>
      <c r="BA725" s="25"/>
      <c r="BB725" s="44" t="s">
        <v>3683</v>
      </c>
      <c r="BC725" s="25"/>
      <c r="BD725" s="25" t="s">
        <v>1614</v>
      </c>
      <c r="BE725" s="44" t="s">
        <v>3685</v>
      </c>
      <c r="BF725" s="44">
        <v>2</v>
      </c>
      <c r="BG725" s="62">
        <v>3</v>
      </c>
      <c r="BH725" s="25" t="s">
        <v>4149</v>
      </c>
      <c r="BI725" s="75">
        <v>2</v>
      </c>
      <c r="BJ725" s="75" t="s">
        <v>4153</v>
      </c>
      <c r="BK725" s="75" t="s">
        <v>4151</v>
      </c>
      <c r="BL725" s="221"/>
    </row>
    <row r="726" spans="1:70" ht="15" customHeight="1" x14ac:dyDescent="0.25">
      <c r="A726" s="25">
        <v>571</v>
      </c>
      <c r="B726" s="26"/>
      <c r="C726" s="190" t="s">
        <v>387</v>
      </c>
      <c r="D726" s="201">
        <v>1</v>
      </c>
      <c r="E726" s="87" t="s">
        <v>3682</v>
      </c>
      <c r="F726" s="57" t="s">
        <v>5</v>
      </c>
      <c r="G726" s="25" t="s">
        <v>427</v>
      </c>
      <c r="H726" s="104">
        <v>1</v>
      </c>
      <c r="I726" s="25">
        <v>1</v>
      </c>
      <c r="J726" s="44" t="s">
        <v>1656</v>
      </c>
      <c r="K726" s="25">
        <v>3</v>
      </c>
      <c r="L726" s="25">
        <v>1</v>
      </c>
      <c r="M726" s="25">
        <v>24</v>
      </c>
      <c r="N726" s="25">
        <v>24</v>
      </c>
      <c r="O726" s="25" t="s">
        <v>536</v>
      </c>
      <c r="P726" s="25" t="s">
        <v>316</v>
      </c>
      <c r="Q726" s="25" t="s">
        <v>4203</v>
      </c>
      <c r="R726" s="44" t="s">
        <v>1942</v>
      </c>
      <c r="S726" s="25">
        <v>3</v>
      </c>
      <c r="T726" s="25" t="s">
        <v>1927</v>
      </c>
      <c r="U726" s="25" t="s">
        <v>2</v>
      </c>
      <c r="V726" s="44">
        <v>4</v>
      </c>
      <c r="W726" s="25" t="s">
        <v>1617</v>
      </c>
      <c r="X726" s="25">
        <v>2</v>
      </c>
      <c r="Y726" s="62"/>
      <c r="Z726" s="83"/>
      <c r="AA726" s="83">
        <v>195.46</v>
      </c>
      <c r="AB726" s="83"/>
      <c r="AC726" s="83"/>
      <c r="AD726" s="25" t="s">
        <v>3312</v>
      </c>
      <c r="AE726" s="22"/>
      <c r="AF726" s="22"/>
      <c r="AG726" s="22">
        <f t="shared" si="47"/>
        <v>217.62084382324855</v>
      </c>
      <c r="AH726" s="22"/>
      <c r="AI726" s="22"/>
      <c r="AJ726" s="35"/>
      <c r="AK726" s="35"/>
      <c r="AL726" s="35">
        <f t="shared" si="48"/>
        <v>2176208.4382324852</v>
      </c>
      <c r="AM726" s="35"/>
      <c r="AN726" s="35"/>
      <c r="AO726" s="24">
        <v>95.991666666666674</v>
      </c>
      <c r="AP726" s="24"/>
      <c r="AQ726" s="24">
        <v>1</v>
      </c>
      <c r="AR726" s="27">
        <v>2</v>
      </c>
      <c r="AS726" s="24">
        <v>1E-4</v>
      </c>
      <c r="AT726" s="25">
        <v>17</v>
      </c>
      <c r="AU726" s="44" t="s">
        <v>3684</v>
      </c>
      <c r="AV726" s="25" t="s">
        <v>1613</v>
      </c>
      <c r="AW726" s="25">
        <v>2007</v>
      </c>
      <c r="AX726" s="25" t="s">
        <v>1615</v>
      </c>
      <c r="AY726" s="25" t="s">
        <v>1612</v>
      </c>
      <c r="AZ726" s="78">
        <v>0.04</v>
      </c>
      <c r="BA726" s="25"/>
      <c r="BB726" s="44" t="s">
        <v>3683</v>
      </c>
      <c r="BC726" s="25"/>
      <c r="BD726" s="25" t="s">
        <v>1614</v>
      </c>
      <c r="BE726" s="44" t="s">
        <v>3685</v>
      </c>
      <c r="BF726" s="44">
        <v>2</v>
      </c>
      <c r="BG726" s="62">
        <v>3</v>
      </c>
      <c r="BH726" s="25" t="s">
        <v>4149</v>
      </c>
      <c r="BI726" s="75">
        <v>2</v>
      </c>
      <c r="BJ726" s="75" t="s">
        <v>4153</v>
      </c>
      <c r="BK726" s="75" t="s">
        <v>4151</v>
      </c>
      <c r="BL726" s="221"/>
    </row>
    <row r="727" spans="1:70" ht="15" customHeight="1" x14ac:dyDescent="0.25">
      <c r="A727" s="25">
        <v>572</v>
      </c>
      <c r="B727" s="26"/>
      <c r="C727" s="191" t="s">
        <v>387</v>
      </c>
      <c r="D727" s="201">
        <v>1</v>
      </c>
      <c r="E727" s="87" t="s">
        <v>3682</v>
      </c>
      <c r="F727" s="87" t="s">
        <v>5</v>
      </c>
      <c r="G727" s="94" t="s">
        <v>427</v>
      </c>
      <c r="H727" s="104">
        <v>1</v>
      </c>
      <c r="I727" s="44">
        <v>1</v>
      </c>
      <c r="J727" s="44" t="s">
        <v>1656</v>
      </c>
      <c r="K727" s="44">
        <v>3</v>
      </c>
      <c r="L727" s="44">
        <v>1</v>
      </c>
      <c r="M727" s="44">
        <v>24</v>
      </c>
      <c r="N727" s="25">
        <v>24</v>
      </c>
      <c r="O727" s="44" t="s">
        <v>536</v>
      </c>
      <c r="P727" s="44" t="s">
        <v>316</v>
      </c>
      <c r="Q727" s="44" t="s">
        <v>4204</v>
      </c>
      <c r="R727" s="44" t="s">
        <v>1942</v>
      </c>
      <c r="S727" s="44" t="s">
        <v>3862</v>
      </c>
      <c r="T727" s="44" t="s">
        <v>1623</v>
      </c>
      <c r="U727" s="44" t="s">
        <v>2</v>
      </c>
      <c r="V727" s="44">
        <v>4</v>
      </c>
      <c r="W727" s="44" t="s">
        <v>1617</v>
      </c>
      <c r="X727" s="25">
        <v>2</v>
      </c>
      <c r="Y727" s="84"/>
      <c r="Z727" s="85"/>
      <c r="AA727" s="85">
        <v>6.14</v>
      </c>
      <c r="AB727" s="85"/>
      <c r="AC727" s="85"/>
      <c r="AD727" s="44" t="s">
        <v>3313</v>
      </c>
      <c r="AE727" s="22"/>
      <c r="AF727" s="22"/>
      <c r="AG727" s="22">
        <f t="shared" si="47"/>
        <v>6.8361402899557246</v>
      </c>
      <c r="AH727" s="22"/>
      <c r="AI727" s="22"/>
      <c r="AJ727" s="35"/>
      <c r="AK727" s="35"/>
      <c r="AL727" s="35">
        <f t="shared" si="48"/>
        <v>68361.402899557244</v>
      </c>
      <c r="AM727" s="35"/>
      <c r="AN727" s="35"/>
      <c r="AO727" s="24">
        <v>95.991666666666674</v>
      </c>
      <c r="AP727" s="24"/>
      <c r="AQ727" s="24">
        <v>1</v>
      </c>
      <c r="AR727" s="27">
        <v>2</v>
      </c>
      <c r="AS727" s="24">
        <v>1E-4</v>
      </c>
      <c r="AT727" s="25">
        <v>17</v>
      </c>
      <c r="AU727" s="44" t="s">
        <v>3684</v>
      </c>
      <c r="AV727" s="44" t="s">
        <v>1613</v>
      </c>
      <c r="AW727" s="44">
        <v>2007</v>
      </c>
      <c r="AX727" s="44" t="s">
        <v>1615</v>
      </c>
      <c r="AY727" s="79" t="s">
        <v>1612</v>
      </c>
      <c r="AZ727" s="78">
        <v>0.04</v>
      </c>
      <c r="BA727" s="44"/>
      <c r="BB727" s="44" t="s">
        <v>3683</v>
      </c>
      <c r="BC727" s="44"/>
      <c r="BD727" s="44" t="s">
        <v>1614</v>
      </c>
      <c r="BE727" s="44" t="s">
        <v>3685</v>
      </c>
      <c r="BF727" s="44">
        <v>2</v>
      </c>
      <c r="BG727" s="62">
        <v>3</v>
      </c>
      <c r="BH727" s="25" t="s">
        <v>4149</v>
      </c>
      <c r="BI727" s="75">
        <v>2</v>
      </c>
      <c r="BJ727" s="75" t="s">
        <v>4153</v>
      </c>
      <c r="BK727" s="75" t="s">
        <v>4151</v>
      </c>
      <c r="BL727" s="221"/>
    </row>
    <row r="728" spans="1:70" ht="15" customHeight="1" x14ac:dyDescent="0.25">
      <c r="A728" s="25">
        <v>573</v>
      </c>
      <c r="B728" s="26"/>
      <c r="C728" s="190" t="s">
        <v>387</v>
      </c>
      <c r="D728" s="201">
        <v>1</v>
      </c>
      <c r="E728" s="87" t="s">
        <v>3682</v>
      </c>
      <c r="F728" s="57" t="s">
        <v>5</v>
      </c>
      <c r="G728" s="25" t="s">
        <v>427</v>
      </c>
      <c r="H728" s="104">
        <v>1</v>
      </c>
      <c r="I728" s="25">
        <v>1</v>
      </c>
      <c r="J728" s="44" t="s">
        <v>1656</v>
      </c>
      <c r="K728" s="25">
        <v>3</v>
      </c>
      <c r="L728" s="25">
        <v>1</v>
      </c>
      <c r="M728" s="25">
        <v>24</v>
      </c>
      <c r="N728" s="25">
        <v>24</v>
      </c>
      <c r="O728" s="25" t="s">
        <v>536</v>
      </c>
      <c r="P728" s="25" t="s">
        <v>316</v>
      </c>
      <c r="Q728" s="25" t="s">
        <v>4205</v>
      </c>
      <c r="R728" s="44" t="s">
        <v>1942</v>
      </c>
      <c r="S728" s="25">
        <v>5</v>
      </c>
      <c r="T728" s="25" t="s">
        <v>1925</v>
      </c>
      <c r="U728" s="25" t="s">
        <v>2</v>
      </c>
      <c r="V728" s="44">
        <v>6</v>
      </c>
      <c r="W728" s="25" t="s">
        <v>1617</v>
      </c>
      <c r="X728" s="25">
        <v>2</v>
      </c>
      <c r="Y728" s="62"/>
      <c r="Z728" s="83"/>
      <c r="AA728" s="83">
        <v>2.82</v>
      </c>
      <c r="AB728" s="83"/>
      <c r="AC728" s="83"/>
      <c r="AD728" s="25" t="s">
        <v>3314</v>
      </c>
      <c r="AE728" s="22"/>
      <c r="AF728" s="22"/>
      <c r="AG728" s="22">
        <f t="shared" si="47"/>
        <v>3.1397256706311309</v>
      </c>
      <c r="AH728" s="22"/>
      <c r="AI728" s="22"/>
      <c r="AJ728" s="35"/>
      <c r="AK728" s="35"/>
      <c r="AL728" s="35">
        <f t="shared" si="48"/>
        <v>31397.256706311309</v>
      </c>
      <c r="AM728" s="35"/>
      <c r="AN728" s="35"/>
      <c r="AO728" s="24">
        <v>95.991666666666674</v>
      </c>
      <c r="AP728" s="24"/>
      <c r="AQ728" s="24">
        <v>1</v>
      </c>
      <c r="AR728" s="27">
        <v>2</v>
      </c>
      <c r="AS728" s="24">
        <v>1E-4</v>
      </c>
      <c r="AT728" s="25">
        <v>17</v>
      </c>
      <c r="AU728" s="44" t="s">
        <v>3684</v>
      </c>
      <c r="AV728" s="25" t="s">
        <v>1613</v>
      </c>
      <c r="AW728" s="25">
        <v>2007</v>
      </c>
      <c r="AX728" s="25" t="s">
        <v>1615</v>
      </c>
      <c r="AY728" s="25" t="s">
        <v>1612</v>
      </c>
      <c r="AZ728" s="78">
        <v>0.04</v>
      </c>
      <c r="BA728" s="25"/>
      <c r="BB728" s="44" t="s">
        <v>3683</v>
      </c>
      <c r="BC728" s="25"/>
      <c r="BD728" s="25" t="s">
        <v>1614</v>
      </c>
      <c r="BE728" s="44" t="s">
        <v>3685</v>
      </c>
      <c r="BF728" s="44">
        <v>2</v>
      </c>
      <c r="BG728" s="62">
        <v>3</v>
      </c>
      <c r="BH728" s="25" t="s">
        <v>4149</v>
      </c>
      <c r="BI728" s="75">
        <v>2</v>
      </c>
      <c r="BJ728" s="75" t="s">
        <v>4153</v>
      </c>
      <c r="BK728" s="75" t="s">
        <v>4151</v>
      </c>
      <c r="BL728" s="221"/>
    </row>
    <row r="729" spans="1:70" ht="15" customHeight="1" x14ac:dyDescent="0.25">
      <c r="A729" s="25">
        <v>574</v>
      </c>
      <c r="B729" s="26"/>
      <c r="C729" s="190" t="s">
        <v>387</v>
      </c>
      <c r="D729" s="201">
        <v>1</v>
      </c>
      <c r="E729" s="87" t="s">
        <v>3682</v>
      </c>
      <c r="F729" s="57" t="s">
        <v>5</v>
      </c>
      <c r="G729" s="25" t="s">
        <v>427</v>
      </c>
      <c r="H729" s="104">
        <v>1</v>
      </c>
      <c r="I729" s="25">
        <v>1</v>
      </c>
      <c r="J729" s="44" t="s">
        <v>1656</v>
      </c>
      <c r="K729" s="25">
        <v>3</v>
      </c>
      <c r="L729" s="25">
        <v>1</v>
      </c>
      <c r="M729" s="25">
        <v>24</v>
      </c>
      <c r="N729" s="25">
        <v>24</v>
      </c>
      <c r="O729" s="25" t="s">
        <v>536</v>
      </c>
      <c r="P729" s="25" t="s">
        <v>316</v>
      </c>
      <c r="Q729" s="25" t="s">
        <v>4206</v>
      </c>
      <c r="R729" s="44" t="s">
        <v>1942</v>
      </c>
      <c r="S729" s="25">
        <v>8</v>
      </c>
      <c r="T729" s="25" t="s">
        <v>1921</v>
      </c>
      <c r="U729" s="25" t="s">
        <v>2</v>
      </c>
      <c r="V729" s="44">
        <v>7</v>
      </c>
      <c r="W729" s="25" t="s">
        <v>1617</v>
      </c>
      <c r="X729" s="25">
        <v>2</v>
      </c>
      <c r="Y729" s="62"/>
      <c r="Z729" s="83"/>
      <c r="AA729" s="83">
        <v>9.75</v>
      </c>
      <c r="AB729" s="83"/>
      <c r="AC729" s="83"/>
      <c r="AD729" s="25" t="s">
        <v>3315</v>
      </c>
      <c r="AE729" s="22"/>
      <c r="AF729" s="22"/>
      <c r="AG729" s="22">
        <f t="shared" si="47"/>
        <v>10.855434499522527</v>
      </c>
      <c r="AH729" s="22"/>
      <c r="AI729" s="22"/>
      <c r="AJ729" s="35"/>
      <c r="AK729" s="35"/>
      <c r="AL729" s="35">
        <f t="shared" si="48"/>
        <v>108554.34499522527</v>
      </c>
      <c r="AM729" s="35"/>
      <c r="AN729" s="35"/>
      <c r="AO729" s="24">
        <v>95.991666666666674</v>
      </c>
      <c r="AP729" s="24"/>
      <c r="AQ729" s="24">
        <v>1</v>
      </c>
      <c r="AR729" s="27">
        <v>2</v>
      </c>
      <c r="AS729" s="24">
        <v>1E-4</v>
      </c>
      <c r="AT729" s="25">
        <v>17</v>
      </c>
      <c r="AU729" s="44" t="s">
        <v>3684</v>
      </c>
      <c r="AV729" s="25" t="s">
        <v>1613</v>
      </c>
      <c r="AW729" s="25">
        <v>2007</v>
      </c>
      <c r="AX729" s="25" t="s">
        <v>1615</v>
      </c>
      <c r="AY729" s="25" t="s">
        <v>1612</v>
      </c>
      <c r="AZ729" s="78">
        <v>0.04</v>
      </c>
      <c r="BA729" s="25"/>
      <c r="BB729" s="44" t="s">
        <v>3683</v>
      </c>
      <c r="BC729" s="25"/>
      <c r="BD729" s="25" t="s">
        <v>1614</v>
      </c>
      <c r="BE729" s="44" t="s">
        <v>3685</v>
      </c>
      <c r="BF729" s="44">
        <v>2</v>
      </c>
      <c r="BG729" s="25" t="s">
        <v>2000</v>
      </c>
      <c r="BH729" s="25" t="s">
        <v>4149</v>
      </c>
      <c r="BI729" s="75">
        <v>2</v>
      </c>
      <c r="BJ729" s="75" t="s">
        <v>4153</v>
      </c>
      <c r="BK729" s="75" t="s">
        <v>4151</v>
      </c>
      <c r="BL729" s="221"/>
    </row>
    <row r="730" spans="1:70" ht="15" customHeight="1" x14ac:dyDescent="0.25">
      <c r="A730" s="25">
        <v>575</v>
      </c>
      <c r="B730" s="26"/>
      <c r="C730" s="190" t="s">
        <v>387</v>
      </c>
      <c r="D730" s="201">
        <v>1</v>
      </c>
      <c r="E730" s="87" t="s">
        <v>3682</v>
      </c>
      <c r="F730" s="57" t="s">
        <v>5</v>
      </c>
      <c r="G730" s="25" t="s">
        <v>427</v>
      </c>
      <c r="H730" s="104">
        <v>1</v>
      </c>
      <c r="I730" s="25">
        <v>1</v>
      </c>
      <c r="J730" s="44" t="s">
        <v>1656</v>
      </c>
      <c r="K730" s="25">
        <v>3</v>
      </c>
      <c r="L730" s="25">
        <v>1</v>
      </c>
      <c r="M730" s="25">
        <v>24</v>
      </c>
      <c r="N730" s="25">
        <v>24</v>
      </c>
      <c r="O730" s="25" t="s">
        <v>536</v>
      </c>
      <c r="P730" s="25" t="s">
        <v>316</v>
      </c>
      <c r="Q730" s="25" t="s">
        <v>4207</v>
      </c>
      <c r="R730" s="44" t="s">
        <v>1942</v>
      </c>
      <c r="S730" s="25">
        <v>3</v>
      </c>
      <c r="T730" s="25" t="s">
        <v>1928</v>
      </c>
      <c r="U730" s="25" t="s">
        <v>2</v>
      </c>
      <c r="V730" s="44">
        <v>4</v>
      </c>
      <c r="W730" s="25" t="s">
        <v>1617</v>
      </c>
      <c r="X730" s="25">
        <v>2</v>
      </c>
      <c r="Y730" s="62"/>
      <c r="Z730" s="83"/>
      <c r="AA730" s="83">
        <v>127.42</v>
      </c>
      <c r="AB730" s="83"/>
      <c r="AC730" s="83"/>
      <c r="AD730" s="25" t="s">
        <v>3316</v>
      </c>
      <c r="AE730" s="22"/>
      <c r="AF730" s="22"/>
      <c r="AG730" s="22">
        <f t="shared" si="47"/>
        <v>141.8666116850421</v>
      </c>
      <c r="AH730" s="22"/>
      <c r="AI730" s="22"/>
      <c r="AJ730" s="35"/>
      <c r="AK730" s="35"/>
      <c r="AL730" s="35">
        <f t="shared" si="48"/>
        <v>1418666.1168504211</v>
      </c>
      <c r="AM730" s="35"/>
      <c r="AN730" s="35"/>
      <c r="AO730" s="24">
        <v>95.991666666666674</v>
      </c>
      <c r="AP730" s="24"/>
      <c r="AQ730" s="24">
        <v>1</v>
      </c>
      <c r="AR730" s="27">
        <v>2</v>
      </c>
      <c r="AS730" s="24">
        <v>1E-4</v>
      </c>
      <c r="AT730" s="25">
        <v>17</v>
      </c>
      <c r="AU730" s="44" t="s">
        <v>3684</v>
      </c>
      <c r="AV730" s="25" t="s">
        <v>1613</v>
      </c>
      <c r="AW730" s="25">
        <v>2007</v>
      </c>
      <c r="AX730" s="25" t="s">
        <v>1615</v>
      </c>
      <c r="AY730" s="25" t="s">
        <v>1612</v>
      </c>
      <c r="AZ730" s="78">
        <v>0.04</v>
      </c>
      <c r="BA730" s="25"/>
      <c r="BB730" s="44" t="s">
        <v>3683</v>
      </c>
      <c r="BC730" s="25"/>
      <c r="BD730" s="25" t="s">
        <v>1614</v>
      </c>
      <c r="BE730" s="44" t="s">
        <v>3685</v>
      </c>
      <c r="BF730" s="44">
        <v>2</v>
      </c>
      <c r="BG730" s="62">
        <v>3</v>
      </c>
      <c r="BH730" s="25" t="s">
        <v>4149</v>
      </c>
      <c r="BI730" s="75">
        <v>2</v>
      </c>
      <c r="BJ730" s="75" t="s">
        <v>4153</v>
      </c>
      <c r="BK730" s="75" t="s">
        <v>4151</v>
      </c>
      <c r="BL730" s="221"/>
    </row>
    <row r="731" spans="1:70" ht="15" customHeight="1" x14ac:dyDescent="0.25">
      <c r="A731" s="25">
        <v>818</v>
      </c>
      <c r="B731" s="70"/>
      <c r="C731" s="193"/>
      <c r="D731" s="201">
        <v>0</v>
      </c>
      <c r="E731" s="90" t="s">
        <v>3686</v>
      </c>
      <c r="F731" s="90" t="s">
        <v>5</v>
      </c>
      <c r="G731" s="81" t="s">
        <v>3687</v>
      </c>
      <c r="H731" s="104">
        <v>1</v>
      </c>
      <c r="I731" s="81" t="s">
        <v>3699</v>
      </c>
      <c r="J731" s="81"/>
      <c r="K731" s="25">
        <v>5</v>
      </c>
      <c r="L731" s="185" t="s">
        <v>3687</v>
      </c>
      <c r="M731" s="185">
        <v>24</v>
      </c>
      <c r="N731" s="185">
        <v>24</v>
      </c>
      <c r="O731" s="97" t="s">
        <v>536</v>
      </c>
      <c r="P731" s="185" t="s">
        <v>19</v>
      </c>
      <c r="Q731" s="185" t="s">
        <v>1045</v>
      </c>
      <c r="R731" s="81"/>
      <c r="S731" s="81">
        <v>8</v>
      </c>
      <c r="T731" s="81" t="s">
        <v>3712</v>
      </c>
      <c r="U731" s="25" t="s">
        <v>2</v>
      </c>
      <c r="V731" s="25">
        <v>53</v>
      </c>
      <c r="W731" s="185" t="s">
        <v>3870</v>
      </c>
      <c r="X731" s="185">
        <v>2</v>
      </c>
      <c r="Y731" s="81"/>
      <c r="Z731" s="81"/>
      <c r="AA731" s="100">
        <v>87480.709723703578</v>
      </c>
      <c r="AB731" s="81"/>
      <c r="AC731" s="81"/>
      <c r="AD731" s="25" t="s">
        <v>3689</v>
      </c>
      <c r="AE731" s="22"/>
      <c r="AF731" s="22"/>
      <c r="AG731" s="22">
        <f t="shared" si="47"/>
        <v>87480.709723703578</v>
      </c>
      <c r="AH731" s="22"/>
      <c r="AI731" s="22"/>
      <c r="AJ731" s="35"/>
      <c r="AK731" s="35"/>
      <c r="AL731" s="35">
        <f t="shared" si="48"/>
        <v>87480.709723703578</v>
      </c>
      <c r="AM731" s="35"/>
      <c r="AN731" s="35"/>
      <c r="AO731" s="24">
        <v>106.875</v>
      </c>
      <c r="AP731" s="70"/>
      <c r="AQ731" s="28">
        <v>1</v>
      </c>
      <c r="AR731" s="27">
        <v>2</v>
      </c>
      <c r="AS731" s="73">
        <v>1</v>
      </c>
      <c r="AT731" s="185">
        <v>17</v>
      </c>
      <c r="AU731" s="185" t="s">
        <v>3692</v>
      </c>
      <c r="AV731" s="185" t="s">
        <v>3694</v>
      </c>
      <c r="AW731" s="185">
        <v>2016</v>
      </c>
      <c r="AX731" s="185"/>
      <c r="AY731" s="185" t="s">
        <v>3693</v>
      </c>
      <c r="AZ731" s="185"/>
      <c r="BA731" s="81" t="s">
        <v>3713</v>
      </c>
      <c r="BB731" s="185" t="s">
        <v>3691</v>
      </c>
      <c r="BC731" s="185"/>
      <c r="BD731" s="185"/>
      <c r="BE731" s="185"/>
      <c r="BF731" s="185">
        <v>2</v>
      </c>
      <c r="BG731" s="81" t="s">
        <v>2000</v>
      </c>
      <c r="BH731" s="81" t="s">
        <v>2000</v>
      </c>
      <c r="BI731" s="75" t="s">
        <v>2000</v>
      </c>
      <c r="BJ731" s="75" t="s">
        <v>4152</v>
      </c>
      <c r="BK731" s="75" t="s">
        <v>2000</v>
      </c>
      <c r="BL731" s="52"/>
      <c r="BM731" s="238"/>
      <c r="BN731" s="238"/>
      <c r="BO731" s="238"/>
      <c r="BP731" s="238"/>
      <c r="BQ731" s="238"/>
      <c r="BR731" s="238"/>
    </row>
    <row r="732" spans="1:70" ht="15" customHeight="1" x14ac:dyDescent="0.25">
      <c r="A732" s="25">
        <v>809</v>
      </c>
      <c r="B732" s="40"/>
      <c r="C732" s="192"/>
      <c r="D732" s="200">
        <v>2</v>
      </c>
      <c r="E732" s="90" t="s">
        <v>3686</v>
      </c>
      <c r="F732" s="90" t="s">
        <v>5</v>
      </c>
      <c r="G732" s="185" t="s">
        <v>3687</v>
      </c>
      <c r="H732" s="104">
        <v>1</v>
      </c>
      <c r="I732" s="185">
        <v>1</v>
      </c>
      <c r="J732" s="185"/>
      <c r="K732" s="185">
        <v>5</v>
      </c>
      <c r="L732" s="185" t="s">
        <v>3687</v>
      </c>
      <c r="M732" s="185">
        <v>24</v>
      </c>
      <c r="N732" s="185">
        <v>24</v>
      </c>
      <c r="O732" s="97" t="s">
        <v>536</v>
      </c>
      <c r="P732" s="185" t="s">
        <v>19</v>
      </c>
      <c r="Q732" s="185" t="s">
        <v>1045</v>
      </c>
      <c r="R732" s="185"/>
      <c r="S732" s="185">
        <v>3</v>
      </c>
      <c r="T732" s="101" t="s">
        <v>3688</v>
      </c>
      <c r="U732" s="25" t="s">
        <v>2</v>
      </c>
      <c r="V732" s="25">
        <v>2</v>
      </c>
      <c r="W732" s="185" t="s">
        <v>3870</v>
      </c>
      <c r="X732" s="185">
        <v>2</v>
      </c>
      <c r="Y732" s="185"/>
      <c r="Z732" s="185"/>
      <c r="AA732" s="102">
        <v>75551.522034107635</v>
      </c>
      <c r="AB732" s="185"/>
      <c r="AC732" s="185"/>
      <c r="AD732" s="25" t="s">
        <v>3689</v>
      </c>
      <c r="AE732" s="22"/>
      <c r="AF732" s="22"/>
      <c r="AG732" s="22">
        <f t="shared" ref="AG732:AG763" si="49">(AA732*(106.875/AO732))/$AQ732</f>
        <v>75551.522034107635</v>
      </c>
      <c r="AH732" s="22"/>
      <c r="AI732" s="22"/>
      <c r="AJ732" s="35"/>
      <c r="AK732" s="35"/>
      <c r="AL732" s="35">
        <f t="shared" ref="AL732:AL763" si="50">AG732/$AS732</f>
        <v>75551.522034107635</v>
      </c>
      <c r="AM732" s="35"/>
      <c r="AN732" s="35"/>
      <c r="AO732" s="24">
        <v>106.875</v>
      </c>
      <c r="AP732" s="40"/>
      <c r="AQ732" s="28">
        <v>1</v>
      </c>
      <c r="AR732" s="27">
        <v>2</v>
      </c>
      <c r="AS732" s="72">
        <v>1</v>
      </c>
      <c r="AT732" s="185">
        <v>17</v>
      </c>
      <c r="AU732" s="185" t="s">
        <v>3692</v>
      </c>
      <c r="AV732" s="185" t="s">
        <v>3694</v>
      </c>
      <c r="AW732" s="185">
        <v>2016</v>
      </c>
      <c r="AX732" s="185"/>
      <c r="AY732" s="185" t="s">
        <v>3693</v>
      </c>
      <c r="AZ732" s="185"/>
      <c r="BA732" s="185" t="s">
        <v>3690</v>
      </c>
      <c r="BB732" s="185" t="s">
        <v>3691</v>
      </c>
      <c r="BC732" s="185"/>
      <c r="BD732" s="185"/>
      <c r="BE732" s="185"/>
      <c r="BF732" s="185">
        <v>2</v>
      </c>
      <c r="BG732" s="76">
        <v>3</v>
      </c>
      <c r="BH732" s="185" t="s">
        <v>2000</v>
      </c>
      <c r="BI732" s="74">
        <v>2</v>
      </c>
      <c r="BJ732" s="75" t="s">
        <v>4152</v>
      </c>
      <c r="BK732" s="75" t="s">
        <v>2000</v>
      </c>
      <c r="BL732" s="53"/>
      <c r="BM732" s="238"/>
      <c r="BN732" s="238"/>
      <c r="BO732" s="238"/>
      <c r="BP732" s="238"/>
      <c r="BQ732" s="238"/>
      <c r="BR732" s="238"/>
    </row>
    <row r="733" spans="1:70" ht="15" customHeight="1" x14ac:dyDescent="0.25">
      <c r="A733" s="25">
        <v>810</v>
      </c>
      <c r="B733" s="70"/>
      <c r="C733" s="193"/>
      <c r="D733" s="200">
        <v>2</v>
      </c>
      <c r="E733" s="90" t="s">
        <v>3686</v>
      </c>
      <c r="F733" s="90" t="s">
        <v>5</v>
      </c>
      <c r="G733" s="81" t="s">
        <v>3687</v>
      </c>
      <c r="H733" s="104">
        <v>1</v>
      </c>
      <c r="I733" s="185">
        <v>1</v>
      </c>
      <c r="J733" s="81"/>
      <c r="K733" s="25">
        <v>5</v>
      </c>
      <c r="L733" s="185" t="s">
        <v>3687</v>
      </c>
      <c r="M733" s="185">
        <v>24</v>
      </c>
      <c r="N733" s="185">
        <v>24</v>
      </c>
      <c r="O733" s="97" t="s">
        <v>536</v>
      </c>
      <c r="P733" s="185" t="s">
        <v>19</v>
      </c>
      <c r="Q733" s="185" t="s">
        <v>1045</v>
      </c>
      <c r="R733" s="81"/>
      <c r="S733" s="81">
        <v>3</v>
      </c>
      <c r="T733" s="81" t="s">
        <v>3695</v>
      </c>
      <c r="U733" s="25" t="s">
        <v>2</v>
      </c>
      <c r="V733" s="25">
        <v>2</v>
      </c>
      <c r="W733" s="185" t="s">
        <v>3870</v>
      </c>
      <c r="X733" s="185">
        <v>2</v>
      </c>
      <c r="Y733" s="81"/>
      <c r="Z733" s="81"/>
      <c r="AA733" s="100">
        <v>75551.522034107635</v>
      </c>
      <c r="AB733" s="81"/>
      <c r="AC733" s="81"/>
      <c r="AD733" s="25" t="s">
        <v>3689</v>
      </c>
      <c r="AE733" s="22"/>
      <c r="AF733" s="22"/>
      <c r="AG733" s="22">
        <f t="shared" si="49"/>
        <v>75551.522034107635</v>
      </c>
      <c r="AH733" s="22"/>
      <c r="AI733" s="22"/>
      <c r="AJ733" s="35"/>
      <c r="AK733" s="35"/>
      <c r="AL733" s="35">
        <f t="shared" si="50"/>
        <v>75551.522034107635</v>
      </c>
      <c r="AM733" s="35"/>
      <c r="AN733" s="35"/>
      <c r="AO733" s="24">
        <v>106.875</v>
      </c>
      <c r="AP733" s="70"/>
      <c r="AQ733" s="28">
        <v>1</v>
      </c>
      <c r="AR733" s="27">
        <v>2</v>
      </c>
      <c r="AS733" s="73">
        <v>1</v>
      </c>
      <c r="AT733" s="185">
        <v>17</v>
      </c>
      <c r="AU733" s="185" t="s">
        <v>3692</v>
      </c>
      <c r="AV733" s="185" t="s">
        <v>3694</v>
      </c>
      <c r="AW733" s="185">
        <v>2016</v>
      </c>
      <c r="AX733" s="185"/>
      <c r="AY733" s="185" t="s">
        <v>3693</v>
      </c>
      <c r="AZ733" s="185"/>
      <c r="BA733" s="81" t="s">
        <v>3696</v>
      </c>
      <c r="BB733" s="185" t="s">
        <v>3691</v>
      </c>
      <c r="BC733" s="185"/>
      <c r="BD733" s="185"/>
      <c r="BE733" s="185"/>
      <c r="BF733" s="185">
        <v>2</v>
      </c>
      <c r="BG733" s="82">
        <v>3</v>
      </c>
      <c r="BH733" s="81" t="s">
        <v>2000</v>
      </c>
      <c r="BI733" s="74">
        <v>2</v>
      </c>
      <c r="BJ733" s="75" t="s">
        <v>4152</v>
      </c>
      <c r="BK733" s="75" t="s">
        <v>2000</v>
      </c>
      <c r="BL733" s="52"/>
      <c r="BM733" s="221"/>
      <c r="BN733" s="221"/>
      <c r="BO733" s="221"/>
      <c r="BP733" s="221"/>
      <c r="BQ733" s="221"/>
      <c r="BR733" s="221"/>
    </row>
    <row r="734" spans="1:70" ht="15" customHeight="1" x14ac:dyDescent="0.25">
      <c r="A734" s="25">
        <v>811</v>
      </c>
      <c r="B734" s="70"/>
      <c r="C734" s="193"/>
      <c r="D734" s="200">
        <v>2</v>
      </c>
      <c r="E734" s="90" t="s">
        <v>3686</v>
      </c>
      <c r="F734" s="90" t="s">
        <v>5</v>
      </c>
      <c r="G734" s="81" t="s">
        <v>3687</v>
      </c>
      <c r="H734" s="104">
        <v>1</v>
      </c>
      <c r="I734" s="185">
        <v>1</v>
      </c>
      <c r="J734" s="81"/>
      <c r="K734" s="25">
        <v>5</v>
      </c>
      <c r="L734" s="185" t="s">
        <v>3687</v>
      </c>
      <c r="M734" s="185">
        <v>24</v>
      </c>
      <c r="N734" s="185">
        <v>24</v>
      </c>
      <c r="O734" s="97" t="s">
        <v>536</v>
      </c>
      <c r="P734" s="185" t="s">
        <v>19</v>
      </c>
      <c r="Q734" s="185" t="s">
        <v>1045</v>
      </c>
      <c r="R734" s="81"/>
      <c r="S734" s="81">
        <v>3</v>
      </c>
      <c r="T734" s="81" t="s">
        <v>3697</v>
      </c>
      <c r="U734" s="25" t="s">
        <v>2</v>
      </c>
      <c r="V734" s="25">
        <v>2</v>
      </c>
      <c r="W734" s="185" t="s">
        <v>3870</v>
      </c>
      <c r="X734" s="185">
        <v>2</v>
      </c>
      <c r="Y734" s="81"/>
      <c r="Z734" s="81"/>
      <c r="AA734" s="100">
        <v>87480.709723703578</v>
      </c>
      <c r="AB734" s="81"/>
      <c r="AC734" s="81"/>
      <c r="AD734" s="25" t="s">
        <v>3689</v>
      </c>
      <c r="AE734" s="22"/>
      <c r="AF734" s="22"/>
      <c r="AG734" s="22">
        <f t="shared" si="49"/>
        <v>87480.709723703578</v>
      </c>
      <c r="AH734" s="22"/>
      <c r="AI734" s="22"/>
      <c r="AJ734" s="35"/>
      <c r="AK734" s="35"/>
      <c r="AL734" s="35">
        <f t="shared" si="50"/>
        <v>87480.709723703578</v>
      </c>
      <c r="AM734" s="35"/>
      <c r="AN734" s="35"/>
      <c r="AO734" s="24">
        <v>106.875</v>
      </c>
      <c r="AP734" s="70"/>
      <c r="AQ734" s="28">
        <v>1</v>
      </c>
      <c r="AR734" s="27">
        <v>2</v>
      </c>
      <c r="AS734" s="73">
        <v>1</v>
      </c>
      <c r="AT734" s="185">
        <v>17</v>
      </c>
      <c r="AU734" s="185" t="s">
        <v>3692</v>
      </c>
      <c r="AV734" s="185" t="s">
        <v>3694</v>
      </c>
      <c r="AW734" s="185">
        <v>2016</v>
      </c>
      <c r="AX734" s="185"/>
      <c r="AY734" s="185" t="s">
        <v>3693</v>
      </c>
      <c r="AZ734" s="185"/>
      <c r="BA734" s="81" t="s">
        <v>3698</v>
      </c>
      <c r="BB734" s="185" t="s">
        <v>3691</v>
      </c>
      <c r="BC734" s="185"/>
      <c r="BD734" s="185"/>
      <c r="BE734" s="185"/>
      <c r="BF734" s="185">
        <v>2</v>
      </c>
      <c r="BG734" s="82">
        <v>3</v>
      </c>
      <c r="BH734" s="81" t="s">
        <v>2000</v>
      </c>
      <c r="BI734" s="74">
        <v>2</v>
      </c>
      <c r="BJ734" s="75" t="s">
        <v>4152</v>
      </c>
      <c r="BK734" s="75" t="s">
        <v>2000</v>
      </c>
      <c r="BL734" s="52"/>
      <c r="BM734" s="221"/>
      <c r="BN734" s="221"/>
      <c r="BO734" s="221"/>
      <c r="BP734" s="221"/>
      <c r="BQ734" s="221"/>
      <c r="BR734" s="221"/>
    </row>
    <row r="735" spans="1:70" ht="15" customHeight="1" x14ac:dyDescent="0.25">
      <c r="A735" s="25">
        <v>812</v>
      </c>
      <c r="B735" s="70"/>
      <c r="C735" s="193"/>
      <c r="D735" s="201">
        <v>0</v>
      </c>
      <c r="E735" s="90" t="s">
        <v>3686</v>
      </c>
      <c r="F735" s="90" t="s">
        <v>5</v>
      </c>
      <c r="G735" s="81" t="s">
        <v>3687</v>
      </c>
      <c r="H735" s="104">
        <v>1</v>
      </c>
      <c r="I735" s="81" t="s">
        <v>3699</v>
      </c>
      <c r="J735" s="81"/>
      <c r="K735" s="25">
        <v>5</v>
      </c>
      <c r="L735" s="185" t="s">
        <v>3687</v>
      </c>
      <c r="M735" s="185">
        <v>24</v>
      </c>
      <c r="N735" s="185">
        <v>24</v>
      </c>
      <c r="O735" s="97" t="s">
        <v>536</v>
      </c>
      <c r="P735" s="185" t="s">
        <v>19</v>
      </c>
      <c r="Q735" s="185" t="s">
        <v>1045</v>
      </c>
      <c r="R735" s="81"/>
      <c r="S735" s="81">
        <v>8</v>
      </c>
      <c r="T735" s="81" t="s">
        <v>3700</v>
      </c>
      <c r="U735" s="25" t="s">
        <v>2</v>
      </c>
      <c r="V735" s="25">
        <v>7</v>
      </c>
      <c r="W735" s="185" t="s">
        <v>3870</v>
      </c>
      <c r="X735" s="185">
        <v>2</v>
      </c>
      <c r="Y735" s="81"/>
      <c r="Z735" s="81"/>
      <c r="AA735" s="100">
        <v>75551.522034107635</v>
      </c>
      <c r="AB735" s="81"/>
      <c r="AC735" s="81"/>
      <c r="AD735" s="25" t="s">
        <v>3689</v>
      </c>
      <c r="AE735" s="22"/>
      <c r="AF735" s="22"/>
      <c r="AG735" s="22">
        <f t="shared" si="49"/>
        <v>75551.522034107635</v>
      </c>
      <c r="AH735" s="22"/>
      <c r="AI735" s="22"/>
      <c r="AJ735" s="35"/>
      <c r="AK735" s="35"/>
      <c r="AL735" s="35">
        <f t="shared" si="50"/>
        <v>75551.522034107635</v>
      </c>
      <c r="AM735" s="35"/>
      <c r="AN735" s="35"/>
      <c r="AO735" s="24">
        <v>106.875</v>
      </c>
      <c r="AP735" s="70"/>
      <c r="AQ735" s="28">
        <v>1</v>
      </c>
      <c r="AR735" s="27">
        <v>2</v>
      </c>
      <c r="AS735" s="73">
        <v>1</v>
      </c>
      <c r="AT735" s="185">
        <v>17</v>
      </c>
      <c r="AU735" s="185" t="s">
        <v>3692</v>
      </c>
      <c r="AV735" s="185" t="s">
        <v>3694</v>
      </c>
      <c r="AW735" s="185">
        <v>2016</v>
      </c>
      <c r="AX735" s="185"/>
      <c r="AY735" s="185" t="s">
        <v>3693</v>
      </c>
      <c r="AZ735" s="185"/>
      <c r="BA735" s="81" t="s">
        <v>3701</v>
      </c>
      <c r="BB735" s="185" t="s">
        <v>3691</v>
      </c>
      <c r="BC735" s="185"/>
      <c r="BD735" s="185"/>
      <c r="BE735" s="185"/>
      <c r="BF735" s="185">
        <v>2</v>
      </c>
      <c r="BG735" s="81" t="s">
        <v>2000</v>
      </c>
      <c r="BH735" s="81" t="s">
        <v>2000</v>
      </c>
      <c r="BI735" s="75">
        <v>0</v>
      </c>
      <c r="BJ735" s="75" t="s">
        <v>4152</v>
      </c>
      <c r="BK735" s="75" t="s">
        <v>2000</v>
      </c>
      <c r="BL735" s="52"/>
      <c r="BM735" s="221"/>
      <c r="BN735" s="221"/>
      <c r="BO735" s="221"/>
      <c r="BP735" s="221"/>
      <c r="BQ735" s="221"/>
      <c r="BR735" s="221"/>
    </row>
    <row r="736" spans="1:70" ht="15" customHeight="1" x14ac:dyDescent="0.25">
      <c r="A736" s="25">
        <v>813</v>
      </c>
      <c r="B736" s="70"/>
      <c r="C736" s="193"/>
      <c r="D736" s="201">
        <v>0</v>
      </c>
      <c r="E736" s="90" t="s">
        <v>3686</v>
      </c>
      <c r="F736" s="90" t="s">
        <v>5</v>
      </c>
      <c r="G736" s="81" t="s">
        <v>3687</v>
      </c>
      <c r="H736" s="104">
        <v>1</v>
      </c>
      <c r="I736" s="81" t="s">
        <v>3699</v>
      </c>
      <c r="J736" s="81"/>
      <c r="K736" s="25">
        <v>5</v>
      </c>
      <c r="L736" s="185" t="s">
        <v>3687</v>
      </c>
      <c r="M736" s="185">
        <v>24</v>
      </c>
      <c r="N736" s="185">
        <v>24</v>
      </c>
      <c r="O736" s="97" t="s">
        <v>536</v>
      </c>
      <c r="P736" s="185" t="s">
        <v>19</v>
      </c>
      <c r="Q736" s="185" t="s">
        <v>1045</v>
      </c>
      <c r="R736" s="81"/>
      <c r="S736" s="81">
        <v>8</v>
      </c>
      <c r="T736" s="81" t="s">
        <v>3702</v>
      </c>
      <c r="U736" s="25" t="s">
        <v>2</v>
      </c>
      <c r="V736" s="25">
        <v>7</v>
      </c>
      <c r="W736" s="185" t="s">
        <v>3870</v>
      </c>
      <c r="X736" s="185">
        <v>2</v>
      </c>
      <c r="Y736" s="81"/>
      <c r="Z736" s="81"/>
      <c r="AA736" s="100">
        <v>79527.917930639611</v>
      </c>
      <c r="AB736" s="81"/>
      <c r="AC736" s="81"/>
      <c r="AD736" s="25" t="s">
        <v>3689</v>
      </c>
      <c r="AE736" s="22"/>
      <c r="AF736" s="22"/>
      <c r="AG736" s="22">
        <f t="shared" si="49"/>
        <v>79527.917930639611</v>
      </c>
      <c r="AH736" s="22"/>
      <c r="AI736" s="22"/>
      <c r="AJ736" s="35"/>
      <c r="AK736" s="35"/>
      <c r="AL736" s="35">
        <f t="shared" si="50"/>
        <v>79527.917930639611</v>
      </c>
      <c r="AM736" s="35"/>
      <c r="AN736" s="35"/>
      <c r="AO736" s="24">
        <v>106.875</v>
      </c>
      <c r="AP736" s="70"/>
      <c r="AQ736" s="28">
        <v>1</v>
      </c>
      <c r="AR736" s="27">
        <v>2</v>
      </c>
      <c r="AS736" s="73">
        <v>1</v>
      </c>
      <c r="AT736" s="185">
        <v>17</v>
      </c>
      <c r="AU736" s="185" t="s">
        <v>3692</v>
      </c>
      <c r="AV736" s="185" t="s">
        <v>3694</v>
      </c>
      <c r="AW736" s="185">
        <v>2016</v>
      </c>
      <c r="AX736" s="185"/>
      <c r="AY736" s="185" t="s">
        <v>3693</v>
      </c>
      <c r="AZ736" s="185"/>
      <c r="BA736" s="81" t="s">
        <v>3703</v>
      </c>
      <c r="BB736" s="185" t="s">
        <v>3691</v>
      </c>
      <c r="BC736" s="185"/>
      <c r="BD736" s="185"/>
      <c r="BE736" s="185"/>
      <c r="BF736" s="185">
        <v>2</v>
      </c>
      <c r="BG736" s="81" t="s">
        <v>2000</v>
      </c>
      <c r="BH736" s="81" t="s">
        <v>2000</v>
      </c>
      <c r="BI736" s="75">
        <v>0</v>
      </c>
      <c r="BJ736" s="75" t="s">
        <v>4152</v>
      </c>
      <c r="BK736" s="75" t="s">
        <v>2000</v>
      </c>
      <c r="BL736" s="52"/>
      <c r="BM736" s="221"/>
      <c r="BN736" s="221"/>
      <c r="BO736" s="221"/>
      <c r="BP736" s="221"/>
      <c r="BQ736" s="221"/>
      <c r="BR736" s="221"/>
    </row>
    <row r="737" spans="1:70" ht="15" customHeight="1" x14ac:dyDescent="0.25">
      <c r="A737" s="25">
        <v>814</v>
      </c>
      <c r="B737" s="70"/>
      <c r="C737" s="193"/>
      <c r="D737" s="201">
        <v>0</v>
      </c>
      <c r="E737" s="90" t="s">
        <v>3686</v>
      </c>
      <c r="F737" s="90" t="s">
        <v>5</v>
      </c>
      <c r="G737" s="81" t="s">
        <v>3687</v>
      </c>
      <c r="H737" s="104">
        <v>1</v>
      </c>
      <c r="I737" s="81" t="s">
        <v>3699</v>
      </c>
      <c r="J737" s="81"/>
      <c r="K737" s="25">
        <v>5</v>
      </c>
      <c r="L737" s="185" t="s">
        <v>3687</v>
      </c>
      <c r="M737" s="185">
        <v>24</v>
      </c>
      <c r="N737" s="185">
        <v>24</v>
      </c>
      <c r="O737" s="97" t="s">
        <v>536</v>
      </c>
      <c r="P737" s="185" t="s">
        <v>19</v>
      </c>
      <c r="Q737" s="185" t="s">
        <v>1045</v>
      </c>
      <c r="R737" s="81"/>
      <c r="S737" s="81">
        <v>8</v>
      </c>
      <c r="T737" s="81" t="s">
        <v>3704</v>
      </c>
      <c r="U737" s="25" t="s">
        <v>2</v>
      </c>
      <c r="V737" s="25">
        <v>7</v>
      </c>
      <c r="W737" s="185" t="s">
        <v>3870</v>
      </c>
      <c r="X737" s="185">
        <v>2</v>
      </c>
      <c r="Y737" s="81"/>
      <c r="Z737" s="81"/>
      <c r="AA737" s="100">
        <v>83504.313827171602</v>
      </c>
      <c r="AB737" s="81"/>
      <c r="AC737" s="81"/>
      <c r="AD737" s="25" t="s">
        <v>3689</v>
      </c>
      <c r="AE737" s="22"/>
      <c r="AF737" s="22"/>
      <c r="AG737" s="22">
        <f t="shared" si="49"/>
        <v>83504.313827171602</v>
      </c>
      <c r="AH737" s="22"/>
      <c r="AI737" s="22"/>
      <c r="AJ737" s="35"/>
      <c r="AK737" s="35"/>
      <c r="AL737" s="35">
        <f t="shared" si="50"/>
        <v>83504.313827171602</v>
      </c>
      <c r="AM737" s="35"/>
      <c r="AN737" s="35"/>
      <c r="AO737" s="24">
        <v>106.875</v>
      </c>
      <c r="AP737" s="70"/>
      <c r="AQ737" s="28">
        <v>1</v>
      </c>
      <c r="AR737" s="27">
        <v>2</v>
      </c>
      <c r="AS737" s="73">
        <v>1</v>
      </c>
      <c r="AT737" s="185">
        <v>17</v>
      </c>
      <c r="AU737" s="185" t="s">
        <v>3692</v>
      </c>
      <c r="AV737" s="185" t="s">
        <v>3694</v>
      </c>
      <c r="AW737" s="185">
        <v>2016</v>
      </c>
      <c r="AX737" s="185"/>
      <c r="AY737" s="185" t="s">
        <v>3693</v>
      </c>
      <c r="AZ737" s="185"/>
      <c r="BA737" s="81" t="s">
        <v>3705</v>
      </c>
      <c r="BB737" s="185" t="s">
        <v>3691</v>
      </c>
      <c r="BC737" s="185"/>
      <c r="BD737" s="185"/>
      <c r="BE737" s="185"/>
      <c r="BF737" s="185">
        <v>2</v>
      </c>
      <c r="BG737" s="81" t="s">
        <v>2000</v>
      </c>
      <c r="BH737" s="81" t="s">
        <v>2000</v>
      </c>
      <c r="BI737" s="75">
        <v>0</v>
      </c>
      <c r="BJ737" s="75" t="s">
        <v>4152</v>
      </c>
      <c r="BK737" s="75" t="s">
        <v>2000</v>
      </c>
      <c r="BL737" s="67"/>
      <c r="BM737" s="221"/>
      <c r="BN737" s="221"/>
      <c r="BO737" s="221"/>
      <c r="BP737" s="221"/>
      <c r="BQ737" s="221"/>
      <c r="BR737" s="221"/>
    </row>
    <row r="738" spans="1:70" ht="15" customHeight="1" x14ac:dyDescent="0.25">
      <c r="A738" s="25">
        <v>815</v>
      </c>
      <c r="B738" s="70"/>
      <c r="C738" s="193"/>
      <c r="D738" s="201">
        <v>0</v>
      </c>
      <c r="E738" s="90" t="s">
        <v>3686</v>
      </c>
      <c r="F738" s="90" t="s">
        <v>5</v>
      </c>
      <c r="G738" s="81" t="s">
        <v>3687</v>
      </c>
      <c r="H738" s="104">
        <v>1</v>
      </c>
      <c r="I738" s="81" t="s">
        <v>3699</v>
      </c>
      <c r="J738" s="81"/>
      <c r="K738" s="25">
        <v>5</v>
      </c>
      <c r="L738" s="185" t="s">
        <v>3687</v>
      </c>
      <c r="M738" s="185">
        <v>24</v>
      </c>
      <c r="N738" s="185">
        <v>24</v>
      </c>
      <c r="O738" s="97" t="s">
        <v>536</v>
      </c>
      <c r="P738" s="185" t="s">
        <v>19</v>
      </c>
      <c r="Q738" s="185" t="s">
        <v>1045</v>
      </c>
      <c r="R738" s="81"/>
      <c r="S738" s="81">
        <v>8</v>
      </c>
      <c r="T738" s="81" t="s">
        <v>3706</v>
      </c>
      <c r="U738" s="25" t="s">
        <v>2</v>
      </c>
      <c r="V738" s="25">
        <v>7</v>
      </c>
      <c r="W738" s="185" t="s">
        <v>3870</v>
      </c>
      <c r="X738" s="185">
        <v>2</v>
      </c>
      <c r="Y738" s="81"/>
      <c r="Z738" s="81"/>
      <c r="AA738" s="100">
        <v>83504.313827171602</v>
      </c>
      <c r="AB738" s="81"/>
      <c r="AC738" s="81"/>
      <c r="AD738" s="25" t="s">
        <v>3689</v>
      </c>
      <c r="AE738" s="22"/>
      <c r="AF738" s="22"/>
      <c r="AG738" s="22">
        <f t="shared" si="49"/>
        <v>83504.313827171602</v>
      </c>
      <c r="AH738" s="22"/>
      <c r="AI738" s="22"/>
      <c r="AJ738" s="35"/>
      <c r="AK738" s="35"/>
      <c r="AL738" s="35">
        <f t="shared" si="50"/>
        <v>83504.313827171602</v>
      </c>
      <c r="AM738" s="35"/>
      <c r="AN738" s="35"/>
      <c r="AO738" s="24">
        <v>106.875</v>
      </c>
      <c r="AP738" s="70"/>
      <c r="AQ738" s="28">
        <v>1</v>
      </c>
      <c r="AR738" s="27">
        <v>2</v>
      </c>
      <c r="AS738" s="73">
        <v>1</v>
      </c>
      <c r="AT738" s="185">
        <v>17</v>
      </c>
      <c r="AU738" s="185" t="s">
        <v>3692</v>
      </c>
      <c r="AV738" s="185" t="s">
        <v>3694</v>
      </c>
      <c r="AW738" s="185">
        <v>2016</v>
      </c>
      <c r="AX738" s="185"/>
      <c r="AY738" s="185" t="s">
        <v>3693</v>
      </c>
      <c r="AZ738" s="185"/>
      <c r="BA738" s="81" t="s">
        <v>3707</v>
      </c>
      <c r="BB738" s="185" t="s">
        <v>3691</v>
      </c>
      <c r="BC738" s="185"/>
      <c r="BD738" s="185"/>
      <c r="BE738" s="185"/>
      <c r="BF738" s="185">
        <v>2</v>
      </c>
      <c r="BG738" s="81" t="s">
        <v>2000</v>
      </c>
      <c r="BH738" s="81" t="s">
        <v>2000</v>
      </c>
      <c r="BI738" s="75">
        <v>0</v>
      </c>
      <c r="BJ738" s="75" t="s">
        <v>4152</v>
      </c>
      <c r="BK738" s="75" t="s">
        <v>2000</v>
      </c>
      <c r="BL738" s="52"/>
      <c r="BM738" s="221"/>
      <c r="BN738" s="221"/>
      <c r="BO738" s="221"/>
      <c r="BP738" s="221"/>
      <c r="BQ738" s="221"/>
      <c r="BR738" s="221"/>
    </row>
    <row r="739" spans="1:70" ht="15" customHeight="1" x14ac:dyDescent="0.25">
      <c r="A739" s="25">
        <v>816</v>
      </c>
      <c r="B739" s="70"/>
      <c r="C739" s="193"/>
      <c r="D739" s="201">
        <v>0</v>
      </c>
      <c r="E739" s="90" t="s">
        <v>3686</v>
      </c>
      <c r="F739" s="90" t="s">
        <v>5</v>
      </c>
      <c r="G739" s="81" t="s">
        <v>3687</v>
      </c>
      <c r="H739" s="104">
        <v>1</v>
      </c>
      <c r="I739" s="81" t="s">
        <v>3699</v>
      </c>
      <c r="J739" s="81"/>
      <c r="K739" s="25">
        <v>5</v>
      </c>
      <c r="L739" s="185" t="s">
        <v>3687</v>
      </c>
      <c r="M739" s="185">
        <v>24</v>
      </c>
      <c r="N739" s="185">
        <v>24</v>
      </c>
      <c r="O739" s="97" t="s">
        <v>536</v>
      </c>
      <c r="P739" s="185" t="s">
        <v>19</v>
      </c>
      <c r="Q739" s="185" t="s">
        <v>1045</v>
      </c>
      <c r="R739" s="81"/>
      <c r="S739" s="81">
        <v>8</v>
      </c>
      <c r="T739" s="81" t="s">
        <v>3708</v>
      </c>
      <c r="U739" s="25" t="s">
        <v>2</v>
      </c>
      <c r="V739" s="25">
        <v>7</v>
      </c>
      <c r="W739" s="185" t="s">
        <v>3870</v>
      </c>
      <c r="X739" s="185">
        <v>2</v>
      </c>
      <c r="Y739" s="81"/>
      <c r="Z739" s="81"/>
      <c r="AA739" s="100">
        <v>83504.313827171602</v>
      </c>
      <c r="AB739" s="81"/>
      <c r="AC739" s="81"/>
      <c r="AD739" s="25" t="s">
        <v>3689</v>
      </c>
      <c r="AE739" s="22"/>
      <c r="AF739" s="22"/>
      <c r="AG739" s="22">
        <f t="shared" si="49"/>
        <v>83504.313827171602</v>
      </c>
      <c r="AH739" s="22"/>
      <c r="AI739" s="22"/>
      <c r="AJ739" s="35"/>
      <c r="AK739" s="35"/>
      <c r="AL739" s="35">
        <f t="shared" si="50"/>
        <v>83504.313827171602</v>
      </c>
      <c r="AM739" s="35"/>
      <c r="AN739" s="35"/>
      <c r="AO739" s="24">
        <v>106.875</v>
      </c>
      <c r="AP739" s="70"/>
      <c r="AQ739" s="28">
        <v>1</v>
      </c>
      <c r="AR739" s="27">
        <v>2</v>
      </c>
      <c r="AS739" s="73">
        <v>1</v>
      </c>
      <c r="AT739" s="185">
        <v>17</v>
      </c>
      <c r="AU739" s="185" t="s">
        <v>3692</v>
      </c>
      <c r="AV739" s="185" t="s">
        <v>3694</v>
      </c>
      <c r="AW739" s="185">
        <v>2016</v>
      </c>
      <c r="AX739" s="185"/>
      <c r="AY739" s="185" t="s">
        <v>3693</v>
      </c>
      <c r="AZ739" s="185"/>
      <c r="BA739" s="81" t="s">
        <v>3709</v>
      </c>
      <c r="BB739" s="185" t="s">
        <v>3691</v>
      </c>
      <c r="BC739" s="185"/>
      <c r="BD739" s="185"/>
      <c r="BE739" s="185"/>
      <c r="BF739" s="185">
        <v>2</v>
      </c>
      <c r="BG739" s="81" t="s">
        <v>2000</v>
      </c>
      <c r="BH739" s="81" t="s">
        <v>2000</v>
      </c>
      <c r="BI739" s="75">
        <v>0</v>
      </c>
      <c r="BJ739" s="75" t="s">
        <v>4152</v>
      </c>
      <c r="BK739" s="75" t="s">
        <v>2000</v>
      </c>
      <c r="BL739" s="52"/>
      <c r="BM739" s="221"/>
      <c r="BN739" s="221"/>
      <c r="BO739" s="221"/>
      <c r="BP739" s="221"/>
      <c r="BQ739" s="221"/>
      <c r="BR739" s="221"/>
    </row>
    <row r="740" spans="1:70" ht="15" customHeight="1" x14ac:dyDescent="0.25">
      <c r="A740" s="25">
        <v>817</v>
      </c>
      <c r="B740" s="70"/>
      <c r="C740" s="193"/>
      <c r="D740" s="201">
        <v>0</v>
      </c>
      <c r="E740" s="90" t="s">
        <v>3686</v>
      </c>
      <c r="F740" s="90" t="s">
        <v>5</v>
      </c>
      <c r="G740" s="81" t="s">
        <v>3687</v>
      </c>
      <c r="H740" s="104">
        <v>1</v>
      </c>
      <c r="I740" s="81" t="s">
        <v>3699</v>
      </c>
      <c r="J740" s="81"/>
      <c r="K740" s="25">
        <v>5</v>
      </c>
      <c r="L740" s="185" t="s">
        <v>3687</v>
      </c>
      <c r="M740" s="185">
        <v>24</v>
      </c>
      <c r="N740" s="185">
        <v>24</v>
      </c>
      <c r="O740" s="97" t="s">
        <v>536</v>
      </c>
      <c r="P740" s="185" t="s">
        <v>19</v>
      </c>
      <c r="Q740" s="185" t="s">
        <v>1045</v>
      </c>
      <c r="R740" s="81"/>
      <c r="S740" s="81">
        <v>8</v>
      </c>
      <c r="T740" s="81" t="s">
        <v>3710</v>
      </c>
      <c r="U740" s="25" t="s">
        <v>2</v>
      </c>
      <c r="V740" s="25">
        <v>7</v>
      </c>
      <c r="W740" s="185" t="s">
        <v>3870</v>
      </c>
      <c r="X740" s="185">
        <v>2</v>
      </c>
      <c r="Y740" s="81"/>
      <c r="Z740" s="81"/>
      <c r="AA740" s="100">
        <v>83504.313827171602</v>
      </c>
      <c r="AB740" s="81"/>
      <c r="AC740" s="81"/>
      <c r="AD740" s="25" t="s">
        <v>3689</v>
      </c>
      <c r="AE740" s="22"/>
      <c r="AF740" s="22"/>
      <c r="AG740" s="22">
        <f t="shared" si="49"/>
        <v>83504.313827171602</v>
      </c>
      <c r="AH740" s="22"/>
      <c r="AI740" s="22"/>
      <c r="AJ740" s="35"/>
      <c r="AK740" s="35"/>
      <c r="AL740" s="35">
        <f t="shared" si="50"/>
        <v>83504.313827171602</v>
      </c>
      <c r="AM740" s="35"/>
      <c r="AN740" s="35"/>
      <c r="AO740" s="24">
        <v>106.875</v>
      </c>
      <c r="AP740" s="70"/>
      <c r="AQ740" s="28">
        <v>1</v>
      </c>
      <c r="AR740" s="27">
        <v>2</v>
      </c>
      <c r="AS740" s="73">
        <v>1</v>
      </c>
      <c r="AT740" s="185">
        <v>17</v>
      </c>
      <c r="AU740" s="185" t="s">
        <v>3692</v>
      </c>
      <c r="AV740" s="185" t="s">
        <v>3694</v>
      </c>
      <c r="AW740" s="185">
        <v>2016</v>
      </c>
      <c r="AX740" s="185"/>
      <c r="AY740" s="185" t="s">
        <v>3693</v>
      </c>
      <c r="AZ740" s="185"/>
      <c r="BA740" s="81" t="s">
        <v>3711</v>
      </c>
      <c r="BB740" s="185" t="s">
        <v>3691</v>
      </c>
      <c r="BC740" s="185"/>
      <c r="BD740" s="185"/>
      <c r="BE740" s="185"/>
      <c r="BF740" s="185">
        <v>2</v>
      </c>
      <c r="BG740" s="81" t="s">
        <v>2000</v>
      </c>
      <c r="BH740" s="81" t="s">
        <v>2000</v>
      </c>
      <c r="BI740" s="75">
        <v>0</v>
      </c>
      <c r="BJ740" s="75" t="s">
        <v>4152</v>
      </c>
      <c r="BK740" s="75" t="s">
        <v>2000</v>
      </c>
      <c r="BL740" s="52"/>
      <c r="BM740" s="213"/>
      <c r="BN740" s="213"/>
      <c r="BO740" s="213"/>
      <c r="BP740" s="213"/>
      <c r="BQ740" s="213"/>
      <c r="BR740" s="213"/>
    </row>
    <row r="741" spans="1:70" ht="15" customHeight="1" x14ac:dyDescent="0.25">
      <c r="A741" s="25">
        <v>819</v>
      </c>
      <c r="B741" s="70"/>
      <c r="C741" s="193"/>
      <c r="D741" s="201">
        <v>0</v>
      </c>
      <c r="E741" s="90" t="s">
        <v>3686</v>
      </c>
      <c r="F741" s="90" t="s">
        <v>5</v>
      </c>
      <c r="G741" s="81" t="s">
        <v>3687</v>
      </c>
      <c r="H741" s="104">
        <v>1</v>
      </c>
      <c r="I741" s="81" t="s">
        <v>3699</v>
      </c>
      <c r="J741" s="81"/>
      <c r="K741" s="25">
        <v>5</v>
      </c>
      <c r="L741" s="185" t="s">
        <v>3687</v>
      </c>
      <c r="M741" s="185">
        <v>24</v>
      </c>
      <c r="N741" s="185">
        <v>24</v>
      </c>
      <c r="O741" s="97" t="s">
        <v>536</v>
      </c>
      <c r="P741" s="185" t="s">
        <v>19</v>
      </c>
      <c r="Q741" s="185" t="s">
        <v>1045</v>
      </c>
      <c r="R741" s="81"/>
      <c r="S741" s="81">
        <v>8</v>
      </c>
      <c r="T741" s="81" t="s">
        <v>3714</v>
      </c>
      <c r="U741" s="25" t="s">
        <v>2</v>
      </c>
      <c r="V741" s="25">
        <v>7</v>
      </c>
      <c r="W741" s="185" t="s">
        <v>3870</v>
      </c>
      <c r="X741" s="185">
        <v>2</v>
      </c>
      <c r="Y741" s="81"/>
      <c r="Z741" s="81"/>
      <c r="AA741" s="100">
        <v>83504.313827171602</v>
      </c>
      <c r="AB741" s="81"/>
      <c r="AC741" s="81"/>
      <c r="AD741" s="25" t="s">
        <v>3689</v>
      </c>
      <c r="AE741" s="22"/>
      <c r="AF741" s="22"/>
      <c r="AG741" s="22">
        <f t="shared" si="49"/>
        <v>83504.313827171602</v>
      </c>
      <c r="AH741" s="22"/>
      <c r="AI741" s="22"/>
      <c r="AJ741" s="35"/>
      <c r="AK741" s="35"/>
      <c r="AL741" s="35">
        <f t="shared" si="50"/>
        <v>83504.313827171602</v>
      </c>
      <c r="AM741" s="35"/>
      <c r="AN741" s="35"/>
      <c r="AO741" s="24">
        <v>106.875</v>
      </c>
      <c r="AP741" s="70"/>
      <c r="AQ741" s="28">
        <v>1</v>
      </c>
      <c r="AR741" s="27">
        <v>2</v>
      </c>
      <c r="AS741" s="73">
        <v>1</v>
      </c>
      <c r="AT741" s="185">
        <v>17</v>
      </c>
      <c r="AU741" s="185" t="s">
        <v>3692</v>
      </c>
      <c r="AV741" s="185" t="s">
        <v>3694</v>
      </c>
      <c r="AW741" s="185">
        <v>2016</v>
      </c>
      <c r="AX741" s="185"/>
      <c r="AY741" s="185" t="s">
        <v>3693</v>
      </c>
      <c r="AZ741" s="185"/>
      <c r="BA741" s="81" t="s">
        <v>3715</v>
      </c>
      <c r="BB741" s="185" t="s">
        <v>3691</v>
      </c>
      <c r="BC741" s="185"/>
      <c r="BD741" s="185"/>
      <c r="BE741" s="185"/>
      <c r="BF741" s="185">
        <v>2</v>
      </c>
      <c r="BG741" s="81" t="s">
        <v>2000</v>
      </c>
      <c r="BH741" s="81" t="s">
        <v>2000</v>
      </c>
      <c r="BI741" s="75">
        <v>0</v>
      </c>
      <c r="BJ741" s="75" t="s">
        <v>4152</v>
      </c>
      <c r="BK741" s="75" t="s">
        <v>2000</v>
      </c>
      <c r="BL741" s="52"/>
      <c r="BM741" s="213"/>
      <c r="BN741" s="213"/>
      <c r="BO741" s="213"/>
      <c r="BP741" s="213"/>
      <c r="BQ741" s="213"/>
      <c r="BR741" s="213"/>
    </row>
    <row r="742" spans="1:70" ht="15" customHeight="1" x14ac:dyDescent="0.25">
      <c r="A742" s="25">
        <v>820</v>
      </c>
      <c r="B742" s="70"/>
      <c r="C742" s="193"/>
      <c r="D742" s="201">
        <v>0</v>
      </c>
      <c r="E742" s="90" t="s">
        <v>3686</v>
      </c>
      <c r="F742" s="90" t="s">
        <v>5</v>
      </c>
      <c r="G742" s="81" t="s">
        <v>3687</v>
      </c>
      <c r="H742" s="104">
        <v>1</v>
      </c>
      <c r="I742" s="81" t="s">
        <v>3699</v>
      </c>
      <c r="J742" s="81"/>
      <c r="K742" s="25">
        <v>5</v>
      </c>
      <c r="L742" s="185" t="s">
        <v>3687</v>
      </c>
      <c r="M742" s="185">
        <v>24</v>
      </c>
      <c r="N742" s="185">
        <v>24</v>
      </c>
      <c r="O742" s="97" t="s">
        <v>536</v>
      </c>
      <c r="P742" s="185" t="s">
        <v>19</v>
      </c>
      <c r="Q742" s="185" t="s">
        <v>1045</v>
      </c>
      <c r="R742" s="81"/>
      <c r="S742" s="81">
        <v>8</v>
      </c>
      <c r="T742" s="81" t="s">
        <v>3716</v>
      </c>
      <c r="U742" s="25" t="s">
        <v>2</v>
      </c>
      <c r="V742" s="25">
        <v>7</v>
      </c>
      <c r="W742" s="185" t="s">
        <v>3870</v>
      </c>
      <c r="X742" s="185">
        <v>2</v>
      </c>
      <c r="Y742" s="81"/>
      <c r="Z742" s="81"/>
      <c r="AA742" s="100">
        <v>83504.313827171602</v>
      </c>
      <c r="AB742" s="81"/>
      <c r="AC742" s="81"/>
      <c r="AD742" s="25" t="s">
        <v>3689</v>
      </c>
      <c r="AE742" s="22"/>
      <c r="AF742" s="22"/>
      <c r="AG742" s="22">
        <f t="shared" si="49"/>
        <v>83504.313827171602</v>
      </c>
      <c r="AH742" s="22"/>
      <c r="AI742" s="22"/>
      <c r="AJ742" s="35"/>
      <c r="AK742" s="35"/>
      <c r="AL742" s="35">
        <f t="shared" si="50"/>
        <v>83504.313827171602</v>
      </c>
      <c r="AM742" s="35"/>
      <c r="AN742" s="35"/>
      <c r="AO742" s="24">
        <v>106.875</v>
      </c>
      <c r="AP742" s="70"/>
      <c r="AQ742" s="28">
        <v>1</v>
      </c>
      <c r="AR742" s="27">
        <v>2</v>
      </c>
      <c r="AS742" s="73">
        <v>1</v>
      </c>
      <c r="AT742" s="185">
        <v>17</v>
      </c>
      <c r="AU742" s="185" t="s">
        <v>3692</v>
      </c>
      <c r="AV742" s="185" t="s">
        <v>3694</v>
      </c>
      <c r="AW742" s="185">
        <v>2016</v>
      </c>
      <c r="AX742" s="185"/>
      <c r="AY742" s="185" t="s">
        <v>3693</v>
      </c>
      <c r="AZ742" s="185"/>
      <c r="BA742" s="81" t="s">
        <v>3717</v>
      </c>
      <c r="BB742" s="185" t="s">
        <v>3691</v>
      </c>
      <c r="BC742" s="185"/>
      <c r="BD742" s="185"/>
      <c r="BE742" s="185"/>
      <c r="BF742" s="185">
        <v>2</v>
      </c>
      <c r="BG742" s="81" t="s">
        <v>2000</v>
      </c>
      <c r="BH742" s="81" t="s">
        <v>2000</v>
      </c>
      <c r="BI742" s="75">
        <v>0</v>
      </c>
      <c r="BJ742" s="75" t="s">
        <v>4152</v>
      </c>
      <c r="BK742" s="75" t="s">
        <v>2000</v>
      </c>
      <c r="BL742" s="52"/>
      <c r="BM742" s="221"/>
      <c r="BN742" s="221"/>
      <c r="BO742" s="221"/>
      <c r="BP742" s="221"/>
      <c r="BQ742" s="221"/>
      <c r="BR742" s="221"/>
    </row>
    <row r="743" spans="1:70" ht="15" customHeight="1" x14ac:dyDescent="0.25">
      <c r="A743" s="25">
        <v>821</v>
      </c>
      <c r="B743" s="70"/>
      <c r="C743" s="193"/>
      <c r="D743" s="201">
        <v>0</v>
      </c>
      <c r="E743" s="90" t="s">
        <v>3686</v>
      </c>
      <c r="F743" s="90" t="s">
        <v>5</v>
      </c>
      <c r="G743" s="81" t="s">
        <v>3687</v>
      </c>
      <c r="H743" s="104">
        <v>1</v>
      </c>
      <c r="I743" s="81" t="s">
        <v>3699</v>
      </c>
      <c r="J743" s="81"/>
      <c r="K743" s="25">
        <v>5</v>
      </c>
      <c r="L743" s="185" t="s">
        <v>3687</v>
      </c>
      <c r="M743" s="185">
        <v>24</v>
      </c>
      <c r="N743" s="185">
        <v>24</v>
      </c>
      <c r="O743" s="97" t="s">
        <v>536</v>
      </c>
      <c r="P743" s="185" t="s">
        <v>19</v>
      </c>
      <c r="Q743" s="185" t="s">
        <v>1045</v>
      </c>
      <c r="R743" s="81"/>
      <c r="S743" s="81" t="s">
        <v>3862</v>
      </c>
      <c r="T743" s="81" t="s">
        <v>3718</v>
      </c>
      <c r="U743" s="25" t="s">
        <v>2</v>
      </c>
      <c r="V743" s="25">
        <v>1</v>
      </c>
      <c r="W743" s="185" t="s">
        <v>3870</v>
      </c>
      <c r="X743" s="185">
        <v>2</v>
      </c>
      <c r="Y743" s="81"/>
      <c r="Z743" s="81"/>
      <c r="AA743" s="100">
        <v>79527.917930639611</v>
      </c>
      <c r="AB743" s="81"/>
      <c r="AC743" s="81"/>
      <c r="AD743" s="25" t="s">
        <v>3689</v>
      </c>
      <c r="AE743" s="22"/>
      <c r="AF743" s="22"/>
      <c r="AG743" s="22">
        <f t="shared" si="49"/>
        <v>79527.917930639611</v>
      </c>
      <c r="AH743" s="22"/>
      <c r="AI743" s="22"/>
      <c r="AJ743" s="35"/>
      <c r="AK743" s="35"/>
      <c r="AL743" s="35">
        <f t="shared" si="50"/>
        <v>79527.917930639611</v>
      </c>
      <c r="AM743" s="35"/>
      <c r="AN743" s="35"/>
      <c r="AO743" s="24">
        <v>106.875</v>
      </c>
      <c r="AP743" s="70"/>
      <c r="AQ743" s="28">
        <v>1</v>
      </c>
      <c r="AR743" s="27">
        <v>2</v>
      </c>
      <c r="AS743" s="73">
        <v>1</v>
      </c>
      <c r="AT743" s="185">
        <v>17</v>
      </c>
      <c r="AU743" s="185" t="s">
        <v>3692</v>
      </c>
      <c r="AV743" s="185" t="s">
        <v>3694</v>
      </c>
      <c r="AW743" s="185">
        <v>2016</v>
      </c>
      <c r="AX743" s="185"/>
      <c r="AY743" s="185" t="s">
        <v>3693</v>
      </c>
      <c r="AZ743" s="185"/>
      <c r="BA743" s="81" t="s">
        <v>3719</v>
      </c>
      <c r="BB743" s="185" t="s">
        <v>3691</v>
      </c>
      <c r="BC743" s="185"/>
      <c r="BD743" s="185"/>
      <c r="BE743" s="185"/>
      <c r="BF743" s="185">
        <v>2</v>
      </c>
      <c r="BG743" s="81" t="s">
        <v>2000</v>
      </c>
      <c r="BH743" s="81" t="s">
        <v>2000</v>
      </c>
      <c r="BI743" s="75">
        <v>0</v>
      </c>
      <c r="BJ743" s="75" t="s">
        <v>4152</v>
      </c>
      <c r="BK743" s="75" t="s">
        <v>2000</v>
      </c>
      <c r="BL743" s="52"/>
      <c r="BM743" s="221"/>
      <c r="BN743" s="221"/>
      <c r="BO743" s="221"/>
      <c r="BP743" s="221"/>
      <c r="BQ743" s="221"/>
      <c r="BR743" s="221"/>
    </row>
    <row r="744" spans="1:70" ht="15" customHeight="1" x14ac:dyDescent="0.25">
      <c r="A744" s="25">
        <v>822</v>
      </c>
      <c r="B744" s="70"/>
      <c r="C744" s="193"/>
      <c r="D744" s="201">
        <v>0</v>
      </c>
      <c r="E744" s="90" t="s">
        <v>3686</v>
      </c>
      <c r="F744" s="90" t="s">
        <v>5</v>
      </c>
      <c r="G744" s="81" t="s">
        <v>3687</v>
      </c>
      <c r="H744" s="104">
        <v>1</v>
      </c>
      <c r="I744" s="81" t="s">
        <v>3699</v>
      </c>
      <c r="J744" s="81"/>
      <c r="K744" s="25">
        <v>5</v>
      </c>
      <c r="L744" s="185" t="s">
        <v>3687</v>
      </c>
      <c r="M744" s="185">
        <v>24</v>
      </c>
      <c r="N744" s="185">
        <v>24</v>
      </c>
      <c r="O744" s="97" t="s">
        <v>536</v>
      </c>
      <c r="P744" s="185" t="s">
        <v>19</v>
      </c>
      <c r="Q744" s="185" t="s">
        <v>1045</v>
      </c>
      <c r="R744" s="81"/>
      <c r="S744" s="81">
        <v>8</v>
      </c>
      <c r="T744" s="81" t="s">
        <v>3720</v>
      </c>
      <c r="U744" s="25" t="s">
        <v>2</v>
      </c>
      <c r="V744" s="25">
        <v>7</v>
      </c>
      <c r="W744" s="185" t="s">
        <v>3870</v>
      </c>
      <c r="X744" s="185">
        <v>2</v>
      </c>
      <c r="Y744" s="81"/>
      <c r="Z744" s="81"/>
      <c r="AA744" s="100">
        <v>79527.917930639611</v>
      </c>
      <c r="AB744" s="81"/>
      <c r="AC744" s="81"/>
      <c r="AD744" s="25" t="s">
        <v>3689</v>
      </c>
      <c r="AE744" s="22"/>
      <c r="AF744" s="22"/>
      <c r="AG744" s="22">
        <f t="shared" si="49"/>
        <v>79527.917930639611</v>
      </c>
      <c r="AH744" s="22"/>
      <c r="AI744" s="22"/>
      <c r="AJ744" s="35"/>
      <c r="AK744" s="35"/>
      <c r="AL744" s="35">
        <f t="shared" si="50"/>
        <v>79527.917930639611</v>
      </c>
      <c r="AM744" s="35"/>
      <c r="AN744" s="35"/>
      <c r="AO744" s="24">
        <v>106.875</v>
      </c>
      <c r="AP744" s="70"/>
      <c r="AQ744" s="28">
        <v>1</v>
      </c>
      <c r="AR744" s="27">
        <v>2</v>
      </c>
      <c r="AS744" s="73">
        <v>1</v>
      </c>
      <c r="AT744" s="185">
        <v>17</v>
      </c>
      <c r="AU744" s="185" t="s">
        <v>3692</v>
      </c>
      <c r="AV744" s="185" t="s">
        <v>3694</v>
      </c>
      <c r="AW744" s="185">
        <v>2016</v>
      </c>
      <c r="AX744" s="185"/>
      <c r="AY744" s="185" t="s">
        <v>3693</v>
      </c>
      <c r="AZ744" s="185"/>
      <c r="BA744" s="81" t="s">
        <v>3721</v>
      </c>
      <c r="BB744" s="185" t="s">
        <v>3691</v>
      </c>
      <c r="BC744" s="185"/>
      <c r="BD744" s="185"/>
      <c r="BE744" s="185"/>
      <c r="BF744" s="185">
        <v>2</v>
      </c>
      <c r="BG744" s="81" t="s">
        <v>2000</v>
      </c>
      <c r="BH744" s="81" t="s">
        <v>2000</v>
      </c>
      <c r="BI744" s="75">
        <v>0</v>
      </c>
      <c r="BJ744" s="75" t="s">
        <v>4152</v>
      </c>
      <c r="BK744" s="75" t="s">
        <v>2000</v>
      </c>
      <c r="BL744" s="52"/>
      <c r="BM744" s="221"/>
      <c r="BN744" s="221"/>
      <c r="BO744" s="221"/>
      <c r="BP744" s="221"/>
      <c r="BQ744" s="221"/>
      <c r="BR744" s="221"/>
    </row>
    <row r="745" spans="1:70" ht="15" customHeight="1" x14ac:dyDescent="0.25">
      <c r="A745" s="25">
        <v>823</v>
      </c>
      <c r="B745" s="70"/>
      <c r="C745" s="193"/>
      <c r="D745" s="201">
        <v>0</v>
      </c>
      <c r="E745" s="90" t="s">
        <v>3686</v>
      </c>
      <c r="F745" s="90" t="s">
        <v>5</v>
      </c>
      <c r="G745" s="81" t="s">
        <v>3687</v>
      </c>
      <c r="H745" s="104">
        <v>1</v>
      </c>
      <c r="I745" s="81" t="s">
        <v>3699</v>
      </c>
      <c r="J745" s="81"/>
      <c r="K745" s="25">
        <v>5</v>
      </c>
      <c r="L745" s="185" t="s">
        <v>3687</v>
      </c>
      <c r="M745" s="185">
        <v>24</v>
      </c>
      <c r="N745" s="185">
        <v>24</v>
      </c>
      <c r="O745" s="97" t="s">
        <v>536</v>
      </c>
      <c r="P745" s="185" t="s">
        <v>19</v>
      </c>
      <c r="Q745" s="185" t="s">
        <v>1045</v>
      </c>
      <c r="R745" s="81"/>
      <c r="S745" s="81">
        <v>8</v>
      </c>
      <c r="T745" s="81" t="s">
        <v>3722</v>
      </c>
      <c r="U745" s="25" t="s">
        <v>2</v>
      </c>
      <c r="V745" s="25">
        <v>7</v>
      </c>
      <c r="W745" s="185" t="s">
        <v>3870</v>
      </c>
      <c r="X745" s="185">
        <v>2</v>
      </c>
      <c r="Y745" s="81"/>
      <c r="Z745" s="81"/>
      <c r="AA745" s="100">
        <v>71575.126137575659</v>
      </c>
      <c r="AB745" s="81"/>
      <c r="AC745" s="81"/>
      <c r="AD745" s="25" t="s">
        <v>3689</v>
      </c>
      <c r="AE745" s="22"/>
      <c r="AF745" s="22"/>
      <c r="AG745" s="22">
        <f t="shared" si="49"/>
        <v>71575.126137575659</v>
      </c>
      <c r="AH745" s="22"/>
      <c r="AI745" s="22"/>
      <c r="AJ745" s="35"/>
      <c r="AK745" s="35"/>
      <c r="AL745" s="35">
        <f t="shared" si="50"/>
        <v>71575.126137575659</v>
      </c>
      <c r="AM745" s="35"/>
      <c r="AN745" s="35"/>
      <c r="AO745" s="24">
        <v>106.875</v>
      </c>
      <c r="AP745" s="70"/>
      <c r="AQ745" s="28">
        <v>1</v>
      </c>
      <c r="AR745" s="27">
        <v>2</v>
      </c>
      <c r="AS745" s="73">
        <v>1</v>
      </c>
      <c r="AT745" s="185">
        <v>17</v>
      </c>
      <c r="AU745" s="185" t="s">
        <v>3692</v>
      </c>
      <c r="AV745" s="185" t="s">
        <v>3694</v>
      </c>
      <c r="AW745" s="185">
        <v>2016</v>
      </c>
      <c r="AX745" s="185"/>
      <c r="AY745" s="185" t="s">
        <v>3693</v>
      </c>
      <c r="AZ745" s="185"/>
      <c r="BA745" s="81" t="s">
        <v>3723</v>
      </c>
      <c r="BB745" s="185" t="s">
        <v>3691</v>
      </c>
      <c r="BC745" s="185"/>
      <c r="BD745" s="185"/>
      <c r="BE745" s="185"/>
      <c r="BF745" s="185">
        <v>2</v>
      </c>
      <c r="BG745" s="81" t="s">
        <v>2000</v>
      </c>
      <c r="BH745" s="81" t="s">
        <v>2000</v>
      </c>
      <c r="BI745" s="75">
        <v>0</v>
      </c>
      <c r="BJ745" s="75" t="s">
        <v>4152</v>
      </c>
      <c r="BK745" s="75" t="s">
        <v>2000</v>
      </c>
      <c r="BL745" s="52"/>
      <c r="BM745" s="213"/>
      <c r="BN745" s="213"/>
      <c r="BO745" s="213"/>
      <c r="BP745" s="213"/>
      <c r="BQ745" s="213"/>
      <c r="BR745" s="213"/>
    </row>
    <row r="746" spans="1:70" ht="15" customHeight="1" x14ac:dyDescent="0.25">
      <c r="A746" s="25">
        <v>824</v>
      </c>
      <c r="B746" s="70"/>
      <c r="C746" s="193"/>
      <c r="D746" s="201">
        <v>0</v>
      </c>
      <c r="E746" s="90" t="s">
        <v>3686</v>
      </c>
      <c r="F746" s="90" t="s">
        <v>5</v>
      </c>
      <c r="G746" s="81" t="s">
        <v>3687</v>
      </c>
      <c r="H746" s="104">
        <v>1</v>
      </c>
      <c r="I746" s="81" t="s">
        <v>3699</v>
      </c>
      <c r="J746" s="81"/>
      <c r="K746" s="25">
        <v>5</v>
      </c>
      <c r="L746" s="185" t="s">
        <v>3687</v>
      </c>
      <c r="M746" s="185">
        <v>24</v>
      </c>
      <c r="N746" s="185">
        <v>24</v>
      </c>
      <c r="O746" s="97" t="s">
        <v>536</v>
      </c>
      <c r="P746" s="185" t="s">
        <v>19</v>
      </c>
      <c r="Q746" s="185" t="s">
        <v>1045</v>
      </c>
      <c r="R746" s="81"/>
      <c r="S746" s="81">
        <v>8</v>
      </c>
      <c r="T746" s="81" t="s">
        <v>3724</v>
      </c>
      <c r="U746" s="25" t="s">
        <v>2</v>
      </c>
      <c r="V746" s="25">
        <v>7</v>
      </c>
      <c r="W746" s="185" t="s">
        <v>3870</v>
      </c>
      <c r="X746" s="185">
        <v>2</v>
      </c>
      <c r="Y746" s="81"/>
      <c r="Z746" s="81"/>
      <c r="AA746" s="100">
        <v>71575.126137575659</v>
      </c>
      <c r="AB746" s="81"/>
      <c r="AC746" s="81"/>
      <c r="AD746" s="25" t="s">
        <v>3689</v>
      </c>
      <c r="AE746" s="22"/>
      <c r="AF746" s="22"/>
      <c r="AG746" s="22">
        <f t="shared" si="49"/>
        <v>71575.126137575659</v>
      </c>
      <c r="AH746" s="22"/>
      <c r="AI746" s="22"/>
      <c r="AJ746" s="35"/>
      <c r="AK746" s="35"/>
      <c r="AL746" s="35">
        <f t="shared" si="50"/>
        <v>71575.126137575659</v>
      </c>
      <c r="AM746" s="35"/>
      <c r="AN746" s="35"/>
      <c r="AO746" s="24">
        <v>106.875</v>
      </c>
      <c r="AP746" s="70"/>
      <c r="AQ746" s="28">
        <v>1</v>
      </c>
      <c r="AR746" s="27">
        <v>2</v>
      </c>
      <c r="AS746" s="73">
        <v>1</v>
      </c>
      <c r="AT746" s="185">
        <v>17</v>
      </c>
      <c r="AU746" s="185" t="s">
        <v>3692</v>
      </c>
      <c r="AV746" s="185" t="s">
        <v>3694</v>
      </c>
      <c r="AW746" s="185">
        <v>2016</v>
      </c>
      <c r="AX746" s="185"/>
      <c r="AY746" s="185" t="s">
        <v>3693</v>
      </c>
      <c r="AZ746" s="185"/>
      <c r="BA746" s="81" t="s">
        <v>3725</v>
      </c>
      <c r="BB746" s="185" t="s">
        <v>3691</v>
      </c>
      <c r="BC746" s="185"/>
      <c r="BD746" s="185"/>
      <c r="BE746" s="185"/>
      <c r="BF746" s="185">
        <v>2</v>
      </c>
      <c r="BG746" s="81" t="s">
        <v>2000</v>
      </c>
      <c r="BH746" s="81" t="s">
        <v>2000</v>
      </c>
      <c r="BI746" s="75">
        <v>0</v>
      </c>
      <c r="BJ746" s="75" t="s">
        <v>4152</v>
      </c>
      <c r="BK746" s="75" t="s">
        <v>2000</v>
      </c>
      <c r="BL746" s="52"/>
      <c r="BM746" s="221"/>
      <c r="BN746" s="221"/>
      <c r="BO746" s="221"/>
      <c r="BP746" s="221"/>
      <c r="BQ746" s="221"/>
      <c r="BR746" s="221"/>
    </row>
    <row r="747" spans="1:70" ht="15" customHeight="1" x14ac:dyDescent="0.25">
      <c r="A747" s="25">
        <v>825</v>
      </c>
      <c r="B747" s="70"/>
      <c r="C747" s="193"/>
      <c r="D747" s="201">
        <v>0</v>
      </c>
      <c r="E747" s="90" t="s">
        <v>3686</v>
      </c>
      <c r="F747" s="90" t="s">
        <v>5</v>
      </c>
      <c r="G747" s="81" t="s">
        <v>3687</v>
      </c>
      <c r="H747" s="104">
        <v>1</v>
      </c>
      <c r="I747" s="81" t="s">
        <v>3699</v>
      </c>
      <c r="J747" s="81"/>
      <c r="K747" s="25">
        <v>5</v>
      </c>
      <c r="L747" s="185" t="s">
        <v>3687</v>
      </c>
      <c r="M747" s="185">
        <v>24</v>
      </c>
      <c r="N747" s="185">
        <v>24</v>
      </c>
      <c r="O747" s="97" t="s">
        <v>536</v>
      </c>
      <c r="P747" s="185" t="s">
        <v>19</v>
      </c>
      <c r="Q747" s="185" t="s">
        <v>1045</v>
      </c>
      <c r="R747" s="81"/>
      <c r="S747" s="81">
        <v>8</v>
      </c>
      <c r="T747" s="81" t="s">
        <v>3726</v>
      </c>
      <c r="U747" s="25" t="s">
        <v>2</v>
      </c>
      <c r="V747" s="25">
        <v>7</v>
      </c>
      <c r="W747" s="185" t="s">
        <v>3870</v>
      </c>
      <c r="X747" s="185">
        <v>2</v>
      </c>
      <c r="Y747" s="81"/>
      <c r="Z747" s="81"/>
      <c r="AA747" s="100">
        <v>71575.126137575659</v>
      </c>
      <c r="AB747" s="81"/>
      <c r="AC747" s="81"/>
      <c r="AD747" s="25" t="s">
        <v>3689</v>
      </c>
      <c r="AE747" s="22"/>
      <c r="AF747" s="22"/>
      <c r="AG747" s="22">
        <f t="shared" si="49"/>
        <v>71575.126137575659</v>
      </c>
      <c r="AH747" s="22"/>
      <c r="AI747" s="22"/>
      <c r="AJ747" s="35"/>
      <c r="AK747" s="35"/>
      <c r="AL747" s="35">
        <f t="shared" si="50"/>
        <v>71575.126137575659</v>
      </c>
      <c r="AM747" s="35"/>
      <c r="AN747" s="35"/>
      <c r="AO747" s="24">
        <v>106.875</v>
      </c>
      <c r="AP747" s="70"/>
      <c r="AQ747" s="28">
        <v>1</v>
      </c>
      <c r="AR747" s="27">
        <v>2</v>
      </c>
      <c r="AS747" s="73">
        <v>1</v>
      </c>
      <c r="AT747" s="185">
        <v>17</v>
      </c>
      <c r="AU747" s="185" t="s">
        <v>3692</v>
      </c>
      <c r="AV747" s="185" t="s">
        <v>3694</v>
      </c>
      <c r="AW747" s="185">
        <v>2016</v>
      </c>
      <c r="AX747" s="185"/>
      <c r="AY747" s="185" t="s">
        <v>3693</v>
      </c>
      <c r="AZ747" s="185"/>
      <c r="BA747" s="81" t="s">
        <v>3727</v>
      </c>
      <c r="BB747" s="185" t="s">
        <v>3691</v>
      </c>
      <c r="BC747" s="185"/>
      <c r="BD747" s="185"/>
      <c r="BE747" s="185"/>
      <c r="BF747" s="185">
        <v>2</v>
      </c>
      <c r="BG747" s="81" t="s">
        <v>2000</v>
      </c>
      <c r="BH747" s="81" t="s">
        <v>2000</v>
      </c>
      <c r="BI747" s="75">
        <v>0</v>
      </c>
      <c r="BJ747" s="75" t="s">
        <v>4152</v>
      </c>
      <c r="BK747" s="75" t="s">
        <v>2000</v>
      </c>
      <c r="BL747" s="52"/>
      <c r="BM747" s="221"/>
      <c r="BN747" s="221"/>
      <c r="BO747" s="221"/>
      <c r="BP747" s="221"/>
      <c r="BQ747" s="221"/>
      <c r="BR747" s="221"/>
    </row>
    <row r="748" spans="1:70" ht="15" customHeight="1" x14ac:dyDescent="0.25">
      <c r="A748" s="25">
        <v>826</v>
      </c>
      <c r="B748" s="70"/>
      <c r="C748" s="193"/>
      <c r="D748" s="201">
        <v>0</v>
      </c>
      <c r="E748" s="90" t="s">
        <v>3686</v>
      </c>
      <c r="F748" s="90" t="s">
        <v>5</v>
      </c>
      <c r="G748" s="81" t="s">
        <v>3687</v>
      </c>
      <c r="H748" s="104">
        <v>1</v>
      </c>
      <c r="I748" s="81" t="s">
        <v>3699</v>
      </c>
      <c r="J748" s="81"/>
      <c r="K748" s="25">
        <v>5</v>
      </c>
      <c r="L748" s="185" t="s">
        <v>3687</v>
      </c>
      <c r="M748" s="185">
        <v>24</v>
      </c>
      <c r="N748" s="185">
        <v>24</v>
      </c>
      <c r="O748" s="97" t="s">
        <v>536</v>
      </c>
      <c r="P748" s="185" t="s">
        <v>19</v>
      </c>
      <c r="Q748" s="185" t="s">
        <v>1045</v>
      </c>
      <c r="R748" s="81"/>
      <c r="S748" s="81">
        <v>8</v>
      </c>
      <c r="T748" s="81" t="s">
        <v>3728</v>
      </c>
      <c r="U748" s="25" t="s">
        <v>2</v>
      </c>
      <c r="V748" s="25">
        <v>7</v>
      </c>
      <c r="W748" s="185" t="s">
        <v>3870</v>
      </c>
      <c r="X748" s="185">
        <v>2</v>
      </c>
      <c r="Y748" s="81"/>
      <c r="Z748" s="81"/>
      <c r="AA748" s="100">
        <v>75551.522034107635</v>
      </c>
      <c r="AB748" s="81"/>
      <c r="AC748" s="81"/>
      <c r="AD748" s="25" t="s">
        <v>3689</v>
      </c>
      <c r="AE748" s="22"/>
      <c r="AF748" s="22"/>
      <c r="AG748" s="22">
        <f t="shared" si="49"/>
        <v>75551.522034107635</v>
      </c>
      <c r="AH748" s="22"/>
      <c r="AI748" s="22"/>
      <c r="AJ748" s="35"/>
      <c r="AK748" s="35"/>
      <c r="AL748" s="35">
        <f t="shared" si="50"/>
        <v>75551.522034107635</v>
      </c>
      <c r="AM748" s="35"/>
      <c r="AN748" s="35"/>
      <c r="AO748" s="24">
        <v>106.875</v>
      </c>
      <c r="AP748" s="70"/>
      <c r="AQ748" s="28">
        <v>1</v>
      </c>
      <c r="AR748" s="27">
        <v>2</v>
      </c>
      <c r="AS748" s="73">
        <v>1</v>
      </c>
      <c r="AT748" s="185">
        <v>17</v>
      </c>
      <c r="AU748" s="185" t="s">
        <v>3692</v>
      </c>
      <c r="AV748" s="185" t="s">
        <v>3694</v>
      </c>
      <c r="AW748" s="185">
        <v>2016</v>
      </c>
      <c r="AX748" s="185"/>
      <c r="AY748" s="185" t="s">
        <v>3693</v>
      </c>
      <c r="AZ748" s="185"/>
      <c r="BA748" s="81" t="s">
        <v>3729</v>
      </c>
      <c r="BB748" s="185" t="s">
        <v>3691</v>
      </c>
      <c r="BC748" s="185"/>
      <c r="BD748" s="185"/>
      <c r="BE748" s="185"/>
      <c r="BF748" s="185">
        <v>2</v>
      </c>
      <c r="BG748" s="81" t="s">
        <v>2000</v>
      </c>
      <c r="BH748" s="81" t="s">
        <v>2000</v>
      </c>
      <c r="BI748" s="75">
        <v>0</v>
      </c>
      <c r="BJ748" s="75" t="s">
        <v>4152</v>
      </c>
      <c r="BK748" s="75" t="s">
        <v>2000</v>
      </c>
      <c r="BL748" s="52"/>
      <c r="BM748" s="221"/>
      <c r="BN748" s="221"/>
      <c r="BO748" s="221"/>
      <c r="BP748" s="221"/>
      <c r="BQ748" s="221"/>
      <c r="BR748" s="221"/>
    </row>
    <row r="749" spans="1:70" ht="15" customHeight="1" x14ac:dyDescent="0.25">
      <c r="A749" s="25">
        <v>827</v>
      </c>
      <c r="B749" s="70"/>
      <c r="C749" s="193"/>
      <c r="D749" s="201">
        <v>0</v>
      </c>
      <c r="E749" s="90" t="s">
        <v>3686</v>
      </c>
      <c r="F749" s="90" t="s">
        <v>5</v>
      </c>
      <c r="G749" s="81" t="s">
        <v>3687</v>
      </c>
      <c r="H749" s="104">
        <v>1</v>
      </c>
      <c r="I749" s="81" t="s">
        <v>3699</v>
      </c>
      <c r="J749" s="81"/>
      <c r="K749" s="25">
        <v>5</v>
      </c>
      <c r="L749" s="185" t="s">
        <v>3687</v>
      </c>
      <c r="M749" s="185">
        <v>24</v>
      </c>
      <c r="N749" s="185">
        <v>24</v>
      </c>
      <c r="O749" s="97" t="s">
        <v>536</v>
      </c>
      <c r="P749" s="185" t="s">
        <v>19</v>
      </c>
      <c r="Q749" s="185" t="s">
        <v>1045</v>
      </c>
      <c r="R749" s="81"/>
      <c r="S749" s="81">
        <v>8</v>
      </c>
      <c r="T749" s="81" t="s">
        <v>3730</v>
      </c>
      <c r="U749" s="25" t="s">
        <v>2</v>
      </c>
      <c r="V749" s="25">
        <v>7</v>
      </c>
      <c r="W749" s="185" t="s">
        <v>3870</v>
      </c>
      <c r="X749" s="185">
        <v>2</v>
      </c>
      <c r="Y749" s="81"/>
      <c r="Z749" s="81"/>
      <c r="AA749" s="100">
        <v>87480.709723703578</v>
      </c>
      <c r="AB749" s="81"/>
      <c r="AC749" s="81"/>
      <c r="AD749" s="25" t="s">
        <v>3689</v>
      </c>
      <c r="AE749" s="22"/>
      <c r="AF749" s="22"/>
      <c r="AG749" s="22">
        <f t="shared" si="49"/>
        <v>87480.709723703578</v>
      </c>
      <c r="AH749" s="22"/>
      <c r="AI749" s="22"/>
      <c r="AJ749" s="35"/>
      <c r="AK749" s="35"/>
      <c r="AL749" s="35">
        <f t="shared" si="50"/>
        <v>87480.709723703578</v>
      </c>
      <c r="AM749" s="35"/>
      <c r="AN749" s="35"/>
      <c r="AO749" s="24">
        <v>106.875</v>
      </c>
      <c r="AP749" s="70"/>
      <c r="AQ749" s="28">
        <v>1</v>
      </c>
      <c r="AR749" s="27">
        <v>2</v>
      </c>
      <c r="AS749" s="73">
        <v>1</v>
      </c>
      <c r="AT749" s="185">
        <v>17</v>
      </c>
      <c r="AU749" s="185" t="s">
        <v>3692</v>
      </c>
      <c r="AV749" s="185" t="s">
        <v>3694</v>
      </c>
      <c r="AW749" s="185">
        <v>2016</v>
      </c>
      <c r="AX749" s="185"/>
      <c r="AY749" s="185" t="s">
        <v>3693</v>
      </c>
      <c r="AZ749" s="185"/>
      <c r="BA749" s="81" t="s">
        <v>3731</v>
      </c>
      <c r="BB749" s="185" t="s">
        <v>3691</v>
      </c>
      <c r="BC749" s="185"/>
      <c r="BD749" s="185"/>
      <c r="BE749" s="185"/>
      <c r="BF749" s="185">
        <v>2</v>
      </c>
      <c r="BG749" s="81" t="s">
        <v>2000</v>
      </c>
      <c r="BH749" s="81" t="s">
        <v>2000</v>
      </c>
      <c r="BI749" s="75">
        <v>0</v>
      </c>
      <c r="BJ749" s="75" t="s">
        <v>4152</v>
      </c>
      <c r="BK749" s="75" t="s">
        <v>2000</v>
      </c>
      <c r="BL749" s="67"/>
      <c r="BM749" s="221"/>
      <c r="BN749" s="221"/>
      <c r="BO749" s="221"/>
      <c r="BP749" s="221"/>
      <c r="BQ749" s="221"/>
      <c r="BR749" s="221"/>
    </row>
    <row r="750" spans="1:70" ht="15" customHeight="1" x14ac:dyDescent="0.25">
      <c r="A750" s="25">
        <v>828</v>
      </c>
      <c r="B750" s="70"/>
      <c r="C750" s="193"/>
      <c r="D750" s="201">
        <v>0</v>
      </c>
      <c r="E750" s="90" t="s">
        <v>3686</v>
      </c>
      <c r="F750" s="90" t="s">
        <v>5</v>
      </c>
      <c r="G750" s="81" t="s">
        <v>3687</v>
      </c>
      <c r="H750" s="104">
        <v>1</v>
      </c>
      <c r="I750" s="81" t="s">
        <v>3699</v>
      </c>
      <c r="J750" s="81"/>
      <c r="K750" s="25">
        <v>5</v>
      </c>
      <c r="L750" s="185" t="s">
        <v>3687</v>
      </c>
      <c r="M750" s="185">
        <v>24</v>
      </c>
      <c r="N750" s="185">
        <v>24</v>
      </c>
      <c r="O750" s="97" t="s">
        <v>536</v>
      </c>
      <c r="P750" s="185" t="s">
        <v>19</v>
      </c>
      <c r="Q750" s="185" t="s">
        <v>1045</v>
      </c>
      <c r="R750" s="81"/>
      <c r="S750" s="81">
        <v>8</v>
      </c>
      <c r="T750" s="81" t="s">
        <v>3732</v>
      </c>
      <c r="U750" s="25" t="s">
        <v>2</v>
      </c>
      <c r="V750" s="25">
        <v>7</v>
      </c>
      <c r="W750" s="185" t="s">
        <v>3870</v>
      </c>
      <c r="X750" s="185">
        <v>2</v>
      </c>
      <c r="Y750" s="81"/>
      <c r="Z750" s="81"/>
      <c r="AA750" s="100">
        <v>87480.709723703578</v>
      </c>
      <c r="AB750" s="81"/>
      <c r="AC750" s="81"/>
      <c r="AD750" s="25" t="s">
        <v>3689</v>
      </c>
      <c r="AE750" s="22"/>
      <c r="AF750" s="22"/>
      <c r="AG750" s="22">
        <f t="shared" si="49"/>
        <v>87480.709723703578</v>
      </c>
      <c r="AH750" s="22"/>
      <c r="AI750" s="22"/>
      <c r="AJ750" s="35"/>
      <c r="AK750" s="35"/>
      <c r="AL750" s="35">
        <f t="shared" si="50"/>
        <v>87480.709723703578</v>
      </c>
      <c r="AM750" s="35"/>
      <c r="AN750" s="35"/>
      <c r="AO750" s="24">
        <v>106.875</v>
      </c>
      <c r="AP750" s="70"/>
      <c r="AQ750" s="28">
        <v>1</v>
      </c>
      <c r="AR750" s="27">
        <v>2</v>
      </c>
      <c r="AS750" s="73">
        <v>1</v>
      </c>
      <c r="AT750" s="185">
        <v>17</v>
      </c>
      <c r="AU750" s="185" t="s">
        <v>3692</v>
      </c>
      <c r="AV750" s="185" t="s">
        <v>3694</v>
      </c>
      <c r="AW750" s="185">
        <v>2016</v>
      </c>
      <c r="AX750" s="185"/>
      <c r="AY750" s="185" t="s">
        <v>3693</v>
      </c>
      <c r="AZ750" s="185"/>
      <c r="BA750" s="81" t="s">
        <v>3733</v>
      </c>
      <c r="BB750" s="185" t="s">
        <v>3691</v>
      </c>
      <c r="BC750" s="185"/>
      <c r="BD750" s="185"/>
      <c r="BE750" s="185"/>
      <c r="BF750" s="185">
        <v>2</v>
      </c>
      <c r="BG750" s="81" t="s">
        <v>2000</v>
      </c>
      <c r="BH750" s="81" t="s">
        <v>2000</v>
      </c>
      <c r="BI750" s="75">
        <v>0</v>
      </c>
      <c r="BJ750" s="75" t="s">
        <v>4152</v>
      </c>
      <c r="BK750" s="75" t="s">
        <v>2000</v>
      </c>
      <c r="BL750" s="52"/>
      <c r="BM750" s="221"/>
      <c r="BN750" s="221"/>
      <c r="BO750" s="221"/>
      <c r="BP750" s="221"/>
      <c r="BQ750" s="221"/>
      <c r="BR750" s="221"/>
    </row>
    <row r="751" spans="1:70" ht="15" customHeight="1" x14ac:dyDescent="0.25">
      <c r="A751" s="25">
        <v>829</v>
      </c>
      <c r="B751" s="70"/>
      <c r="C751" s="193"/>
      <c r="D751" s="201">
        <v>0</v>
      </c>
      <c r="E751" s="90" t="s">
        <v>3686</v>
      </c>
      <c r="F751" s="90" t="s">
        <v>5</v>
      </c>
      <c r="G751" s="81" t="s">
        <v>3687</v>
      </c>
      <c r="H751" s="104">
        <v>1</v>
      </c>
      <c r="I751" s="81" t="s">
        <v>3699</v>
      </c>
      <c r="J751" s="81"/>
      <c r="K751" s="25">
        <v>5</v>
      </c>
      <c r="L751" s="185" t="s">
        <v>3687</v>
      </c>
      <c r="M751" s="185">
        <v>24</v>
      </c>
      <c r="N751" s="185">
        <v>24</v>
      </c>
      <c r="O751" s="97" t="s">
        <v>536</v>
      </c>
      <c r="P751" s="185" t="s">
        <v>19</v>
      </c>
      <c r="Q751" s="185" t="s">
        <v>1045</v>
      </c>
      <c r="R751" s="81"/>
      <c r="S751" s="81">
        <v>8</v>
      </c>
      <c r="T751" s="81" t="s">
        <v>3734</v>
      </c>
      <c r="U751" s="25" t="s">
        <v>2</v>
      </c>
      <c r="V751" s="25">
        <v>7</v>
      </c>
      <c r="W751" s="185" t="s">
        <v>3870</v>
      </c>
      <c r="X751" s="185">
        <v>2</v>
      </c>
      <c r="Y751" s="81"/>
      <c r="Z751" s="81"/>
      <c r="AA751" s="100">
        <v>87480.709723703578</v>
      </c>
      <c r="AB751" s="81"/>
      <c r="AC751" s="81"/>
      <c r="AD751" s="25" t="s">
        <v>3689</v>
      </c>
      <c r="AE751" s="22"/>
      <c r="AF751" s="22"/>
      <c r="AG751" s="22">
        <f t="shared" si="49"/>
        <v>87480.709723703578</v>
      </c>
      <c r="AH751" s="22"/>
      <c r="AI751" s="22"/>
      <c r="AJ751" s="35"/>
      <c r="AK751" s="35"/>
      <c r="AL751" s="35">
        <f t="shared" si="50"/>
        <v>87480.709723703578</v>
      </c>
      <c r="AM751" s="35"/>
      <c r="AN751" s="35"/>
      <c r="AO751" s="24">
        <v>106.875</v>
      </c>
      <c r="AP751" s="70"/>
      <c r="AQ751" s="28">
        <v>1</v>
      </c>
      <c r="AR751" s="27">
        <v>2</v>
      </c>
      <c r="AS751" s="73">
        <v>1</v>
      </c>
      <c r="AT751" s="185">
        <v>17</v>
      </c>
      <c r="AU751" s="185" t="s">
        <v>3692</v>
      </c>
      <c r="AV751" s="185" t="s">
        <v>3694</v>
      </c>
      <c r="AW751" s="185">
        <v>2016</v>
      </c>
      <c r="AX751" s="185"/>
      <c r="AY751" s="185" t="s">
        <v>3693</v>
      </c>
      <c r="AZ751" s="185"/>
      <c r="BA751" s="81" t="s">
        <v>3735</v>
      </c>
      <c r="BB751" s="185" t="s">
        <v>3691</v>
      </c>
      <c r="BC751" s="185"/>
      <c r="BD751" s="185"/>
      <c r="BE751" s="185"/>
      <c r="BF751" s="185">
        <v>2</v>
      </c>
      <c r="BG751" s="81" t="s">
        <v>2000</v>
      </c>
      <c r="BH751" s="81" t="s">
        <v>2000</v>
      </c>
      <c r="BI751" s="75">
        <v>0</v>
      </c>
      <c r="BJ751" s="75" t="s">
        <v>4152</v>
      </c>
      <c r="BK751" s="75" t="s">
        <v>2000</v>
      </c>
      <c r="BL751" s="52"/>
      <c r="BM751" s="221"/>
      <c r="BN751" s="221"/>
      <c r="BO751" s="221"/>
      <c r="BP751" s="221"/>
      <c r="BQ751" s="221"/>
      <c r="BR751" s="221"/>
    </row>
    <row r="752" spans="1:70" ht="15" customHeight="1" x14ac:dyDescent="0.25">
      <c r="A752" s="25">
        <v>830</v>
      </c>
      <c r="B752" s="70"/>
      <c r="C752" s="193"/>
      <c r="D752" s="201">
        <v>0</v>
      </c>
      <c r="E752" s="90" t="s">
        <v>3686</v>
      </c>
      <c r="F752" s="90" t="s">
        <v>5</v>
      </c>
      <c r="G752" s="81" t="s">
        <v>3687</v>
      </c>
      <c r="H752" s="104">
        <v>1</v>
      </c>
      <c r="I752" s="81" t="s">
        <v>3699</v>
      </c>
      <c r="J752" s="81"/>
      <c r="K752" s="25">
        <v>5</v>
      </c>
      <c r="L752" s="185" t="s">
        <v>3687</v>
      </c>
      <c r="M752" s="185">
        <v>24</v>
      </c>
      <c r="N752" s="185">
        <v>24</v>
      </c>
      <c r="O752" s="97" t="s">
        <v>536</v>
      </c>
      <c r="P752" s="185" t="s">
        <v>19</v>
      </c>
      <c r="Q752" s="185" t="s">
        <v>1045</v>
      </c>
      <c r="R752" s="81"/>
      <c r="S752" s="81">
        <v>8</v>
      </c>
      <c r="T752" s="81" t="s">
        <v>3736</v>
      </c>
      <c r="U752" s="25" t="s">
        <v>2</v>
      </c>
      <c r="V752" s="25">
        <v>7</v>
      </c>
      <c r="W752" s="185" t="s">
        <v>3870</v>
      </c>
      <c r="X752" s="185">
        <v>2</v>
      </c>
      <c r="Y752" s="81"/>
      <c r="Z752" s="81"/>
      <c r="AA752" s="100">
        <v>87480.709723703578</v>
      </c>
      <c r="AB752" s="81"/>
      <c r="AC752" s="81"/>
      <c r="AD752" s="25" t="s">
        <v>3689</v>
      </c>
      <c r="AE752" s="22"/>
      <c r="AF752" s="22"/>
      <c r="AG752" s="22">
        <f t="shared" si="49"/>
        <v>87480.709723703578</v>
      </c>
      <c r="AH752" s="22"/>
      <c r="AI752" s="22"/>
      <c r="AJ752" s="35"/>
      <c r="AK752" s="35"/>
      <c r="AL752" s="35">
        <f t="shared" si="50"/>
        <v>87480.709723703578</v>
      </c>
      <c r="AM752" s="35"/>
      <c r="AN752" s="35"/>
      <c r="AO752" s="24">
        <v>106.875</v>
      </c>
      <c r="AP752" s="70"/>
      <c r="AQ752" s="28">
        <v>1</v>
      </c>
      <c r="AR752" s="27">
        <v>2</v>
      </c>
      <c r="AS752" s="73">
        <v>1</v>
      </c>
      <c r="AT752" s="185">
        <v>17</v>
      </c>
      <c r="AU752" s="185" t="s">
        <v>3692</v>
      </c>
      <c r="AV752" s="185" t="s">
        <v>3694</v>
      </c>
      <c r="AW752" s="185">
        <v>2016</v>
      </c>
      <c r="AX752" s="185"/>
      <c r="AY752" s="185" t="s">
        <v>3693</v>
      </c>
      <c r="AZ752" s="185"/>
      <c r="BA752" s="81" t="s">
        <v>3737</v>
      </c>
      <c r="BB752" s="185" t="s">
        <v>3691</v>
      </c>
      <c r="BC752" s="185"/>
      <c r="BD752" s="185"/>
      <c r="BE752" s="185"/>
      <c r="BF752" s="185">
        <v>2</v>
      </c>
      <c r="BG752" s="81" t="s">
        <v>2000</v>
      </c>
      <c r="BH752" s="81" t="s">
        <v>2000</v>
      </c>
      <c r="BI752" s="75">
        <v>0</v>
      </c>
      <c r="BJ752" s="75" t="s">
        <v>4152</v>
      </c>
      <c r="BK752" s="75" t="s">
        <v>2000</v>
      </c>
      <c r="BL752" s="52"/>
      <c r="BM752" s="221"/>
      <c r="BN752" s="221"/>
      <c r="BO752" s="221"/>
      <c r="BP752" s="221"/>
      <c r="BQ752" s="221"/>
      <c r="BR752" s="221"/>
    </row>
    <row r="753" spans="1:70" ht="15" customHeight="1" x14ac:dyDescent="0.25">
      <c r="A753" s="25">
        <v>831</v>
      </c>
      <c r="B753" s="70"/>
      <c r="C753" s="193"/>
      <c r="D753" s="201">
        <v>0</v>
      </c>
      <c r="E753" s="90" t="s">
        <v>3686</v>
      </c>
      <c r="F753" s="90" t="s">
        <v>5</v>
      </c>
      <c r="G753" s="81" t="s">
        <v>3687</v>
      </c>
      <c r="H753" s="104">
        <v>1</v>
      </c>
      <c r="I753" s="81" t="s">
        <v>3699</v>
      </c>
      <c r="J753" s="81"/>
      <c r="K753" s="25">
        <v>5</v>
      </c>
      <c r="L753" s="185" t="s">
        <v>3687</v>
      </c>
      <c r="M753" s="185">
        <v>24</v>
      </c>
      <c r="N753" s="185">
        <v>24</v>
      </c>
      <c r="O753" s="97" t="s">
        <v>536</v>
      </c>
      <c r="P753" s="185" t="s">
        <v>19</v>
      </c>
      <c r="Q753" s="185" t="s">
        <v>1045</v>
      </c>
      <c r="R753" s="81"/>
      <c r="S753" s="81">
        <v>8</v>
      </c>
      <c r="T753" s="81" t="s">
        <v>3738</v>
      </c>
      <c r="U753" s="25" t="s">
        <v>2</v>
      </c>
      <c r="V753" s="25">
        <v>7</v>
      </c>
      <c r="W753" s="185" t="s">
        <v>3870</v>
      </c>
      <c r="X753" s="185">
        <v>2</v>
      </c>
      <c r="Y753" s="81"/>
      <c r="Z753" s="81"/>
      <c r="AA753" s="100">
        <v>87480.709723703578</v>
      </c>
      <c r="AB753" s="81"/>
      <c r="AC753" s="81"/>
      <c r="AD753" s="25" t="s">
        <v>3689</v>
      </c>
      <c r="AE753" s="22"/>
      <c r="AF753" s="22"/>
      <c r="AG753" s="22">
        <f t="shared" si="49"/>
        <v>87480.709723703578</v>
      </c>
      <c r="AH753" s="22"/>
      <c r="AI753" s="22"/>
      <c r="AJ753" s="35"/>
      <c r="AK753" s="35"/>
      <c r="AL753" s="35">
        <f t="shared" si="50"/>
        <v>87480.709723703578</v>
      </c>
      <c r="AM753" s="35"/>
      <c r="AN753" s="35"/>
      <c r="AO753" s="24">
        <v>106.875</v>
      </c>
      <c r="AP753" s="70"/>
      <c r="AQ753" s="28">
        <v>1</v>
      </c>
      <c r="AR753" s="27">
        <v>2</v>
      </c>
      <c r="AS753" s="73">
        <v>1</v>
      </c>
      <c r="AT753" s="185">
        <v>17</v>
      </c>
      <c r="AU753" s="185" t="s">
        <v>3692</v>
      </c>
      <c r="AV753" s="185" t="s">
        <v>3694</v>
      </c>
      <c r="AW753" s="185">
        <v>2016</v>
      </c>
      <c r="AX753" s="185"/>
      <c r="AY753" s="185" t="s">
        <v>3693</v>
      </c>
      <c r="AZ753" s="185"/>
      <c r="BA753" s="81" t="s">
        <v>3739</v>
      </c>
      <c r="BB753" s="185" t="s">
        <v>3691</v>
      </c>
      <c r="BC753" s="185"/>
      <c r="BD753" s="185"/>
      <c r="BE753" s="185"/>
      <c r="BF753" s="185">
        <v>2</v>
      </c>
      <c r="BG753" s="81" t="s">
        <v>2000</v>
      </c>
      <c r="BH753" s="81" t="s">
        <v>2000</v>
      </c>
      <c r="BI753" s="75">
        <v>0</v>
      </c>
      <c r="BJ753" s="75" t="s">
        <v>4152</v>
      </c>
      <c r="BK753" s="75" t="s">
        <v>2000</v>
      </c>
      <c r="BL753" s="52"/>
      <c r="BM753" s="221"/>
      <c r="BN753" s="221"/>
      <c r="BO753" s="221"/>
      <c r="BP753" s="221"/>
      <c r="BQ753" s="221"/>
      <c r="BR753" s="221"/>
    </row>
    <row r="754" spans="1:70" ht="15" customHeight="1" x14ac:dyDescent="0.25">
      <c r="A754" s="25">
        <v>832</v>
      </c>
      <c r="B754" s="70"/>
      <c r="C754" s="193"/>
      <c r="D754" s="201">
        <v>0</v>
      </c>
      <c r="E754" s="90" t="s">
        <v>3686</v>
      </c>
      <c r="F754" s="90" t="s">
        <v>5</v>
      </c>
      <c r="G754" s="81" t="s">
        <v>3687</v>
      </c>
      <c r="H754" s="104">
        <v>1</v>
      </c>
      <c r="I754" s="81" t="s">
        <v>3699</v>
      </c>
      <c r="J754" s="81"/>
      <c r="K754" s="25">
        <v>5</v>
      </c>
      <c r="L754" s="185" t="s">
        <v>3687</v>
      </c>
      <c r="M754" s="185">
        <v>24</v>
      </c>
      <c r="N754" s="185">
        <v>24</v>
      </c>
      <c r="O754" s="97" t="s">
        <v>536</v>
      </c>
      <c r="P754" s="185" t="s">
        <v>19</v>
      </c>
      <c r="Q754" s="185" t="s">
        <v>1045</v>
      </c>
      <c r="R754" s="81"/>
      <c r="S754" s="81">
        <v>8</v>
      </c>
      <c r="T754" s="81" t="s">
        <v>3740</v>
      </c>
      <c r="U754" s="25" t="s">
        <v>2</v>
      </c>
      <c r="V754" s="25">
        <v>2</v>
      </c>
      <c r="W754" s="185" t="s">
        <v>3870</v>
      </c>
      <c r="X754" s="185">
        <v>2</v>
      </c>
      <c r="Y754" s="81"/>
      <c r="Z754" s="81"/>
      <c r="AA754" s="100">
        <v>83504.313827171602</v>
      </c>
      <c r="AB754" s="81"/>
      <c r="AC754" s="81"/>
      <c r="AD754" s="25" t="s">
        <v>3689</v>
      </c>
      <c r="AE754" s="22"/>
      <c r="AF754" s="22"/>
      <c r="AG754" s="22">
        <f t="shared" si="49"/>
        <v>83504.313827171602</v>
      </c>
      <c r="AH754" s="22"/>
      <c r="AI754" s="22"/>
      <c r="AJ754" s="35"/>
      <c r="AK754" s="35"/>
      <c r="AL754" s="35">
        <f t="shared" si="50"/>
        <v>83504.313827171602</v>
      </c>
      <c r="AM754" s="35"/>
      <c r="AN754" s="35"/>
      <c r="AO754" s="24">
        <v>106.875</v>
      </c>
      <c r="AP754" s="70"/>
      <c r="AQ754" s="28">
        <v>1</v>
      </c>
      <c r="AR754" s="27">
        <v>2</v>
      </c>
      <c r="AS754" s="73">
        <v>1</v>
      </c>
      <c r="AT754" s="185">
        <v>17</v>
      </c>
      <c r="AU754" s="185" t="s">
        <v>3692</v>
      </c>
      <c r="AV754" s="185" t="s">
        <v>3694</v>
      </c>
      <c r="AW754" s="185">
        <v>2016</v>
      </c>
      <c r="AX754" s="185"/>
      <c r="AY754" s="185" t="s">
        <v>3693</v>
      </c>
      <c r="AZ754" s="185"/>
      <c r="BA754" s="81" t="s">
        <v>3741</v>
      </c>
      <c r="BB754" s="185" t="s">
        <v>3691</v>
      </c>
      <c r="BC754" s="185"/>
      <c r="BD754" s="185"/>
      <c r="BE754" s="185"/>
      <c r="BF754" s="185">
        <v>2</v>
      </c>
      <c r="BG754" s="81" t="s">
        <v>2000</v>
      </c>
      <c r="BH754" s="81" t="s">
        <v>2000</v>
      </c>
      <c r="BI754" s="75">
        <v>0</v>
      </c>
      <c r="BJ754" s="75" t="s">
        <v>4152</v>
      </c>
      <c r="BK754" s="75" t="s">
        <v>2000</v>
      </c>
      <c r="BL754" s="52"/>
      <c r="BM754" s="221"/>
      <c r="BN754" s="221"/>
      <c r="BO754" s="221"/>
      <c r="BP754" s="221"/>
      <c r="BQ754" s="221"/>
      <c r="BR754" s="221"/>
    </row>
    <row r="755" spans="1:70" ht="15" customHeight="1" x14ac:dyDescent="0.25">
      <c r="A755" s="25">
        <v>833</v>
      </c>
      <c r="B755" s="70"/>
      <c r="C755" s="193"/>
      <c r="D755" s="201">
        <v>0</v>
      </c>
      <c r="E755" s="90" t="s">
        <v>3686</v>
      </c>
      <c r="F755" s="90" t="s">
        <v>5</v>
      </c>
      <c r="G755" s="81" t="s">
        <v>3687</v>
      </c>
      <c r="H755" s="104">
        <v>1</v>
      </c>
      <c r="I755" s="81" t="s">
        <v>3699</v>
      </c>
      <c r="J755" s="81"/>
      <c r="K755" s="25">
        <v>5</v>
      </c>
      <c r="L755" s="185" t="s">
        <v>3687</v>
      </c>
      <c r="M755" s="185">
        <v>24</v>
      </c>
      <c r="N755" s="185">
        <v>24</v>
      </c>
      <c r="O755" s="97" t="s">
        <v>536</v>
      </c>
      <c r="P755" s="185" t="s">
        <v>19</v>
      </c>
      <c r="Q755" s="185" t="s">
        <v>1045</v>
      </c>
      <c r="R755" s="81"/>
      <c r="S755" s="81">
        <v>8</v>
      </c>
      <c r="T755" s="81" t="s">
        <v>3742</v>
      </c>
      <c r="U755" s="25" t="s">
        <v>2</v>
      </c>
      <c r="V755" s="25">
        <v>7</v>
      </c>
      <c r="W755" s="185" t="s">
        <v>3870</v>
      </c>
      <c r="X755" s="185">
        <v>2</v>
      </c>
      <c r="Y755" s="81"/>
      <c r="Z755" s="81"/>
      <c r="AA755" s="100">
        <v>75551.522034107635</v>
      </c>
      <c r="AB755" s="81"/>
      <c r="AC755" s="81"/>
      <c r="AD755" s="25" t="s">
        <v>3689</v>
      </c>
      <c r="AE755" s="22"/>
      <c r="AF755" s="22"/>
      <c r="AG755" s="22">
        <f t="shared" si="49"/>
        <v>75551.522034107635</v>
      </c>
      <c r="AH755" s="22"/>
      <c r="AI755" s="22"/>
      <c r="AJ755" s="35"/>
      <c r="AK755" s="35"/>
      <c r="AL755" s="35">
        <f t="shared" si="50"/>
        <v>75551.522034107635</v>
      </c>
      <c r="AM755" s="35"/>
      <c r="AN755" s="35"/>
      <c r="AO755" s="24">
        <v>106.875</v>
      </c>
      <c r="AP755" s="70"/>
      <c r="AQ755" s="28">
        <v>1</v>
      </c>
      <c r="AR755" s="27">
        <v>2</v>
      </c>
      <c r="AS755" s="73">
        <v>1</v>
      </c>
      <c r="AT755" s="185">
        <v>17</v>
      </c>
      <c r="AU755" s="185" t="s">
        <v>3692</v>
      </c>
      <c r="AV755" s="185" t="s">
        <v>3694</v>
      </c>
      <c r="AW755" s="185">
        <v>2016</v>
      </c>
      <c r="AX755" s="185"/>
      <c r="AY755" s="185" t="s">
        <v>3693</v>
      </c>
      <c r="AZ755" s="185"/>
      <c r="BA755" s="81" t="s">
        <v>3743</v>
      </c>
      <c r="BB755" s="185" t="s">
        <v>3691</v>
      </c>
      <c r="BC755" s="185"/>
      <c r="BD755" s="185"/>
      <c r="BE755" s="185"/>
      <c r="BF755" s="185">
        <v>2</v>
      </c>
      <c r="BG755" s="81" t="s">
        <v>2000</v>
      </c>
      <c r="BH755" s="81" t="s">
        <v>2000</v>
      </c>
      <c r="BI755" s="75">
        <v>0</v>
      </c>
      <c r="BJ755" s="75" t="s">
        <v>4152</v>
      </c>
      <c r="BK755" s="75" t="s">
        <v>2000</v>
      </c>
      <c r="BL755" s="52"/>
      <c r="BM755" s="221"/>
      <c r="BN755" s="221"/>
      <c r="BO755" s="221"/>
      <c r="BP755" s="221"/>
      <c r="BQ755" s="221"/>
      <c r="BR755" s="221"/>
    </row>
    <row r="756" spans="1:70" ht="15" customHeight="1" x14ac:dyDescent="0.25">
      <c r="A756" s="25">
        <v>834</v>
      </c>
      <c r="B756" s="70"/>
      <c r="C756" s="193"/>
      <c r="D756" s="201">
        <v>0</v>
      </c>
      <c r="E756" s="90" t="s">
        <v>3686</v>
      </c>
      <c r="F756" s="90" t="s">
        <v>5</v>
      </c>
      <c r="G756" s="81" t="s">
        <v>3687</v>
      </c>
      <c r="H756" s="104">
        <v>1</v>
      </c>
      <c r="I756" s="81" t="s">
        <v>3699</v>
      </c>
      <c r="J756" s="81"/>
      <c r="K756" s="25">
        <v>5</v>
      </c>
      <c r="L756" s="185" t="s">
        <v>3687</v>
      </c>
      <c r="M756" s="185">
        <v>24</v>
      </c>
      <c r="N756" s="185">
        <v>24</v>
      </c>
      <c r="O756" s="97" t="s">
        <v>536</v>
      </c>
      <c r="P756" s="185" t="s">
        <v>19</v>
      </c>
      <c r="Q756" s="185" t="s">
        <v>1045</v>
      </c>
      <c r="R756" s="81"/>
      <c r="S756" s="81">
        <v>8</v>
      </c>
      <c r="T756" s="81" t="s">
        <v>3744</v>
      </c>
      <c r="U756" s="25" t="s">
        <v>2</v>
      </c>
      <c r="V756" s="25">
        <v>7</v>
      </c>
      <c r="W756" s="185" t="s">
        <v>3870</v>
      </c>
      <c r="X756" s="185">
        <v>2</v>
      </c>
      <c r="Y756" s="81"/>
      <c r="Z756" s="81"/>
      <c r="AA756" s="100">
        <v>75551.522034107635</v>
      </c>
      <c r="AB756" s="81"/>
      <c r="AC756" s="81"/>
      <c r="AD756" s="25" t="s">
        <v>3689</v>
      </c>
      <c r="AE756" s="22"/>
      <c r="AF756" s="22"/>
      <c r="AG756" s="22">
        <f t="shared" si="49"/>
        <v>75551.522034107635</v>
      </c>
      <c r="AH756" s="22"/>
      <c r="AI756" s="22"/>
      <c r="AJ756" s="35"/>
      <c r="AK756" s="35"/>
      <c r="AL756" s="35">
        <f t="shared" si="50"/>
        <v>75551.522034107635</v>
      </c>
      <c r="AM756" s="35"/>
      <c r="AN756" s="35"/>
      <c r="AO756" s="24">
        <v>106.875</v>
      </c>
      <c r="AP756" s="70"/>
      <c r="AQ756" s="28">
        <v>1</v>
      </c>
      <c r="AR756" s="27">
        <v>2</v>
      </c>
      <c r="AS756" s="73">
        <v>1</v>
      </c>
      <c r="AT756" s="185">
        <v>17</v>
      </c>
      <c r="AU756" s="185" t="s">
        <v>3692</v>
      </c>
      <c r="AV756" s="185" t="s">
        <v>3694</v>
      </c>
      <c r="AW756" s="185">
        <v>2016</v>
      </c>
      <c r="AX756" s="185"/>
      <c r="AY756" s="185" t="s">
        <v>3693</v>
      </c>
      <c r="AZ756" s="185"/>
      <c r="BA756" s="81" t="s">
        <v>3745</v>
      </c>
      <c r="BB756" s="185" t="s">
        <v>3691</v>
      </c>
      <c r="BC756" s="185"/>
      <c r="BD756" s="185"/>
      <c r="BE756" s="185"/>
      <c r="BF756" s="185">
        <v>2</v>
      </c>
      <c r="BG756" s="81" t="s">
        <v>2000</v>
      </c>
      <c r="BH756" s="81" t="s">
        <v>2000</v>
      </c>
      <c r="BI756" s="75">
        <v>0</v>
      </c>
      <c r="BJ756" s="75" t="s">
        <v>4152</v>
      </c>
      <c r="BK756" s="75" t="s">
        <v>2000</v>
      </c>
      <c r="BL756" s="52"/>
      <c r="BM756" s="221"/>
      <c r="BN756" s="221"/>
      <c r="BO756" s="221"/>
      <c r="BP756" s="221"/>
      <c r="BQ756" s="221"/>
      <c r="BR756" s="221"/>
    </row>
    <row r="757" spans="1:70" ht="15" customHeight="1" x14ac:dyDescent="0.25">
      <c r="A757" s="25">
        <v>835</v>
      </c>
      <c r="B757" s="70"/>
      <c r="C757" s="193"/>
      <c r="D757" s="201">
        <v>0</v>
      </c>
      <c r="E757" s="90" t="s">
        <v>3686</v>
      </c>
      <c r="F757" s="90" t="s">
        <v>5</v>
      </c>
      <c r="G757" s="81" t="s">
        <v>3687</v>
      </c>
      <c r="H757" s="104">
        <v>1</v>
      </c>
      <c r="I757" s="81" t="s">
        <v>3699</v>
      </c>
      <c r="J757" s="81"/>
      <c r="K757" s="25">
        <v>5</v>
      </c>
      <c r="L757" s="185" t="s">
        <v>3687</v>
      </c>
      <c r="M757" s="185">
        <v>24</v>
      </c>
      <c r="N757" s="185">
        <v>24</v>
      </c>
      <c r="O757" s="97" t="s">
        <v>536</v>
      </c>
      <c r="P757" s="185" t="s">
        <v>19</v>
      </c>
      <c r="Q757" s="185" t="s">
        <v>1045</v>
      </c>
      <c r="R757" s="81"/>
      <c r="S757" s="81">
        <v>8</v>
      </c>
      <c r="T757" s="81" t="s">
        <v>3746</v>
      </c>
      <c r="U757" s="25" t="s">
        <v>2</v>
      </c>
      <c r="V757" s="25">
        <v>7</v>
      </c>
      <c r="W757" s="185" t="s">
        <v>3870</v>
      </c>
      <c r="X757" s="185">
        <v>2</v>
      </c>
      <c r="Y757" s="81"/>
      <c r="Z757" s="81"/>
      <c r="AA757" s="100">
        <v>67598.730241043668</v>
      </c>
      <c r="AB757" s="81"/>
      <c r="AC757" s="81"/>
      <c r="AD757" s="25" t="s">
        <v>3689</v>
      </c>
      <c r="AE757" s="22"/>
      <c r="AF757" s="22"/>
      <c r="AG757" s="22">
        <f t="shared" si="49"/>
        <v>67598.730241043668</v>
      </c>
      <c r="AH757" s="22"/>
      <c r="AI757" s="22"/>
      <c r="AJ757" s="35"/>
      <c r="AK757" s="35"/>
      <c r="AL757" s="35">
        <f t="shared" si="50"/>
        <v>67598.730241043668</v>
      </c>
      <c r="AM757" s="35"/>
      <c r="AN757" s="35"/>
      <c r="AO757" s="24">
        <v>106.875</v>
      </c>
      <c r="AP757" s="70"/>
      <c r="AQ757" s="28">
        <v>1</v>
      </c>
      <c r="AR757" s="27">
        <v>2</v>
      </c>
      <c r="AS757" s="73">
        <v>1</v>
      </c>
      <c r="AT757" s="185">
        <v>17</v>
      </c>
      <c r="AU757" s="185" t="s">
        <v>3692</v>
      </c>
      <c r="AV757" s="185" t="s">
        <v>3694</v>
      </c>
      <c r="AW757" s="185">
        <v>2016</v>
      </c>
      <c r="AX757" s="185"/>
      <c r="AY757" s="185" t="s">
        <v>3693</v>
      </c>
      <c r="AZ757" s="185"/>
      <c r="BA757" s="81" t="s">
        <v>3747</v>
      </c>
      <c r="BB757" s="185" t="s">
        <v>3691</v>
      </c>
      <c r="BC757" s="185"/>
      <c r="BD757" s="185"/>
      <c r="BE757" s="185"/>
      <c r="BF757" s="185">
        <v>2</v>
      </c>
      <c r="BG757" s="81" t="s">
        <v>2000</v>
      </c>
      <c r="BH757" s="81" t="s">
        <v>2000</v>
      </c>
      <c r="BI757" s="75">
        <v>0</v>
      </c>
      <c r="BJ757" s="75" t="s">
        <v>4152</v>
      </c>
      <c r="BK757" s="75" t="s">
        <v>2000</v>
      </c>
      <c r="BL757" s="52"/>
      <c r="BM757" s="221"/>
      <c r="BN757" s="221"/>
      <c r="BO757" s="221"/>
      <c r="BP757" s="221"/>
      <c r="BQ757" s="221"/>
      <c r="BR757" s="221"/>
    </row>
    <row r="758" spans="1:70" ht="15" customHeight="1" x14ac:dyDescent="0.25">
      <c r="A758" s="25">
        <v>836</v>
      </c>
      <c r="B758" s="70"/>
      <c r="C758" s="193"/>
      <c r="D758" s="200">
        <v>2</v>
      </c>
      <c r="E758" s="90" t="s">
        <v>3686</v>
      </c>
      <c r="F758" s="90" t="s">
        <v>5</v>
      </c>
      <c r="G758" s="81" t="s">
        <v>3687</v>
      </c>
      <c r="H758" s="104">
        <v>1</v>
      </c>
      <c r="I758" s="81">
        <v>1</v>
      </c>
      <c r="J758" s="81"/>
      <c r="K758" s="25">
        <v>5</v>
      </c>
      <c r="L758" s="185" t="s">
        <v>3687</v>
      </c>
      <c r="M758" s="185">
        <v>24</v>
      </c>
      <c r="N758" s="185">
        <v>24</v>
      </c>
      <c r="O758" s="97" t="s">
        <v>536</v>
      </c>
      <c r="P758" s="185" t="s">
        <v>19</v>
      </c>
      <c r="Q758" s="185" t="s">
        <v>1045</v>
      </c>
      <c r="R758" s="81"/>
      <c r="S758" s="81" t="s">
        <v>3862</v>
      </c>
      <c r="T758" s="81" t="s">
        <v>3748</v>
      </c>
      <c r="U758" s="25" t="s">
        <v>2</v>
      </c>
      <c r="V758" s="25">
        <v>1</v>
      </c>
      <c r="W758" s="185" t="s">
        <v>3870</v>
      </c>
      <c r="X758" s="185">
        <v>2</v>
      </c>
      <c r="Y758" s="81"/>
      <c r="Z758" s="81"/>
      <c r="AA758" s="100">
        <v>79527.917930639611</v>
      </c>
      <c r="AB758" s="81"/>
      <c r="AC758" s="81"/>
      <c r="AD758" s="25" t="s">
        <v>3689</v>
      </c>
      <c r="AE758" s="22"/>
      <c r="AF758" s="22"/>
      <c r="AG758" s="22">
        <f t="shared" si="49"/>
        <v>79527.917930639611</v>
      </c>
      <c r="AH758" s="22"/>
      <c r="AI758" s="22"/>
      <c r="AJ758" s="35"/>
      <c r="AK758" s="35"/>
      <c r="AL758" s="35">
        <f t="shared" si="50"/>
        <v>79527.917930639611</v>
      </c>
      <c r="AM758" s="35"/>
      <c r="AN758" s="35"/>
      <c r="AO758" s="24">
        <v>106.875</v>
      </c>
      <c r="AP758" s="70"/>
      <c r="AQ758" s="28">
        <v>1</v>
      </c>
      <c r="AR758" s="27">
        <v>2</v>
      </c>
      <c r="AS758" s="73">
        <v>1</v>
      </c>
      <c r="AT758" s="185">
        <v>17</v>
      </c>
      <c r="AU758" s="185" t="s">
        <v>3692</v>
      </c>
      <c r="AV758" s="185" t="s">
        <v>3694</v>
      </c>
      <c r="AW758" s="185">
        <v>2016</v>
      </c>
      <c r="AX758" s="185"/>
      <c r="AY758" s="185" t="s">
        <v>3693</v>
      </c>
      <c r="AZ758" s="185"/>
      <c r="BA758" s="81" t="s">
        <v>3749</v>
      </c>
      <c r="BB758" s="185" t="s">
        <v>3691</v>
      </c>
      <c r="BC758" s="185"/>
      <c r="BD758" s="185"/>
      <c r="BE758" s="185"/>
      <c r="BF758" s="185">
        <v>2</v>
      </c>
      <c r="BG758" s="82">
        <v>3</v>
      </c>
      <c r="BH758" s="81" t="s">
        <v>2000</v>
      </c>
      <c r="BI758" s="74">
        <v>2</v>
      </c>
      <c r="BJ758" s="75" t="s">
        <v>4152</v>
      </c>
      <c r="BK758" s="75" t="s">
        <v>2000</v>
      </c>
      <c r="BL758" s="52"/>
      <c r="BM758" s="221"/>
      <c r="BN758" s="221"/>
      <c r="BO758" s="221"/>
      <c r="BP758" s="221"/>
      <c r="BQ758" s="221"/>
      <c r="BR758" s="221"/>
    </row>
    <row r="759" spans="1:70" ht="15" customHeight="1" x14ac:dyDescent="0.25">
      <c r="A759" s="25">
        <v>837</v>
      </c>
      <c r="B759" s="70"/>
      <c r="C759" s="193"/>
      <c r="D759" s="200">
        <v>2</v>
      </c>
      <c r="E759" s="90" t="s">
        <v>3686</v>
      </c>
      <c r="F759" s="90" t="s">
        <v>5</v>
      </c>
      <c r="G759" s="81" t="s">
        <v>3687</v>
      </c>
      <c r="H759" s="104">
        <v>1</v>
      </c>
      <c r="I759" s="81">
        <v>1</v>
      </c>
      <c r="J759" s="81"/>
      <c r="K759" s="25">
        <v>5</v>
      </c>
      <c r="L759" s="185" t="s">
        <v>3687</v>
      </c>
      <c r="M759" s="185">
        <v>24</v>
      </c>
      <c r="N759" s="185">
        <v>24</v>
      </c>
      <c r="O759" s="97" t="s">
        <v>536</v>
      </c>
      <c r="P759" s="185" t="s">
        <v>19</v>
      </c>
      <c r="Q759" s="185" t="s">
        <v>1045</v>
      </c>
      <c r="R759" s="81"/>
      <c r="S759" s="81" t="s">
        <v>3862</v>
      </c>
      <c r="T759" s="101" t="s">
        <v>3750</v>
      </c>
      <c r="U759" s="25" t="s">
        <v>2</v>
      </c>
      <c r="V759" s="25">
        <v>1</v>
      </c>
      <c r="W759" s="185" t="s">
        <v>3870</v>
      </c>
      <c r="X759" s="185">
        <v>2</v>
      </c>
      <c r="Y759" s="81"/>
      <c r="Z759" s="81"/>
      <c r="AA759" s="100">
        <v>71575.126137575659</v>
      </c>
      <c r="AB759" s="81"/>
      <c r="AC759" s="81"/>
      <c r="AD759" s="25" t="s">
        <v>3689</v>
      </c>
      <c r="AE759" s="22"/>
      <c r="AF759" s="22"/>
      <c r="AG759" s="22">
        <f t="shared" si="49"/>
        <v>71575.126137575659</v>
      </c>
      <c r="AH759" s="22"/>
      <c r="AI759" s="22"/>
      <c r="AJ759" s="35"/>
      <c r="AK759" s="35"/>
      <c r="AL759" s="35">
        <f t="shared" si="50"/>
        <v>71575.126137575659</v>
      </c>
      <c r="AM759" s="35"/>
      <c r="AN759" s="35"/>
      <c r="AO759" s="24">
        <v>106.875</v>
      </c>
      <c r="AP759" s="70"/>
      <c r="AQ759" s="28">
        <v>1</v>
      </c>
      <c r="AR759" s="27">
        <v>2</v>
      </c>
      <c r="AS759" s="73">
        <v>1</v>
      </c>
      <c r="AT759" s="185">
        <v>17</v>
      </c>
      <c r="AU759" s="185" t="s">
        <v>3692</v>
      </c>
      <c r="AV759" s="185" t="s">
        <v>3694</v>
      </c>
      <c r="AW759" s="185">
        <v>2016</v>
      </c>
      <c r="AX759" s="185"/>
      <c r="AY759" s="185" t="s">
        <v>3693</v>
      </c>
      <c r="AZ759" s="185"/>
      <c r="BA759" s="81" t="s">
        <v>3751</v>
      </c>
      <c r="BB759" s="185" t="s">
        <v>3691</v>
      </c>
      <c r="BC759" s="185"/>
      <c r="BD759" s="185"/>
      <c r="BE759" s="185"/>
      <c r="BF759" s="185">
        <v>2</v>
      </c>
      <c r="BG759" s="82">
        <v>3</v>
      </c>
      <c r="BH759" s="81" t="s">
        <v>2000</v>
      </c>
      <c r="BI759" s="74">
        <v>2</v>
      </c>
      <c r="BJ759" s="75" t="s">
        <v>4152</v>
      </c>
      <c r="BK759" s="75" t="s">
        <v>2000</v>
      </c>
      <c r="BL759" s="67"/>
      <c r="BM759" s="221"/>
      <c r="BN759" s="221"/>
      <c r="BO759" s="221"/>
      <c r="BP759" s="221"/>
      <c r="BQ759" s="221"/>
      <c r="BR759" s="221"/>
    </row>
    <row r="760" spans="1:70" ht="15" customHeight="1" x14ac:dyDescent="0.25">
      <c r="A760" s="25">
        <v>838</v>
      </c>
      <c r="B760" s="70"/>
      <c r="C760" s="193"/>
      <c r="D760" s="200">
        <v>2</v>
      </c>
      <c r="E760" s="90" t="s">
        <v>3686</v>
      </c>
      <c r="F760" s="90" t="s">
        <v>5</v>
      </c>
      <c r="G760" s="81" t="s">
        <v>3687</v>
      </c>
      <c r="H760" s="104">
        <v>1</v>
      </c>
      <c r="I760" s="81">
        <v>1</v>
      </c>
      <c r="J760" s="81"/>
      <c r="K760" s="25">
        <v>5</v>
      </c>
      <c r="L760" s="185" t="s">
        <v>3687</v>
      </c>
      <c r="M760" s="185">
        <v>24</v>
      </c>
      <c r="N760" s="185">
        <v>24</v>
      </c>
      <c r="O760" s="97" t="s">
        <v>536</v>
      </c>
      <c r="P760" s="185" t="s">
        <v>19</v>
      </c>
      <c r="Q760" s="185" t="s">
        <v>1045</v>
      </c>
      <c r="R760" s="81"/>
      <c r="S760" s="81" t="s">
        <v>3862</v>
      </c>
      <c r="T760" s="81" t="s">
        <v>3752</v>
      </c>
      <c r="U760" s="25" t="s">
        <v>2</v>
      </c>
      <c r="V760" s="25">
        <v>1</v>
      </c>
      <c r="W760" s="185" t="s">
        <v>3870</v>
      </c>
      <c r="X760" s="185">
        <v>2</v>
      </c>
      <c r="Y760" s="81"/>
      <c r="Z760" s="81"/>
      <c r="AA760" s="100">
        <v>71575.126137575659</v>
      </c>
      <c r="AB760" s="81"/>
      <c r="AC760" s="81"/>
      <c r="AD760" s="25" t="s">
        <v>3689</v>
      </c>
      <c r="AE760" s="22"/>
      <c r="AF760" s="22"/>
      <c r="AG760" s="22">
        <f t="shared" si="49"/>
        <v>71575.126137575659</v>
      </c>
      <c r="AH760" s="22"/>
      <c r="AI760" s="22"/>
      <c r="AJ760" s="35"/>
      <c r="AK760" s="35"/>
      <c r="AL760" s="35">
        <f t="shared" si="50"/>
        <v>71575.126137575659</v>
      </c>
      <c r="AM760" s="35"/>
      <c r="AN760" s="35"/>
      <c r="AO760" s="24">
        <v>106.875</v>
      </c>
      <c r="AP760" s="70"/>
      <c r="AQ760" s="28">
        <v>1</v>
      </c>
      <c r="AR760" s="27">
        <v>2</v>
      </c>
      <c r="AS760" s="73">
        <v>1</v>
      </c>
      <c r="AT760" s="185">
        <v>17</v>
      </c>
      <c r="AU760" s="185" t="s">
        <v>3692</v>
      </c>
      <c r="AV760" s="185" t="s">
        <v>3694</v>
      </c>
      <c r="AW760" s="185">
        <v>2016</v>
      </c>
      <c r="AX760" s="185"/>
      <c r="AY760" s="185" t="s">
        <v>3693</v>
      </c>
      <c r="AZ760" s="185"/>
      <c r="BA760" s="81" t="s">
        <v>3753</v>
      </c>
      <c r="BB760" s="185" t="s">
        <v>3691</v>
      </c>
      <c r="BC760" s="185"/>
      <c r="BD760" s="185"/>
      <c r="BE760" s="185"/>
      <c r="BF760" s="185">
        <v>2</v>
      </c>
      <c r="BG760" s="82">
        <v>3</v>
      </c>
      <c r="BH760" s="81" t="s">
        <v>2000</v>
      </c>
      <c r="BI760" s="74">
        <v>2</v>
      </c>
      <c r="BJ760" s="75" t="s">
        <v>4152</v>
      </c>
      <c r="BK760" s="75" t="s">
        <v>2000</v>
      </c>
      <c r="BL760" s="52"/>
      <c r="BM760" s="221"/>
      <c r="BN760" s="221"/>
      <c r="BO760" s="221"/>
      <c r="BP760" s="221"/>
      <c r="BQ760" s="221"/>
      <c r="BR760" s="221"/>
    </row>
    <row r="761" spans="1:70" ht="15" customHeight="1" x14ac:dyDescent="0.25">
      <c r="A761" s="25">
        <v>839</v>
      </c>
      <c r="B761" s="70"/>
      <c r="C761" s="193"/>
      <c r="D761" s="200">
        <v>2</v>
      </c>
      <c r="E761" s="90" t="s">
        <v>3686</v>
      </c>
      <c r="F761" s="90" t="s">
        <v>5</v>
      </c>
      <c r="G761" s="81" t="s">
        <v>3687</v>
      </c>
      <c r="H761" s="104">
        <v>1</v>
      </c>
      <c r="I761" s="81">
        <v>1</v>
      </c>
      <c r="J761" s="81"/>
      <c r="K761" s="25">
        <v>5</v>
      </c>
      <c r="L761" s="185" t="s">
        <v>3687</v>
      </c>
      <c r="M761" s="185">
        <v>24</v>
      </c>
      <c r="N761" s="185">
        <v>24</v>
      </c>
      <c r="O761" s="97" t="s">
        <v>536</v>
      </c>
      <c r="P761" s="185" t="s">
        <v>19</v>
      </c>
      <c r="Q761" s="185" t="s">
        <v>1045</v>
      </c>
      <c r="R761" s="81"/>
      <c r="S761" s="81" t="s">
        <v>3862</v>
      </c>
      <c r="T761" s="101" t="s">
        <v>4154</v>
      </c>
      <c r="U761" s="25" t="s">
        <v>2</v>
      </c>
      <c r="V761" s="25">
        <v>1</v>
      </c>
      <c r="W761" s="185" t="s">
        <v>3870</v>
      </c>
      <c r="X761" s="185">
        <v>2</v>
      </c>
      <c r="Y761" s="81"/>
      <c r="Z761" s="81"/>
      <c r="AA761" s="100">
        <v>79527.917930639611</v>
      </c>
      <c r="AB761" s="81"/>
      <c r="AC761" s="81"/>
      <c r="AD761" s="25" t="s">
        <v>3689</v>
      </c>
      <c r="AE761" s="22"/>
      <c r="AF761" s="22"/>
      <c r="AG761" s="22">
        <f t="shared" si="49"/>
        <v>79527.917930639611</v>
      </c>
      <c r="AH761" s="22"/>
      <c r="AI761" s="22"/>
      <c r="AJ761" s="35"/>
      <c r="AK761" s="35"/>
      <c r="AL761" s="35">
        <f t="shared" si="50"/>
        <v>79527.917930639611</v>
      </c>
      <c r="AM761" s="35"/>
      <c r="AN761" s="35"/>
      <c r="AO761" s="24">
        <v>106.875</v>
      </c>
      <c r="AP761" s="70"/>
      <c r="AQ761" s="28">
        <v>1</v>
      </c>
      <c r="AR761" s="27">
        <v>2</v>
      </c>
      <c r="AS761" s="73">
        <v>1</v>
      </c>
      <c r="AT761" s="185">
        <v>17</v>
      </c>
      <c r="AU761" s="185" t="s">
        <v>3692</v>
      </c>
      <c r="AV761" s="185" t="s">
        <v>3694</v>
      </c>
      <c r="AW761" s="185">
        <v>2016</v>
      </c>
      <c r="AX761" s="185"/>
      <c r="AY761" s="185" t="s">
        <v>3693</v>
      </c>
      <c r="AZ761" s="185"/>
      <c r="BA761" s="81" t="s">
        <v>3754</v>
      </c>
      <c r="BB761" s="185" t="s">
        <v>3691</v>
      </c>
      <c r="BC761" s="185"/>
      <c r="BD761" s="185"/>
      <c r="BE761" s="185"/>
      <c r="BF761" s="185">
        <v>2</v>
      </c>
      <c r="BG761" s="82">
        <v>3</v>
      </c>
      <c r="BH761" s="81" t="s">
        <v>2000</v>
      </c>
      <c r="BI761" s="74">
        <v>2</v>
      </c>
      <c r="BJ761" s="75" t="s">
        <v>4152</v>
      </c>
      <c r="BK761" s="75" t="s">
        <v>2000</v>
      </c>
      <c r="BL761" s="52"/>
      <c r="BM761" s="221"/>
      <c r="BN761" s="221"/>
      <c r="BO761" s="221"/>
      <c r="BP761" s="221"/>
      <c r="BQ761" s="221"/>
      <c r="BR761" s="221"/>
    </row>
    <row r="762" spans="1:70" ht="15" customHeight="1" x14ac:dyDescent="0.25">
      <c r="A762" s="25">
        <v>840</v>
      </c>
      <c r="B762" s="70"/>
      <c r="C762" s="193"/>
      <c r="D762" s="200">
        <v>2</v>
      </c>
      <c r="E762" s="90" t="s">
        <v>3686</v>
      </c>
      <c r="F762" s="90" t="s">
        <v>5</v>
      </c>
      <c r="G762" s="81" t="s">
        <v>3687</v>
      </c>
      <c r="H762" s="104">
        <v>1</v>
      </c>
      <c r="I762" s="81">
        <v>1</v>
      </c>
      <c r="J762" s="81"/>
      <c r="K762" s="25">
        <v>5</v>
      </c>
      <c r="L762" s="185" t="s">
        <v>3687</v>
      </c>
      <c r="M762" s="185">
        <v>24</v>
      </c>
      <c r="N762" s="185">
        <v>24</v>
      </c>
      <c r="O762" s="97" t="s">
        <v>536</v>
      </c>
      <c r="P762" s="185" t="s">
        <v>19</v>
      </c>
      <c r="Q762" s="185" t="s">
        <v>1045</v>
      </c>
      <c r="R762" s="81"/>
      <c r="S762" s="81" t="s">
        <v>3862</v>
      </c>
      <c r="T762" s="81" t="s">
        <v>3755</v>
      </c>
      <c r="U762" s="25" t="s">
        <v>2</v>
      </c>
      <c r="V762" s="25">
        <v>1</v>
      </c>
      <c r="W762" s="185" t="s">
        <v>3870</v>
      </c>
      <c r="X762" s="185">
        <v>2</v>
      </c>
      <c r="Y762" s="81"/>
      <c r="Z762" s="81"/>
      <c r="AA762" s="100">
        <v>79527.917930639611</v>
      </c>
      <c r="AB762" s="81"/>
      <c r="AC762" s="81"/>
      <c r="AD762" s="25" t="s">
        <v>3689</v>
      </c>
      <c r="AE762" s="22"/>
      <c r="AF762" s="22"/>
      <c r="AG762" s="22">
        <f t="shared" si="49"/>
        <v>79527.917930639611</v>
      </c>
      <c r="AH762" s="22"/>
      <c r="AI762" s="22"/>
      <c r="AJ762" s="35"/>
      <c r="AK762" s="35"/>
      <c r="AL762" s="35">
        <f t="shared" si="50"/>
        <v>79527.917930639611</v>
      </c>
      <c r="AM762" s="35"/>
      <c r="AN762" s="35"/>
      <c r="AO762" s="24">
        <v>106.875</v>
      </c>
      <c r="AP762" s="70"/>
      <c r="AQ762" s="28">
        <v>1</v>
      </c>
      <c r="AR762" s="27">
        <v>2</v>
      </c>
      <c r="AS762" s="73">
        <v>1</v>
      </c>
      <c r="AT762" s="185">
        <v>17</v>
      </c>
      <c r="AU762" s="185" t="s">
        <v>3692</v>
      </c>
      <c r="AV762" s="185" t="s">
        <v>3694</v>
      </c>
      <c r="AW762" s="185">
        <v>2016</v>
      </c>
      <c r="AX762" s="185"/>
      <c r="AY762" s="185" t="s">
        <v>3693</v>
      </c>
      <c r="AZ762" s="185"/>
      <c r="BA762" s="81" t="s">
        <v>3756</v>
      </c>
      <c r="BB762" s="185" t="s">
        <v>3691</v>
      </c>
      <c r="BC762" s="185"/>
      <c r="BD762" s="185"/>
      <c r="BE762" s="185"/>
      <c r="BF762" s="185">
        <v>2</v>
      </c>
      <c r="BG762" s="82">
        <v>3</v>
      </c>
      <c r="BH762" s="81" t="s">
        <v>2000</v>
      </c>
      <c r="BI762" s="74">
        <v>2</v>
      </c>
      <c r="BJ762" s="75" t="s">
        <v>4152</v>
      </c>
      <c r="BK762" s="75" t="s">
        <v>2000</v>
      </c>
      <c r="BL762" s="52"/>
      <c r="BM762" s="221"/>
      <c r="BN762" s="221"/>
      <c r="BO762" s="221"/>
      <c r="BP762" s="221"/>
      <c r="BQ762" s="221"/>
      <c r="BR762" s="221"/>
    </row>
    <row r="763" spans="1:70" ht="15" customHeight="1" x14ac:dyDescent="0.25">
      <c r="A763" s="25">
        <v>841</v>
      </c>
      <c r="B763" s="70"/>
      <c r="C763" s="193"/>
      <c r="D763" s="200">
        <v>2</v>
      </c>
      <c r="E763" s="90" t="s">
        <v>3686</v>
      </c>
      <c r="F763" s="90" t="s">
        <v>5</v>
      </c>
      <c r="G763" s="81" t="s">
        <v>3687</v>
      </c>
      <c r="H763" s="104">
        <v>1</v>
      </c>
      <c r="I763" s="81">
        <v>1</v>
      </c>
      <c r="J763" s="81"/>
      <c r="K763" s="25">
        <v>5</v>
      </c>
      <c r="L763" s="185" t="s">
        <v>3687</v>
      </c>
      <c r="M763" s="185">
        <v>24</v>
      </c>
      <c r="N763" s="185">
        <v>24</v>
      </c>
      <c r="O763" s="97" t="s">
        <v>536</v>
      </c>
      <c r="P763" s="185" t="s">
        <v>19</v>
      </c>
      <c r="Q763" s="185" t="s">
        <v>1045</v>
      </c>
      <c r="R763" s="81"/>
      <c r="S763" s="81" t="s">
        <v>3862</v>
      </c>
      <c r="T763" s="81" t="s">
        <v>3757</v>
      </c>
      <c r="U763" s="25" t="s">
        <v>2</v>
      </c>
      <c r="V763" s="25">
        <v>1</v>
      </c>
      <c r="W763" s="185" t="s">
        <v>3870</v>
      </c>
      <c r="X763" s="185">
        <v>2</v>
      </c>
      <c r="Y763" s="81"/>
      <c r="Z763" s="81"/>
      <c r="AA763" s="100">
        <v>83504.313827171602</v>
      </c>
      <c r="AB763" s="81"/>
      <c r="AC763" s="81"/>
      <c r="AD763" s="25" t="s">
        <v>3689</v>
      </c>
      <c r="AE763" s="22"/>
      <c r="AF763" s="22"/>
      <c r="AG763" s="22">
        <f t="shared" si="49"/>
        <v>83504.313827171602</v>
      </c>
      <c r="AH763" s="22"/>
      <c r="AI763" s="22"/>
      <c r="AJ763" s="35"/>
      <c r="AK763" s="35"/>
      <c r="AL763" s="35">
        <f t="shared" si="50"/>
        <v>83504.313827171602</v>
      </c>
      <c r="AM763" s="35"/>
      <c r="AN763" s="35"/>
      <c r="AO763" s="24">
        <v>106.875</v>
      </c>
      <c r="AP763" s="70"/>
      <c r="AQ763" s="28">
        <v>1</v>
      </c>
      <c r="AR763" s="27">
        <v>2</v>
      </c>
      <c r="AS763" s="73">
        <v>1</v>
      </c>
      <c r="AT763" s="185">
        <v>17</v>
      </c>
      <c r="AU763" s="185" t="s">
        <v>3692</v>
      </c>
      <c r="AV763" s="185" t="s">
        <v>3694</v>
      </c>
      <c r="AW763" s="185">
        <v>2016</v>
      </c>
      <c r="AX763" s="185"/>
      <c r="AY763" s="185" t="s">
        <v>3693</v>
      </c>
      <c r="AZ763" s="185"/>
      <c r="BA763" s="81" t="s">
        <v>3758</v>
      </c>
      <c r="BB763" s="185" t="s">
        <v>3691</v>
      </c>
      <c r="BC763" s="185"/>
      <c r="BD763" s="185"/>
      <c r="BE763" s="185"/>
      <c r="BF763" s="185">
        <v>2</v>
      </c>
      <c r="BG763" s="82">
        <v>3</v>
      </c>
      <c r="BH763" s="81" t="s">
        <v>2000</v>
      </c>
      <c r="BI763" s="74">
        <v>2</v>
      </c>
      <c r="BJ763" s="75" t="s">
        <v>4152</v>
      </c>
      <c r="BK763" s="75" t="s">
        <v>2000</v>
      </c>
      <c r="BL763" s="52"/>
      <c r="BM763" s="221"/>
      <c r="BN763" s="221"/>
      <c r="BO763" s="221"/>
      <c r="BP763" s="221"/>
      <c r="BQ763" s="221"/>
      <c r="BR763" s="221"/>
    </row>
    <row r="764" spans="1:70" ht="15" customHeight="1" x14ac:dyDescent="0.25">
      <c r="A764" s="25">
        <v>842</v>
      </c>
      <c r="B764" s="70"/>
      <c r="C764" s="193"/>
      <c r="D764" s="200">
        <v>2</v>
      </c>
      <c r="E764" s="90" t="s">
        <v>3686</v>
      </c>
      <c r="F764" s="90" t="s">
        <v>5</v>
      </c>
      <c r="G764" s="81" t="s">
        <v>3687</v>
      </c>
      <c r="H764" s="104">
        <v>1</v>
      </c>
      <c r="I764" s="81">
        <v>1</v>
      </c>
      <c r="J764" s="81"/>
      <c r="K764" s="25">
        <v>5</v>
      </c>
      <c r="L764" s="185" t="s">
        <v>3687</v>
      </c>
      <c r="M764" s="185">
        <v>24</v>
      </c>
      <c r="N764" s="185">
        <v>24</v>
      </c>
      <c r="O764" s="97" t="s">
        <v>536</v>
      </c>
      <c r="P764" s="185" t="s">
        <v>19</v>
      </c>
      <c r="Q764" s="185" t="s">
        <v>1045</v>
      </c>
      <c r="R764" s="81"/>
      <c r="S764" s="81" t="s">
        <v>3862</v>
      </c>
      <c r="T764" s="81" t="s">
        <v>3759</v>
      </c>
      <c r="U764" s="25" t="s">
        <v>2</v>
      </c>
      <c r="V764" s="25">
        <v>1</v>
      </c>
      <c r="W764" s="185" t="s">
        <v>3870</v>
      </c>
      <c r="X764" s="185">
        <v>2</v>
      </c>
      <c r="Y764" s="81"/>
      <c r="Z764" s="81"/>
      <c r="AA764" s="100">
        <v>91457.105620235554</v>
      </c>
      <c r="AB764" s="81"/>
      <c r="AC764" s="81"/>
      <c r="AD764" s="25" t="s">
        <v>3689</v>
      </c>
      <c r="AE764" s="22"/>
      <c r="AF764" s="22"/>
      <c r="AG764" s="22">
        <f t="shared" ref="AG764:AG795" si="51">(AA764*(106.875/AO764))/$AQ764</f>
        <v>91457.105620235554</v>
      </c>
      <c r="AH764" s="22"/>
      <c r="AI764" s="22"/>
      <c r="AJ764" s="35"/>
      <c r="AK764" s="35"/>
      <c r="AL764" s="35">
        <f t="shared" ref="AL764:AL795" si="52">AG764/$AS764</f>
        <v>91457.105620235554</v>
      </c>
      <c r="AM764" s="35"/>
      <c r="AN764" s="35"/>
      <c r="AO764" s="24">
        <v>106.875</v>
      </c>
      <c r="AP764" s="70"/>
      <c r="AQ764" s="28">
        <v>1</v>
      </c>
      <c r="AR764" s="27">
        <v>2</v>
      </c>
      <c r="AS764" s="73">
        <v>1</v>
      </c>
      <c r="AT764" s="185">
        <v>17</v>
      </c>
      <c r="AU764" s="185" t="s">
        <v>3692</v>
      </c>
      <c r="AV764" s="185" t="s">
        <v>3694</v>
      </c>
      <c r="AW764" s="185">
        <v>2016</v>
      </c>
      <c r="AX764" s="185"/>
      <c r="AY764" s="185" t="s">
        <v>3693</v>
      </c>
      <c r="AZ764" s="185"/>
      <c r="BA764" s="81" t="s">
        <v>3760</v>
      </c>
      <c r="BB764" s="185" t="s">
        <v>3691</v>
      </c>
      <c r="BC764" s="185"/>
      <c r="BD764" s="185"/>
      <c r="BE764" s="185"/>
      <c r="BF764" s="185">
        <v>2</v>
      </c>
      <c r="BG764" s="82">
        <v>3</v>
      </c>
      <c r="BH764" s="81" t="s">
        <v>2000</v>
      </c>
      <c r="BI764" s="74">
        <v>2</v>
      </c>
      <c r="BJ764" s="75" t="s">
        <v>4152</v>
      </c>
      <c r="BK764" s="75" t="s">
        <v>2000</v>
      </c>
      <c r="BL764" s="52"/>
      <c r="BM764" s="221"/>
      <c r="BN764" s="221"/>
      <c r="BO764" s="221"/>
      <c r="BP764" s="221"/>
      <c r="BQ764" s="221"/>
      <c r="BR764" s="221"/>
    </row>
    <row r="765" spans="1:70" ht="15" customHeight="1" x14ac:dyDescent="0.25">
      <c r="A765" s="25">
        <v>843</v>
      </c>
      <c r="B765" s="70"/>
      <c r="C765" s="193"/>
      <c r="D765" s="200">
        <v>2</v>
      </c>
      <c r="E765" s="90" t="s">
        <v>3686</v>
      </c>
      <c r="F765" s="90" t="s">
        <v>5</v>
      </c>
      <c r="G765" s="81" t="s">
        <v>3687</v>
      </c>
      <c r="H765" s="104">
        <v>1</v>
      </c>
      <c r="I765" s="81">
        <v>1</v>
      </c>
      <c r="J765" s="81"/>
      <c r="K765" s="25">
        <v>5</v>
      </c>
      <c r="L765" s="185" t="s">
        <v>3687</v>
      </c>
      <c r="M765" s="185">
        <v>24</v>
      </c>
      <c r="N765" s="185">
        <v>24</v>
      </c>
      <c r="O765" s="97" t="s">
        <v>536</v>
      </c>
      <c r="P765" s="185" t="s">
        <v>19</v>
      </c>
      <c r="Q765" s="185" t="s">
        <v>1045</v>
      </c>
      <c r="R765" s="81"/>
      <c r="S765" s="81">
        <v>3</v>
      </c>
      <c r="T765" s="81" t="s">
        <v>3761</v>
      </c>
      <c r="U765" s="25" t="s">
        <v>2</v>
      </c>
      <c r="V765" s="25">
        <v>2</v>
      </c>
      <c r="W765" s="185" t="s">
        <v>3870</v>
      </c>
      <c r="X765" s="185">
        <v>2</v>
      </c>
      <c r="Y765" s="81"/>
      <c r="Z765" s="81"/>
      <c r="AA765" s="100">
        <v>63622.334344511692</v>
      </c>
      <c r="AB765" s="81"/>
      <c r="AC765" s="81"/>
      <c r="AD765" s="25" t="s">
        <v>3689</v>
      </c>
      <c r="AE765" s="22"/>
      <c r="AF765" s="22"/>
      <c r="AG765" s="22">
        <f t="shared" si="51"/>
        <v>63622.334344511692</v>
      </c>
      <c r="AH765" s="22"/>
      <c r="AI765" s="22"/>
      <c r="AJ765" s="35"/>
      <c r="AK765" s="35"/>
      <c r="AL765" s="35">
        <f t="shared" si="52"/>
        <v>63622.334344511692</v>
      </c>
      <c r="AM765" s="35"/>
      <c r="AN765" s="35"/>
      <c r="AO765" s="24">
        <v>106.875</v>
      </c>
      <c r="AP765" s="70"/>
      <c r="AQ765" s="28">
        <v>1</v>
      </c>
      <c r="AR765" s="27">
        <v>2</v>
      </c>
      <c r="AS765" s="73">
        <v>1</v>
      </c>
      <c r="AT765" s="185">
        <v>17</v>
      </c>
      <c r="AU765" s="185" t="s">
        <v>3692</v>
      </c>
      <c r="AV765" s="25" t="s">
        <v>3694</v>
      </c>
      <c r="AW765" s="185">
        <v>2016</v>
      </c>
      <c r="AX765" s="185"/>
      <c r="AY765" s="185" t="s">
        <v>3693</v>
      </c>
      <c r="AZ765" s="185"/>
      <c r="BA765" s="81" t="s">
        <v>3762</v>
      </c>
      <c r="BB765" s="185" t="s">
        <v>3691</v>
      </c>
      <c r="BC765" s="185"/>
      <c r="BD765" s="185"/>
      <c r="BE765" s="185"/>
      <c r="BF765" s="185">
        <v>2</v>
      </c>
      <c r="BG765" s="82">
        <v>3</v>
      </c>
      <c r="BH765" s="81" t="s">
        <v>2000</v>
      </c>
      <c r="BI765" s="74">
        <v>2</v>
      </c>
      <c r="BJ765" s="75" t="s">
        <v>4152</v>
      </c>
      <c r="BK765" s="75" t="s">
        <v>2000</v>
      </c>
      <c r="BL765" s="52"/>
      <c r="BM765" s="221"/>
      <c r="BN765" s="221"/>
      <c r="BO765" s="221"/>
      <c r="BP765" s="221"/>
      <c r="BQ765" s="221"/>
      <c r="BR765" s="221"/>
    </row>
    <row r="766" spans="1:70" ht="15" customHeight="1" x14ac:dyDescent="0.25">
      <c r="A766" s="25">
        <v>844</v>
      </c>
      <c r="B766" s="70"/>
      <c r="C766" s="193"/>
      <c r="D766" s="200">
        <v>2</v>
      </c>
      <c r="E766" s="90" t="s">
        <v>3686</v>
      </c>
      <c r="F766" s="90" t="s">
        <v>5</v>
      </c>
      <c r="G766" s="81" t="s">
        <v>3687</v>
      </c>
      <c r="H766" s="104">
        <v>1</v>
      </c>
      <c r="I766" s="81">
        <v>1</v>
      </c>
      <c r="J766" s="81"/>
      <c r="K766" s="25">
        <v>5</v>
      </c>
      <c r="L766" s="185" t="s">
        <v>3687</v>
      </c>
      <c r="M766" s="185">
        <v>24</v>
      </c>
      <c r="N766" s="185">
        <v>24</v>
      </c>
      <c r="O766" s="97" t="s">
        <v>536</v>
      </c>
      <c r="P766" s="185" t="s">
        <v>19</v>
      </c>
      <c r="Q766" s="185" t="s">
        <v>1045</v>
      </c>
      <c r="R766" s="81"/>
      <c r="S766" s="81">
        <v>3</v>
      </c>
      <c r="T766" s="81" t="s">
        <v>3763</v>
      </c>
      <c r="U766" s="25" t="s">
        <v>2</v>
      </c>
      <c r="V766" s="25">
        <v>2</v>
      </c>
      <c r="W766" s="185" t="s">
        <v>3870</v>
      </c>
      <c r="X766" s="185">
        <v>2</v>
      </c>
      <c r="Y766" s="81"/>
      <c r="Z766" s="81"/>
      <c r="AA766" s="100">
        <v>91457.105620235554</v>
      </c>
      <c r="AB766" s="81"/>
      <c r="AC766" s="81"/>
      <c r="AD766" s="25" t="s">
        <v>3689</v>
      </c>
      <c r="AE766" s="22"/>
      <c r="AF766" s="22"/>
      <c r="AG766" s="22">
        <f t="shared" si="51"/>
        <v>91457.105620235554</v>
      </c>
      <c r="AH766" s="22"/>
      <c r="AI766" s="22"/>
      <c r="AJ766" s="35"/>
      <c r="AK766" s="35"/>
      <c r="AL766" s="35">
        <f t="shared" si="52"/>
        <v>91457.105620235554</v>
      </c>
      <c r="AM766" s="35"/>
      <c r="AN766" s="35"/>
      <c r="AO766" s="24">
        <v>106.875</v>
      </c>
      <c r="AP766" s="70"/>
      <c r="AQ766" s="28">
        <v>1</v>
      </c>
      <c r="AR766" s="27">
        <v>2</v>
      </c>
      <c r="AS766" s="73">
        <v>1</v>
      </c>
      <c r="AT766" s="185">
        <v>17</v>
      </c>
      <c r="AU766" s="185" t="s">
        <v>3692</v>
      </c>
      <c r="AV766" s="185" t="s">
        <v>3694</v>
      </c>
      <c r="AW766" s="185">
        <v>2016</v>
      </c>
      <c r="AX766" s="185"/>
      <c r="AY766" s="185" t="s">
        <v>3693</v>
      </c>
      <c r="AZ766" s="185"/>
      <c r="BA766" s="81" t="s">
        <v>3764</v>
      </c>
      <c r="BB766" s="185" t="s">
        <v>3691</v>
      </c>
      <c r="BC766" s="185"/>
      <c r="BD766" s="185"/>
      <c r="BE766" s="185"/>
      <c r="BF766" s="185">
        <v>2</v>
      </c>
      <c r="BG766" s="82">
        <v>3</v>
      </c>
      <c r="BH766" s="81" t="s">
        <v>2000</v>
      </c>
      <c r="BI766" s="74">
        <v>2</v>
      </c>
      <c r="BJ766" s="75" t="s">
        <v>4152</v>
      </c>
      <c r="BK766" s="75" t="s">
        <v>2000</v>
      </c>
      <c r="BL766" s="52"/>
      <c r="BM766" s="221"/>
      <c r="BN766" s="221"/>
      <c r="BO766" s="221"/>
      <c r="BP766" s="221"/>
      <c r="BQ766" s="221"/>
      <c r="BR766" s="221"/>
    </row>
    <row r="767" spans="1:70" ht="15" customHeight="1" x14ac:dyDescent="0.25">
      <c r="A767" s="25">
        <v>845</v>
      </c>
      <c r="B767" s="70"/>
      <c r="C767" s="193"/>
      <c r="D767" s="200">
        <v>2</v>
      </c>
      <c r="E767" s="90" t="s">
        <v>3686</v>
      </c>
      <c r="F767" s="90" t="s">
        <v>5</v>
      </c>
      <c r="G767" s="81" t="s">
        <v>3687</v>
      </c>
      <c r="H767" s="104">
        <v>1</v>
      </c>
      <c r="I767" s="81">
        <v>1</v>
      </c>
      <c r="J767" s="81"/>
      <c r="K767" s="25">
        <v>5</v>
      </c>
      <c r="L767" s="185" t="s">
        <v>3687</v>
      </c>
      <c r="M767" s="185">
        <v>24</v>
      </c>
      <c r="N767" s="185">
        <v>24</v>
      </c>
      <c r="O767" s="97" t="s">
        <v>536</v>
      </c>
      <c r="P767" s="185" t="s">
        <v>19</v>
      </c>
      <c r="Q767" s="185" t="s">
        <v>1045</v>
      </c>
      <c r="R767" s="81"/>
      <c r="S767" s="81" t="s">
        <v>3862</v>
      </c>
      <c r="T767" s="101" t="s">
        <v>3765</v>
      </c>
      <c r="U767" s="25" t="s">
        <v>2</v>
      </c>
      <c r="V767" s="25">
        <v>1</v>
      </c>
      <c r="W767" s="185" t="s">
        <v>3870</v>
      </c>
      <c r="X767" s="185">
        <v>2</v>
      </c>
      <c r="Y767" s="81"/>
      <c r="Z767" s="81"/>
      <c r="AA767" s="100">
        <v>75551.522034107635</v>
      </c>
      <c r="AB767" s="81"/>
      <c r="AC767" s="81"/>
      <c r="AD767" s="25" t="s">
        <v>3689</v>
      </c>
      <c r="AE767" s="22"/>
      <c r="AF767" s="22"/>
      <c r="AG767" s="22">
        <f t="shared" si="51"/>
        <v>75551.522034107635</v>
      </c>
      <c r="AH767" s="22"/>
      <c r="AI767" s="22"/>
      <c r="AJ767" s="35"/>
      <c r="AK767" s="35"/>
      <c r="AL767" s="35">
        <f t="shared" si="52"/>
        <v>75551.522034107635</v>
      </c>
      <c r="AM767" s="35"/>
      <c r="AN767" s="35"/>
      <c r="AO767" s="24">
        <v>106.875</v>
      </c>
      <c r="AP767" s="70"/>
      <c r="AQ767" s="28">
        <v>1</v>
      </c>
      <c r="AR767" s="27">
        <v>2</v>
      </c>
      <c r="AS767" s="73">
        <v>1</v>
      </c>
      <c r="AT767" s="185">
        <v>17</v>
      </c>
      <c r="AU767" s="185" t="s">
        <v>3692</v>
      </c>
      <c r="AV767" s="185" t="s">
        <v>3694</v>
      </c>
      <c r="AW767" s="185">
        <v>2016</v>
      </c>
      <c r="AX767" s="185"/>
      <c r="AY767" s="185" t="s">
        <v>3693</v>
      </c>
      <c r="AZ767" s="185"/>
      <c r="BA767" s="81" t="s">
        <v>3766</v>
      </c>
      <c r="BB767" s="185" t="s">
        <v>3691</v>
      </c>
      <c r="BC767" s="185"/>
      <c r="BD767" s="185"/>
      <c r="BE767" s="185"/>
      <c r="BF767" s="185">
        <v>2</v>
      </c>
      <c r="BG767" s="82">
        <v>3</v>
      </c>
      <c r="BH767" s="81" t="s">
        <v>2000</v>
      </c>
      <c r="BI767" s="74">
        <v>2</v>
      </c>
      <c r="BJ767" s="75" t="s">
        <v>4152</v>
      </c>
      <c r="BK767" s="75" t="s">
        <v>2000</v>
      </c>
      <c r="BL767" s="52"/>
      <c r="BM767" s="221"/>
      <c r="BN767" s="221"/>
      <c r="BO767" s="221"/>
      <c r="BP767" s="221"/>
      <c r="BQ767" s="221"/>
      <c r="BR767" s="221"/>
    </row>
    <row r="768" spans="1:70" ht="15" customHeight="1" x14ac:dyDescent="0.25">
      <c r="A768" s="25">
        <v>846</v>
      </c>
      <c r="B768" s="70"/>
      <c r="C768" s="193"/>
      <c r="D768" s="200">
        <v>2</v>
      </c>
      <c r="E768" s="90" t="s">
        <v>3686</v>
      </c>
      <c r="F768" s="90" t="s">
        <v>5</v>
      </c>
      <c r="G768" s="81" t="s">
        <v>3687</v>
      </c>
      <c r="H768" s="104">
        <v>1</v>
      </c>
      <c r="I768" s="81">
        <v>1</v>
      </c>
      <c r="J768" s="81"/>
      <c r="K768" s="25">
        <v>5</v>
      </c>
      <c r="L768" s="185" t="s">
        <v>3687</v>
      </c>
      <c r="M768" s="185">
        <v>24</v>
      </c>
      <c r="N768" s="185">
        <v>24</v>
      </c>
      <c r="O768" s="97" t="s">
        <v>536</v>
      </c>
      <c r="P768" s="185" t="s">
        <v>19</v>
      </c>
      <c r="Q768" s="185" t="s">
        <v>1045</v>
      </c>
      <c r="R768" s="81"/>
      <c r="S768" s="81" t="s">
        <v>3862</v>
      </c>
      <c r="T768" s="81" t="s">
        <v>3767</v>
      </c>
      <c r="U768" s="25" t="s">
        <v>2</v>
      </c>
      <c r="V768" s="25">
        <v>1</v>
      </c>
      <c r="W768" s="185" t="s">
        <v>3870</v>
      </c>
      <c r="X768" s="185">
        <v>2</v>
      </c>
      <c r="Y768" s="81"/>
      <c r="Z768" s="81"/>
      <c r="AA768" s="100">
        <v>75551.522034107635</v>
      </c>
      <c r="AB768" s="81"/>
      <c r="AC768" s="81"/>
      <c r="AD768" s="25" t="s">
        <v>3689</v>
      </c>
      <c r="AE768" s="22"/>
      <c r="AF768" s="22"/>
      <c r="AG768" s="22">
        <f t="shared" si="51"/>
        <v>75551.522034107635</v>
      </c>
      <c r="AH768" s="22"/>
      <c r="AI768" s="22"/>
      <c r="AJ768" s="35"/>
      <c r="AK768" s="35"/>
      <c r="AL768" s="35">
        <f t="shared" si="52"/>
        <v>75551.522034107635</v>
      </c>
      <c r="AM768" s="35"/>
      <c r="AN768" s="35"/>
      <c r="AO768" s="24">
        <v>106.875</v>
      </c>
      <c r="AP768" s="70"/>
      <c r="AQ768" s="28">
        <v>1</v>
      </c>
      <c r="AR768" s="27">
        <v>2</v>
      </c>
      <c r="AS768" s="73">
        <v>1</v>
      </c>
      <c r="AT768" s="185">
        <v>17</v>
      </c>
      <c r="AU768" s="185" t="s">
        <v>3692</v>
      </c>
      <c r="AV768" s="185" t="s">
        <v>3694</v>
      </c>
      <c r="AW768" s="185">
        <v>2016</v>
      </c>
      <c r="AX768" s="185"/>
      <c r="AY768" s="185" t="s">
        <v>3693</v>
      </c>
      <c r="AZ768" s="185"/>
      <c r="BA768" s="81" t="s">
        <v>3768</v>
      </c>
      <c r="BB768" s="185" t="s">
        <v>3691</v>
      </c>
      <c r="BC768" s="185"/>
      <c r="BD768" s="185"/>
      <c r="BE768" s="185"/>
      <c r="BF768" s="185">
        <v>2</v>
      </c>
      <c r="BG768" s="82">
        <v>3</v>
      </c>
      <c r="BH768" s="81" t="s">
        <v>2000</v>
      </c>
      <c r="BI768" s="74">
        <v>2</v>
      </c>
      <c r="BJ768" s="75" t="s">
        <v>4152</v>
      </c>
      <c r="BK768" s="75" t="s">
        <v>2000</v>
      </c>
      <c r="BL768" s="52"/>
      <c r="BM768" s="221"/>
      <c r="BN768" s="221"/>
      <c r="BO768" s="221"/>
      <c r="BP768" s="221"/>
      <c r="BQ768" s="221"/>
      <c r="BR768" s="221"/>
    </row>
    <row r="769" spans="1:70" ht="15" customHeight="1" x14ac:dyDescent="0.25">
      <c r="A769" s="25">
        <v>847</v>
      </c>
      <c r="B769" s="70"/>
      <c r="C769" s="193"/>
      <c r="D769" s="200">
        <v>2</v>
      </c>
      <c r="E769" s="90" t="s">
        <v>3686</v>
      </c>
      <c r="F769" s="90" t="s">
        <v>5</v>
      </c>
      <c r="G769" s="81" t="s">
        <v>3687</v>
      </c>
      <c r="H769" s="104">
        <v>1</v>
      </c>
      <c r="I769" s="81">
        <v>1</v>
      </c>
      <c r="J769" s="81"/>
      <c r="K769" s="25">
        <v>5</v>
      </c>
      <c r="L769" s="185" t="s">
        <v>3687</v>
      </c>
      <c r="M769" s="185">
        <v>24</v>
      </c>
      <c r="N769" s="185">
        <v>24</v>
      </c>
      <c r="O769" s="97" t="s">
        <v>536</v>
      </c>
      <c r="P769" s="185" t="s">
        <v>19</v>
      </c>
      <c r="Q769" s="185" t="s">
        <v>1045</v>
      </c>
      <c r="R769" s="81"/>
      <c r="S769" s="81">
        <v>3</v>
      </c>
      <c r="T769" s="81" t="s">
        <v>3769</v>
      </c>
      <c r="U769" s="25" t="s">
        <v>2</v>
      </c>
      <c r="V769" s="25">
        <v>2</v>
      </c>
      <c r="W769" s="185" t="s">
        <v>3870</v>
      </c>
      <c r="X769" s="185">
        <v>2</v>
      </c>
      <c r="Y769" s="81"/>
      <c r="Z769" s="81"/>
      <c r="AA769" s="100">
        <v>95433.501516767545</v>
      </c>
      <c r="AB769" s="81"/>
      <c r="AC769" s="81"/>
      <c r="AD769" s="25" t="s">
        <v>3689</v>
      </c>
      <c r="AE769" s="22"/>
      <c r="AF769" s="22"/>
      <c r="AG769" s="22">
        <f t="shared" si="51"/>
        <v>95433.501516767545</v>
      </c>
      <c r="AH769" s="22"/>
      <c r="AI769" s="22"/>
      <c r="AJ769" s="35"/>
      <c r="AK769" s="35"/>
      <c r="AL769" s="35">
        <f t="shared" si="52"/>
        <v>95433.501516767545</v>
      </c>
      <c r="AM769" s="35"/>
      <c r="AN769" s="35"/>
      <c r="AO769" s="24">
        <v>106.875</v>
      </c>
      <c r="AP769" s="70"/>
      <c r="AQ769" s="28">
        <v>1</v>
      </c>
      <c r="AR769" s="27">
        <v>2</v>
      </c>
      <c r="AS769" s="73">
        <v>1</v>
      </c>
      <c r="AT769" s="185">
        <v>17</v>
      </c>
      <c r="AU769" s="185" t="s">
        <v>3692</v>
      </c>
      <c r="AV769" s="185" t="s">
        <v>3694</v>
      </c>
      <c r="AW769" s="185">
        <v>2016</v>
      </c>
      <c r="AX769" s="185"/>
      <c r="AY769" s="185" t="s">
        <v>3693</v>
      </c>
      <c r="AZ769" s="185"/>
      <c r="BA769" s="81" t="s">
        <v>3770</v>
      </c>
      <c r="BB769" s="185" t="s">
        <v>3691</v>
      </c>
      <c r="BC769" s="185"/>
      <c r="BD769" s="185"/>
      <c r="BE769" s="185"/>
      <c r="BF769" s="185">
        <v>2</v>
      </c>
      <c r="BG769" s="82">
        <v>3</v>
      </c>
      <c r="BH769" s="81" t="s">
        <v>2000</v>
      </c>
      <c r="BI769" s="74">
        <v>2</v>
      </c>
      <c r="BJ769" s="75" t="s">
        <v>4152</v>
      </c>
      <c r="BK769" s="75" t="s">
        <v>2000</v>
      </c>
      <c r="BL769" s="52"/>
      <c r="BM769" s="221"/>
      <c r="BN769" s="221"/>
      <c r="BO769" s="221"/>
      <c r="BP769" s="221"/>
      <c r="BQ769" s="221"/>
      <c r="BR769" s="221"/>
    </row>
    <row r="770" spans="1:70" ht="15" customHeight="1" x14ac:dyDescent="0.25">
      <c r="A770" s="25">
        <v>848</v>
      </c>
      <c r="B770" s="70"/>
      <c r="C770" s="193"/>
      <c r="D770" s="200">
        <v>2</v>
      </c>
      <c r="E770" s="90" t="s">
        <v>3686</v>
      </c>
      <c r="F770" s="90" t="s">
        <v>5</v>
      </c>
      <c r="G770" s="81" t="s">
        <v>3687</v>
      </c>
      <c r="H770" s="104">
        <v>1</v>
      </c>
      <c r="I770" s="81">
        <v>1</v>
      </c>
      <c r="J770" s="81"/>
      <c r="K770" s="25">
        <v>5</v>
      </c>
      <c r="L770" s="185" t="s">
        <v>3687</v>
      </c>
      <c r="M770" s="185">
        <v>24</v>
      </c>
      <c r="N770" s="185">
        <v>24</v>
      </c>
      <c r="O770" s="97" t="s">
        <v>536</v>
      </c>
      <c r="P770" s="185" t="s">
        <v>19</v>
      </c>
      <c r="Q770" s="185" t="s">
        <v>1045</v>
      </c>
      <c r="R770" s="81"/>
      <c r="S770" s="81">
        <v>3</v>
      </c>
      <c r="T770" s="81" t="s">
        <v>3771</v>
      </c>
      <c r="U770" s="25" t="s">
        <v>2</v>
      </c>
      <c r="V770" s="25">
        <v>2</v>
      </c>
      <c r="W770" s="185" t="s">
        <v>3870</v>
      </c>
      <c r="X770" s="185">
        <v>2</v>
      </c>
      <c r="Y770" s="81"/>
      <c r="Z770" s="81"/>
      <c r="AA770" s="100">
        <v>67598.730241043668</v>
      </c>
      <c r="AB770" s="81"/>
      <c r="AC770" s="81"/>
      <c r="AD770" s="25" t="s">
        <v>3689</v>
      </c>
      <c r="AE770" s="22"/>
      <c r="AF770" s="22"/>
      <c r="AG770" s="22">
        <f t="shared" si="51"/>
        <v>67598.730241043668</v>
      </c>
      <c r="AH770" s="22"/>
      <c r="AI770" s="22"/>
      <c r="AJ770" s="35"/>
      <c r="AK770" s="35"/>
      <c r="AL770" s="35">
        <f t="shared" si="52"/>
        <v>67598.730241043668</v>
      </c>
      <c r="AM770" s="35"/>
      <c r="AN770" s="35"/>
      <c r="AO770" s="24">
        <v>106.875</v>
      </c>
      <c r="AP770" s="70"/>
      <c r="AQ770" s="28">
        <v>1</v>
      </c>
      <c r="AR770" s="27">
        <v>2</v>
      </c>
      <c r="AS770" s="73">
        <v>1</v>
      </c>
      <c r="AT770" s="185">
        <v>17</v>
      </c>
      <c r="AU770" s="185" t="s">
        <v>3692</v>
      </c>
      <c r="AV770" s="185" t="s">
        <v>3694</v>
      </c>
      <c r="AW770" s="185">
        <v>2016</v>
      </c>
      <c r="AX770" s="185"/>
      <c r="AY770" s="185" t="s">
        <v>3693</v>
      </c>
      <c r="AZ770" s="185"/>
      <c r="BA770" s="81" t="s">
        <v>3772</v>
      </c>
      <c r="BB770" s="185" t="s">
        <v>3691</v>
      </c>
      <c r="BC770" s="185"/>
      <c r="BD770" s="185"/>
      <c r="BE770" s="185"/>
      <c r="BF770" s="185">
        <v>2</v>
      </c>
      <c r="BG770" s="82">
        <v>3</v>
      </c>
      <c r="BH770" s="81" t="s">
        <v>2000</v>
      </c>
      <c r="BI770" s="74">
        <v>2</v>
      </c>
      <c r="BJ770" s="75" t="s">
        <v>4152</v>
      </c>
      <c r="BK770" s="75" t="s">
        <v>2000</v>
      </c>
      <c r="BL770" s="52"/>
      <c r="BM770" s="221"/>
      <c r="BN770" s="221"/>
      <c r="BO770" s="221"/>
      <c r="BP770" s="221"/>
      <c r="BQ770" s="221"/>
      <c r="BR770" s="221"/>
    </row>
    <row r="771" spans="1:70" ht="15" customHeight="1" x14ac:dyDescent="0.25">
      <c r="A771" s="25">
        <v>849</v>
      </c>
      <c r="B771" s="70"/>
      <c r="C771" s="193"/>
      <c r="D771" s="200">
        <v>2</v>
      </c>
      <c r="E771" s="90" t="s">
        <v>3686</v>
      </c>
      <c r="F771" s="90" t="s">
        <v>5</v>
      </c>
      <c r="G771" s="81" t="s">
        <v>3687</v>
      </c>
      <c r="H771" s="104">
        <v>1</v>
      </c>
      <c r="I771" s="81">
        <v>1</v>
      </c>
      <c r="J771" s="81"/>
      <c r="K771" s="25">
        <v>5</v>
      </c>
      <c r="L771" s="185" t="s">
        <v>3687</v>
      </c>
      <c r="M771" s="185">
        <v>24</v>
      </c>
      <c r="N771" s="185">
        <v>24</v>
      </c>
      <c r="O771" s="97" t="s">
        <v>536</v>
      </c>
      <c r="P771" s="185" t="s">
        <v>19</v>
      </c>
      <c r="Q771" s="185" t="s">
        <v>1045</v>
      </c>
      <c r="R771" s="81"/>
      <c r="S771" s="81">
        <v>3</v>
      </c>
      <c r="T771" s="81" t="s">
        <v>3773</v>
      </c>
      <c r="U771" s="25" t="s">
        <v>2</v>
      </c>
      <c r="V771" s="25">
        <v>2</v>
      </c>
      <c r="W771" s="185" t="s">
        <v>3870</v>
      </c>
      <c r="X771" s="185">
        <v>2</v>
      </c>
      <c r="Y771" s="81"/>
      <c r="Z771" s="81"/>
      <c r="AA771" s="100">
        <v>91457.105620235554</v>
      </c>
      <c r="AB771" s="81"/>
      <c r="AC771" s="81"/>
      <c r="AD771" s="25" t="s">
        <v>3689</v>
      </c>
      <c r="AE771" s="22"/>
      <c r="AF771" s="22"/>
      <c r="AG771" s="22">
        <f t="shared" si="51"/>
        <v>91457.105620235554</v>
      </c>
      <c r="AH771" s="22"/>
      <c r="AI771" s="22"/>
      <c r="AJ771" s="35"/>
      <c r="AK771" s="35"/>
      <c r="AL771" s="35">
        <f t="shared" si="52"/>
        <v>91457.105620235554</v>
      </c>
      <c r="AM771" s="35"/>
      <c r="AN771" s="35"/>
      <c r="AO771" s="24">
        <v>106.875</v>
      </c>
      <c r="AP771" s="70"/>
      <c r="AQ771" s="28">
        <v>1</v>
      </c>
      <c r="AR771" s="27">
        <v>2</v>
      </c>
      <c r="AS771" s="73">
        <v>1</v>
      </c>
      <c r="AT771" s="185">
        <v>17</v>
      </c>
      <c r="AU771" s="185" t="s">
        <v>3692</v>
      </c>
      <c r="AV771" s="185" t="s">
        <v>3694</v>
      </c>
      <c r="AW771" s="185">
        <v>2016</v>
      </c>
      <c r="AX771" s="185"/>
      <c r="AY771" s="185" t="s">
        <v>3693</v>
      </c>
      <c r="AZ771" s="185"/>
      <c r="BA771" s="81" t="s">
        <v>3774</v>
      </c>
      <c r="BB771" s="185" t="s">
        <v>3691</v>
      </c>
      <c r="BC771" s="185"/>
      <c r="BD771" s="185"/>
      <c r="BE771" s="185"/>
      <c r="BF771" s="185">
        <v>2</v>
      </c>
      <c r="BG771" s="82">
        <v>3</v>
      </c>
      <c r="BH771" s="81" t="s">
        <v>2000</v>
      </c>
      <c r="BI771" s="74">
        <v>2</v>
      </c>
      <c r="BJ771" s="75" t="s">
        <v>4152</v>
      </c>
      <c r="BK771" s="75" t="s">
        <v>2000</v>
      </c>
      <c r="BL771" s="52"/>
      <c r="BM771" s="221"/>
      <c r="BN771" s="221"/>
      <c r="BO771" s="221"/>
      <c r="BP771" s="221"/>
      <c r="BQ771" s="221"/>
      <c r="BR771" s="221"/>
    </row>
    <row r="772" spans="1:70" ht="15" customHeight="1" x14ac:dyDescent="0.25">
      <c r="A772" s="25">
        <v>850</v>
      </c>
      <c r="B772" s="70"/>
      <c r="C772" s="193"/>
      <c r="D772" s="200">
        <v>2</v>
      </c>
      <c r="E772" s="90" t="s">
        <v>3686</v>
      </c>
      <c r="F772" s="90" t="s">
        <v>5</v>
      </c>
      <c r="G772" s="81" t="s">
        <v>3687</v>
      </c>
      <c r="H772" s="104">
        <v>1</v>
      </c>
      <c r="I772" s="81">
        <v>1</v>
      </c>
      <c r="J772" s="81"/>
      <c r="K772" s="25">
        <v>5</v>
      </c>
      <c r="L772" s="185" t="s">
        <v>3687</v>
      </c>
      <c r="M772" s="185">
        <v>24</v>
      </c>
      <c r="N772" s="185">
        <v>24</v>
      </c>
      <c r="O772" s="97" t="s">
        <v>536</v>
      </c>
      <c r="P772" s="185" t="s">
        <v>19</v>
      </c>
      <c r="Q772" s="185" t="s">
        <v>1045</v>
      </c>
      <c r="R772" s="81"/>
      <c r="S772" s="81">
        <v>3</v>
      </c>
      <c r="T772" s="81" t="s">
        <v>3775</v>
      </c>
      <c r="U772" s="25" t="s">
        <v>2</v>
      </c>
      <c r="V772" s="25">
        <v>2</v>
      </c>
      <c r="W772" s="185" t="s">
        <v>3870</v>
      </c>
      <c r="X772" s="185">
        <v>2</v>
      </c>
      <c r="Y772" s="81"/>
      <c r="Z772" s="81"/>
      <c r="AA772" s="100">
        <v>91457.105620235554</v>
      </c>
      <c r="AB772" s="81"/>
      <c r="AC772" s="81"/>
      <c r="AD772" s="25" t="s">
        <v>3689</v>
      </c>
      <c r="AE772" s="22"/>
      <c r="AF772" s="22"/>
      <c r="AG772" s="22">
        <f t="shared" si="51"/>
        <v>91457.105620235554</v>
      </c>
      <c r="AH772" s="22"/>
      <c r="AI772" s="22"/>
      <c r="AJ772" s="35"/>
      <c r="AK772" s="35"/>
      <c r="AL772" s="35">
        <f t="shared" si="52"/>
        <v>91457.105620235554</v>
      </c>
      <c r="AM772" s="35"/>
      <c r="AN772" s="35"/>
      <c r="AO772" s="24">
        <v>106.875</v>
      </c>
      <c r="AP772" s="70"/>
      <c r="AQ772" s="28">
        <v>1</v>
      </c>
      <c r="AR772" s="27">
        <v>2</v>
      </c>
      <c r="AS772" s="73">
        <v>1</v>
      </c>
      <c r="AT772" s="185">
        <v>17</v>
      </c>
      <c r="AU772" s="185" t="s">
        <v>3692</v>
      </c>
      <c r="AV772" s="185" t="s">
        <v>3694</v>
      </c>
      <c r="AW772" s="185">
        <v>2016</v>
      </c>
      <c r="AX772" s="185"/>
      <c r="AY772" s="185" t="s">
        <v>3693</v>
      </c>
      <c r="AZ772" s="185"/>
      <c r="BA772" s="81" t="s">
        <v>3776</v>
      </c>
      <c r="BB772" s="185" t="s">
        <v>3691</v>
      </c>
      <c r="BC772" s="185"/>
      <c r="BD772" s="185"/>
      <c r="BE772" s="185"/>
      <c r="BF772" s="185">
        <v>2</v>
      </c>
      <c r="BG772" s="82">
        <v>3</v>
      </c>
      <c r="BH772" s="81" t="s">
        <v>2000</v>
      </c>
      <c r="BI772" s="74">
        <v>2</v>
      </c>
      <c r="BJ772" s="75" t="s">
        <v>4152</v>
      </c>
      <c r="BK772" s="75" t="s">
        <v>2000</v>
      </c>
      <c r="BL772" s="52"/>
      <c r="BM772" s="221"/>
      <c r="BN772" s="221"/>
      <c r="BO772" s="221"/>
      <c r="BP772" s="221"/>
      <c r="BQ772" s="221"/>
      <c r="BR772" s="221"/>
    </row>
    <row r="773" spans="1:70" ht="15" customHeight="1" x14ac:dyDescent="0.25">
      <c r="A773" s="25">
        <v>851</v>
      </c>
      <c r="B773" s="70"/>
      <c r="C773" s="193"/>
      <c r="D773" s="200">
        <v>2</v>
      </c>
      <c r="E773" s="90" t="s">
        <v>3686</v>
      </c>
      <c r="F773" s="90" t="s">
        <v>5</v>
      </c>
      <c r="G773" s="81" t="s">
        <v>3687</v>
      </c>
      <c r="H773" s="104">
        <v>1</v>
      </c>
      <c r="I773" s="81">
        <v>1</v>
      </c>
      <c r="J773" s="81"/>
      <c r="K773" s="25">
        <v>5</v>
      </c>
      <c r="L773" s="185" t="s">
        <v>3687</v>
      </c>
      <c r="M773" s="185">
        <v>24</v>
      </c>
      <c r="N773" s="185">
        <v>24</v>
      </c>
      <c r="O773" s="97" t="s">
        <v>536</v>
      </c>
      <c r="P773" s="185" t="s">
        <v>19</v>
      </c>
      <c r="Q773" s="185" t="s">
        <v>1045</v>
      </c>
      <c r="R773" s="81"/>
      <c r="S773" s="81">
        <v>3</v>
      </c>
      <c r="T773" s="81" t="s">
        <v>3777</v>
      </c>
      <c r="U773" s="25" t="s">
        <v>2</v>
      </c>
      <c r="V773" s="25">
        <v>2</v>
      </c>
      <c r="W773" s="185" t="s">
        <v>3870</v>
      </c>
      <c r="X773" s="185">
        <v>2</v>
      </c>
      <c r="Y773" s="81"/>
      <c r="Z773" s="81"/>
      <c r="AA773" s="100">
        <v>91457.105620235554</v>
      </c>
      <c r="AB773" s="81"/>
      <c r="AC773" s="81"/>
      <c r="AD773" s="25" t="s">
        <v>3689</v>
      </c>
      <c r="AE773" s="22"/>
      <c r="AF773" s="22"/>
      <c r="AG773" s="22">
        <f t="shared" si="51"/>
        <v>91457.105620235554</v>
      </c>
      <c r="AH773" s="22"/>
      <c r="AI773" s="22"/>
      <c r="AJ773" s="35"/>
      <c r="AK773" s="35"/>
      <c r="AL773" s="35">
        <f t="shared" si="52"/>
        <v>91457.105620235554</v>
      </c>
      <c r="AM773" s="35"/>
      <c r="AN773" s="35"/>
      <c r="AO773" s="24">
        <v>106.875</v>
      </c>
      <c r="AP773" s="70"/>
      <c r="AQ773" s="28">
        <v>1</v>
      </c>
      <c r="AR773" s="27">
        <v>2</v>
      </c>
      <c r="AS773" s="73">
        <v>1</v>
      </c>
      <c r="AT773" s="185">
        <v>17</v>
      </c>
      <c r="AU773" s="185" t="s">
        <v>3692</v>
      </c>
      <c r="AV773" s="185" t="s">
        <v>3694</v>
      </c>
      <c r="AW773" s="185">
        <v>2016</v>
      </c>
      <c r="AX773" s="185"/>
      <c r="AY773" s="185" t="s">
        <v>3693</v>
      </c>
      <c r="AZ773" s="185"/>
      <c r="BA773" s="81" t="s">
        <v>3778</v>
      </c>
      <c r="BB773" s="185" t="s">
        <v>3691</v>
      </c>
      <c r="BC773" s="185"/>
      <c r="BD773" s="185"/>
      <c r="BE773" s="185"/>
      <c r="BF773" s="185">
        <v>2</v>
      </c>
      <c r="BG773" s="82">
        <v>3</v>
      </c>
      <c r="BH773" s="81" t="s">
        <v>2000</v>
      </c>
      <c r="BI773" s="74">
        <v>2</v>
      </c>
      <c r="BJ773" s="75" t="s">
        <v>4152</v>
      </c>
      <c r="BK773" s="75" t="s">
        <v>2000</v>
      </c>
      <c r="BL773" s="52"/>
      <c r="BM773" s="221"/>
      <c r="BN773" s="221"/>
      <c r="BO773" s="221"/>
      <c r="BP773" s="221"/>
      <c r="BQ773" s="221"/>
      <c r="BR773" s="221"/>
    </row>
    <row r="774" spans="1:70" ht="15" customHeight="1" x14ac:dyDescent="0.25">
      <c r="A774" s="25">
        <v>852</v>
      </c>
      <c r="B774" s="70"/>
      <c r="C774" s="193"/>
      <c r="D774" s="200">
        <v>2</v>
      </c>
      <c r="E774" s="90" t="s">
        <v>3686</v>
      </c>
      <c r="F774" s="90" t="s">
        <v>5</v>
      </c>
      <c r="G774" s="81" t="s">
        <v>3687</v>
      </c>
      <c r="H774" s="104">
        <v>1</v>
      </c>
      <c r="I774" s="81">
        <v>1</v>
      </c>
      <c r="J774" s="81"/>
      <c r="K774" s="25">
        <v>5</v>
      </c>
      <c r="L774" s="185" t="s">
        <v>3687</v>
      </c>
      <c r="M774" s="185">
        <v>24</v>
      </c>
      <c r="N774" s="185">
        <v>24</v>
      </c>
      <c r="O774" s="97" t="s">
        <v>536</v>
      </c>
      <c r="P774" s="185" t="s">
        <v>19</v>
      </c>
      <c r="Q774" s="185" t="s">
        <v>1045</v>
      </c>
      <c r="R774" s="81"/>
      <c r="S774" s="81">
        <v>3</v>
      </c>
      <c r="T774" s="81" t="s">
        <v>3779</v>
      </c>
      <c r="U774" s="25" t="s">
        <v>2</v>
      </c>
      <c r="V774" s="25">
        <v>2</v>
      </c>
      <c r="W774" s="185" t="s">
        <v>3870</v>
      </c>
      <c r="X774" s="185">
        <v>2</v>
      </c>
      <c r="Y774" s="81"/>
      <c r="Z774" s="81"/>
      <c r="AA774" s="100">
        <v>91457.105620235554</v>
      </c>
      <c r="AB774" s="81"/>
      <c r="AC774" s="81"/>
      <c r="AD774" s="25" t="s">
        <v>3689</v>
      </c>
      <c r="AE774" s="22"/>
      <c r="AF774" s="22"/>
      <c r="AG774" s="22">
        <f t="shared" si="51"/>
        <v>91457.105620235554</v>
      </c>
      <c r="AH774" s="22"/>
      <c r="AI774" s="22"/>
      <c r="AJ774" s="35"/>
      <c r="AK774" s="35"/>
      <c r="AL774" s="35">
        <f t="shared" si="52"/>
        <v>91457.105620235554</v>
      </c>
      <c r="AM774" s="35"/>
      <c r="AN774" s="35"/>
      <c r="AO774" s="24">
        <v>106.875</v>
      </c>
      <c r="AP774" s="70"/>
      <c r="AQ774" s="28">
        <v>1</v>
      </c>
      <c r="AR774" s="27">
        <v>2</v>
      </c>
      <c r="AS774" s="73">
        <v>1</v>
      </c>
      <c r="AT774" s="185">
        <v>17</v>
      </c>
      <c r="AU774" s="185" t="s">
        <v>3692</v>
      </c>
      <c r="AV774" s="185" t="s">
        <v>3694</v>
      </c>
      <c r="AW774" s="185">
        <v>2016</v>
      </c>
      <c r="AX774" s="185"/>
      <c r="AY774" s="185" t="s">
        <v>3693</v>
      </c>
      <c r="AZ774" s="185"/>
      <c r="BA774" s="81" t="s">
        <v>3780</v>
      </c>
      <c r="BB774" s="185" t="s">
        <v>3691</v>
      </c>
      <c r="BC774" s="185"/>
      <c r="BD774" s="185"/>
      <c r="BE774" s="185"/>
      <c r="BF774" s="185">
        <v>2</v>
      </c>
      <c r="BG774" s="82">
        <v>3</v>
      </c>
      <c r="BH774" s="81" t="s">
        <v>2000</v>
      </c>
      <c r="BI774" s="74">
        <v>2</v>
      </c>
      <c r="BJ774" s="75" t="s">
        <v>4152</v>
      </c>
      <c r="BK774" s="75" t="s">
        <v>2000</v>
      </c>
      <c r="BL774" s="52"/>
      <c r="BM774" s="221"/>
      <c r="BN774" s="221"/>
      <c r="BO774" s="221"/>
      <c r="BP774" s="221"/>
      <c r="BQ774" s="221"/>
      <c r="BR774" s="221"/>
    </row>
    <row r="775" spans="1:70" ht="15" customHeight="1" x14ac:dyDescent="0.25">
      <c r="A775" s="25">
        <v>853</v>
      </c>
      <c r="B775" s="70"/>
      <c r="C775" s="193"/>
      <c r="D775" s="201">
        <v>0</v>
      </c>
      <c r="E775" s="90" t="s">
        <v>3686</v>
      </c>
      <c r="F775" s="90" t="s">
        <v>5</v>
      </c>
      <c r="G775" s="81" t="s">
        <v>3687</v>
      </c>
      <c r="H775" s="104">
        <v>1</v>
      </c>
      <c r="I775" s="81" t="s">
        <v>3699</v>
      </c>
      <c r="J775" s="81"/>
      <c r="K775" s="25">
        <v>5</v>
      </c>
      <c r="L775" s="185" t="s">
        <v>3687</v>
      </c>
      <c r="M775" s="185">
        <v>24</v>
      </c>
      <c r="N775" s="185">
        <v>24</v>
      </c>
      <c r="O775" s="97" t="s">
        <v>536</v>
      </c>
      <c r="P775" s="185" t="s">
        <v>19</v>
      </c>
      <c r="Q775" s="185" t="s">
        <v>1045</v>
      </c>
      <c r="R775" s="81"/>
      <c r="S775" s="81">
        <v>8</v>
      </c>
      <c r="T775" s="81" t="s">
        <v>3781</v>
      </c>
      <c r="U775" s="25" t="s">
        <v>2</v>
      </c>
      <c r="V775" s="25">
        <v>7</v>
      </c>
      <c r="W775" s="185" t="s">
        <v>3870</v>
      </c>
      <c r="X775" s="185">
        <v>2</v>
      </c>
      <c r="Y775" s="81"/>
      <c r="Z775" s="81"/>
      <c r="AA775" s="100">
        <v>71575.126137575659</v>
      </c>
      <c r="AB775" s="81"/>
      <c r="AC775" s="81"/>
      <c r="AD775" s="25" t="s">
        <v>3689</v>
      </c>
      <c r="AE775" s="22"/>
      <c r="AF775" s="22"/>
      <c r="AG775" s="22">
        <f t="shared" si="51"/>
        <v>71575.126137575659</v>
      </c>
      <c r="AH775" s="22"/>
      <c r="AI775" s="22"/>
      <c r="AJ775" s="35"/>
      <c r="AK775" s="35"/>
      <c r="AL775" s="35">
        <f t="shared" si="52"/>
        <v>71575.126137575659</v>
      </c>
      <c r="AM775" s="35"/>
      <c r="AN775" s="35"/>
      <c r="AO775" s="24">
        <v>106.875</v>
      </c>
      <c r="AP775" s="70"/>
      <c r="AQ775" s="28">
        <v>1</v>
      </c>
      <c r="AR775" s="27">
        <v>2</v>
      </c>
      <c r="AS775" s="73">
        <v>1</v>
      </c>
      <c r="AT775" s="185">
        <v>17</v>
      </c>
      <c r="AU775" s="185" t="s">
        <v>3692</v>
      </c>
      <c r="AV775" s="185" t="s">
        <v>3694</v>
      </c>
      <c r="AW775" s="185">
        <v>2016</v>
      </c>
      <c r="AX775" s="185"/>
      <c r="AY775" s="185" t="s">
        <v>3693</v>
      </c>
      <c r="AZ775" s="185"/>
      <c r="BA775" s="81" t="s">
        <v>3782</v>
      </c>
      <c r="BB775" s="185" t="s">
        <v>3691</v>
      </c>
      <c r="BC775" s="185"/>
      <c r="BD775" s="185"/>
      <c r="BE775" s="185"/>
      <c r="BF775" s="185">
        <v>2</v>
      </c>
      <c r="BG775" s="81" t="s">
        <v>2000</v>
      </c>
      <c r="BH775" s="81" t="s">
        <v>2000</v>
      </c>
      <c r="BI775" s="75">
        <v>0</v>
      </c>
      <c r="BJ775" s="75" t="s">
        <v>4152</v>
      </c>
      <c r="BK775" s="75" t="s">
        <v>2000</v>
      </c>
      <c r="BL775" s="52"/>
      <c r="BM775" s="213"/>
      <c r="BN775" s="213"/>
      <c r="BO775" s="213"/>
      <c r="BP775" s="213"/>
      <c r="BQ775" s="213"/>
      <c r="BR775" s="213"/>
    </row>
    <row r="776" spans="1:70" ht="15" customHeight="1" x14ac:dyDescent="0.25">
      <c r="A776" s="25">
        <v>854</v>
      </c>
      <c r="B776" s="70"/>
      <c r="C776" s="193"/>
      <c r="D776" s="201">
        <v>0</v>
      </c>
      <c r="E776" s="90" t="s">
        <v>3686</v>
      </c>
      <c r="F776" s="90" t="s">
        <v>5</v>
      </c>
      <c r="G776" s="81" t="s">
        <v>3687</v>
      </c>
      <c r="H776" s="104">
        <v>1</v>
      </c>
      <c r="I776" s="81" t="s">
        <v>3699</v>
      </c>
      <c r="J776" s="81"/>
      <c r="K776" s="25">
        <v>5</v>
      </c>
      <c r="L776" s="185" t="s">
        <v>3687</v>
      </c>
      <c r="M776" s="185">
        <v>24</v>
      </c>
      <c r="N776" s="185">
        <v>24</v>
      </c>
      <c r="O776" s="97" t="s">
        <v>536</v>
      </c>
      <c r="P776" s="185" t="s">
        <v>19</v>
      </c>
      <c r="Q776" s="185" t="s">
        <v>1045</v>
      </c>
      <c r="R776" s="81"/>
      <c r="S776" s="81">
        <v>8</v>
      </c>
      <c r="T776" s="81" t="s">
        <v>3783</v>
      </c>
      <c r="U776" s="25" t="s">
        <v>2</v>
      </c>
      <c r="V776" s="25">
        <v>7</v>
      </c>
      <c r="W776" s="185" t="s">
        <v>3870</v>
      </c>
      <c r="X776" s="185">
        <v>2</v>
      </c>
      <c r="Y776" s="81"/>
      <c r="Z776" s="81"/>
      <c r="AA776" s="100">
        <v>71575.126137575659</v>
      </c>
      <c r="AB776" s="81"/>
      <c r="AC776" s="81"/>
      <c r="AD776" s="25" t="s">
        <v>3689</v>
      </c>
      <c r="AE776" s="22"/>
      <c r="AF776" s="22"/>
      <c r="AG776" s="22">
        <f t="shared" si="51"/>
        <v>71575.126137575659</v>
      </c>
      <c r="AH776" s="22"/>
      <c r="AI776" s="22"/>
      <c r="AJ776" s="35"/>
      <c r="AK776" s="35"/>
      <c r="AL776" s="35">
        <f t="shared" si="52"/>
        <v>71575.126137575659</v>
      </c>
      <c r="AM776" s="35"/>
      <c r="AN776" s="35"/>
      <c r="AO776" s="24">
        <v>106.875</v>
      </c>
      <c r="AP776" s="70"/>
      <c r="AQ776" s="28">
        <v>1</v>
      </c>
      <c r="AR776" s="27">
        <v>2</v>
      </c>
      <c r="AS776" s="73">
        <v>1</v>
      </c>
      <c r="AT776" s="185">
        <v>17</v>
      </c>
      <c r="AU776" s="185" t="s">
        <v>3692</v>
      </c>
      <c r="AV776" s="185" t="s">
        <v>3694</v>
      </c>
      <c r="AW776" s="185">
        <v>2016</v>
      </c>
      <c r="AX776" s="185"/>
      <c r="AY776" s="185" t="s">
        <v>3693</v>
      </c>
      <c r="AZ776" s="185"/>
      <c r="BA776" s="81" t="s">
        <v>3784</v>
      </c>
      <c r="BB776" s="185" t="s">
        <v>3691</v>
      </c>
      <c r="BC776" s="185"/>
      <c r="BD776" s="185"/>
      <c r="BE776" s="185"/>
      <c r="BF776" s="185">
        <v>2</v>
      </c>
      <c r="BG776" s="81" t="s">
        <v>2000</v>
      </c>
      <c r="BH776" s="81" t="s">
        <v>2000</v>
      </c>
      <c r="BI776" s="75">
        <v>0</v>
      </c>
      <c r="BJ776" s="75" t="s">
        <v>4152</v>
      </c>
      <c r="BK776" s="75" t="s">
        <v>2000</v>
      </c>
      <c r="BL776" s="52"/>
      <c r="BM776" s="213"/>
      <c r="BN776" s="213"/>
      <c r="BO776" s="213"/>
      <c r="BP776" s="213"/>
      <c r="BQ776" s="213"/>
      <c r="BR776" s="213"/>
    </row>
    <row r="777" spans="1:70" ht="15" customHeight="1" x14ac:dyDescent="0.25">
      <c r="A777" s="25">
        <v>855</v>
      </c>
      <c r="B777" s="70"/>
      <c r="C777" s="193"/>
      <c r="D777" s="201">
        <v>0</v>
      </c>
      <c r="E777" s="90" t="s">
        <v>3686</v>
      </c>
      <c r="F777" s="90" t="s">
        <v>5</v>
      </c>
      <c r="G777" s="81" t="s">
        <v>3687</v>
      </c>
      <c r="H777" s="104">
        <v>1</v>
      </c>
      <c r="I777" s="81" t="s">
        <v>3699</v>
      </c>
      <c r="J777" s="81"/>
      <c r="K777" s="25">
        <v>5</v>
      </c>
      <c r="L777" s="185" t="s">
        <v>3687</v>
      </c>
      <c r="M777" s="185">
        <v>24</v>
      </c>
      <c r="N777" s="185">
        <v>24</v>
      </c>
      <c r="O777" s="97" t="s">
        <v>536</v>
      </c>
      <c r="P777" s="185" t="s">
        <v>19</v>
      </c>
      <c r="Q777" s="185" t="s">
        <v>1045</v>
      </c>
      <c r="R777" s="81"/>
      <c r="S777" s="81">
        <v>8</v>
      </c>
      <c r="T777" s="81" t="s">
        <v>3785</v>
      </c>
      <c r="U777" s="25" t="s">
        <v>2</v>
      </c>
      <c r="V777" s="25">
        <v>7</v>
      </c>
      <c r="W777" s="185" t="s">
        <v>3870</v>
      </c>
      <c r="X777" s="185">
        <v>2</v>
      </c>
      <c r="Y777" s="81"/>
      <c r="Z777" s="81"/>
      <c r="AA777" s="100">
        <v>71575.126137575659</v>
      </c>
      <c r="AB777" s="81"/>
      <c r="AC777" s="81"/>
      <c r="AD777" s="25" t="s">
        <v>3689</v>
      </c>
      <c r="AE777" s="22"/>
      <c r="AF777" s="22"/>
      <c r="AG777" s="22">
        <f t="shared" si="51"/>
        <v>71575.126137575659</v>
      </c>
      <c r="AH777" s="22"/>
      <c r="AI777" s="22"/>
      <c r="AJ777" s="35"/>
      <c r="AK777" s="35"/>
      <c r="AL777" s="35">
        <f t="shared" si="52"/>
        <v>71575.126137575659</v>
      </c>
      <c r="AM777" s="35"/>
      <c r="AN777" s="35"/>
      <c r="AO777" s="24">
        <v>106.875</v>
      </c>
      <c r="AP777" s="70"/>
      <c r="AQ777" s="28">
        <v>1</v>
      </c>
      <c r="AR777" s="27">
        <v>2</v>
      </c>
      <c r="AS777" s="73">
        <v>1</v>
      </c>
      <c r="AT777" s="185">
        <v>17</v>
      </c>
      <c r="AU777" s="185" t="s">
        <v>3692</v>
      </c>
      <c r="AV777" s="185" t="s">
        <v>3694</v>
      </c>
      <c r="AW777" s="185">
        <v>2016</v>
      </c>
      <c r="AX777" s="185"/>
      <c r="AY777" s="185" t="s">
        <v>3693</v>
      </c>
      <c r="AZ777" s="185"/>
      <c r="BA777" s="81" t="s">
        <v>3786</v>
      </c>
      <c r="BB777" s="185" t="s">
        <v>3691</v>
      </c>
      <c r="BC777" s="185"/>
      <c r="BD777" s="185"/>
      <c r="BE777" s="185"/>
      <c r="BF777" s="185">
        <v>2</v>
      </c>
      <c r="BG777" s="81" t="s">
        <v>2000</v>
      </c>
      <c r="BH777" s="81" t="s">
        <v>2000</v>
      </c>
      <c r="BI777" s="75">
        <v>0</v>
      </c>
      <c r="BJ777" s="75" t="s">
        <v>4152</v>
      </c>
      <c r="BK777" s="75" t="s">
        <v>2000</v>
      </c>
      <c r="BL777" s="52"/>
      <c r="BM777" s="213"/>
      <c r="BN777" s="213"/>
      <c r="BO777" s="213"/>
      <c r="BP777" s="213"/>
      <c r="BQ777" s="213"/>
      <c r="BR777" s="213"/>
    </row>
    <row r="778" spans="1:70" ht="15" customHeight="1" x14ac:dyDescent="0.25">
      <c r="A778" s="25">
        <v>856</v>
      </c>
      <c r="B778" s="70"/>
      <c r="C778" s="193"/>
      <c r="D778" s="201">
        <v>0</v>
      </c>
      <c r="E778" s="90" t="s">
        <v>3686</v>
      </c>
      <c r="F778" s="90" t="s">
        <v>5</v>
      </c>
      <c r="G778" s="81" t="s">
        <v>3687</v>
      </c>
      <c r="H778" s="104">
        <v>1</v>
      </c>
      <c r="I778" s="81" t="s">
        <v>3699</v>
      </c>
      <c r="J778" s="81"/>
      <c r="K778" s="25">
        <v>5</v>
      </c>
      <c r="L778" s="185" t="s">
        <v>3687</v>
      </c>
      <c r="M778" s="185">
        <v>24</v>
      </c>
      <c r="N778" s="185">
        <v>24</v>
      </c>
      <c r="O778" s="97" t="s">
        <v>536</v>
      </c>
      <c r="P778" s="185" t="s">
        <v>19</v>
      </c>
      <c r="Q778" s="185" t="s">
        <v>1045</v>
      </c>
      <c r="R778" s="81"/>
      <c r="S778" s="81">
        <v>8</v>
      </c>
      <c r="T778" s="81" t="s">
        <v>3787</v>
      </c>
      <c r="U778" s="25" t="s">
        <v>2</v>
      </c>
      <c r="V778" s="25">
        <v>7</v>
      </c>
      <c r="W778" s="185" t="s">
        <v>3870</v>
      </c>
      <c r="X778" s="185">
        <v>2</v>
      </c>
      <c r="Y778" s="81"/>
      <c r="Z778" s="81"/>
      <c r="AA778" s="100">
        <v>71575.126137575659</v>
      </c>
      <c r="AB778" s="81"/>
      <c r="AC778" s="81"/>
      <c r="AD778" s="25" t="s">
        <v>3689</v>
      </c>
      <c r="AE778" s="22"/>
      <c r="AF778" s="22"/>
      <c r="AG778" s="22">
        <f t="shared" si="51"/>
        <v>71575.126137575659</v>
      </c>
      <c r="AH778" s="22"/>
      <c r="AI778" s="22"/>
      <c r="AJ778" s="35"/>
      <c r="AK778" s="35"/>
      <c r="AL778" s="35">
        <f t="shared" si="52"/>
        <v>71575.126137575659</v>
      </c>
      <c r="AM778" s="35"/>
      <c r="AN778" s="35"/>
      <c r="AO778" s="24">
        <v>106.875</v>
      </c>
      <c r="AP778" s="70"/>
      <c r="AQ778" s="28">
        <v>1</v>
      </c>
      <c r="AR778" s="27">
        <v>2</v>
      </c>
      <c r="AS778" s="73">
        <v>1</v>
      </c>
      <c r="AT778" s="185">
        <v>17</v>
      </c>
      <c r="AU778" s="185" t="s">
        <v>3692</v>
      </c>
      <c r="AV778" s="185" t="s">
        <v>3694</v>
      </c>
      <c r="AW778" s="185">
        <v>2016</v>
      </c>
      <c r="AX778" s="185"/>
      <c r="AY778" s="185" t="s">
        <v>3693</v>
      </c>
      <c r="AZ778" s="185"/>
      <c r="BA778" s="81" t="s">
        <v>3788</v>
      </c>
      <c r="BB778" s="185" t="s">
        <v>3691</v>
      </c>
      <c r="BC778" s="185"/>
      <c r="BD778" s="185"/>
      <c r="BE778" s="185"/>
      <c r="BF778" s="185">
        <v>2</v>
      </c>
      <c r="BG778" s="81" t="s">
        <v>2000</v>
      </c>
      <c r="BH778" s="81" t="s">
        <v>2000</v>
      </c>
      <c r="BI778" s="75">
        <v>0</v>
      </c>
      <c r="BJ778" s="75" t="s">
        <v>4152</v>
      </c>
      <c r="BK778" s="75" t="s">
        <v>2000</v>
      </c>
      <c r="BL778" s="52"/>
      <c r="BM778" s="213"/>
      <c r="BN778" s="213"/>
      <c r="BO778" s="213"/>
      <c r="BP778" s="213"/>
      <c r="BQ778" s="213"/>
      <c r="BR778" s="213"/>
    </row>
    <row r="779" spans="1:70" ht="15" customHeight="1" x14ac:dyDescent="0.25">
      <c r="A779" s="25">
        <v>857</v>
      </c>
      <c r="B779" s="70"/>
      <c r="C779" s="193"/>
      <c r="D779" s="201">
        <v>2</v>
      </c>
      <c r="E779" s="90" t="s">
        <v>3686</v>
      </c>
      <c r="F779" s="90" t="s">
        <v>5</v>
      </c>
      <c r="G779" s="81" t="s">
        <v>3687</v>
      </c>
      <c r="H779" s="104">
        <v>1</v>
      </c>
      <c r="I779" s="81">
        <v>1</v>
      </c>
      <c r="J779" s="81"/>
      <c r="K779" s="25">
        <v>5</v>
      </c>
      <c r="L779" s="185" t="s">
        <v>3687</v>
      </c>
      <c r="M779" s="185">
        <v>24</v>
      </c>
      <c r="N779" s="185">
        <v>24</v>
      </c>
      <c r="O779" s="97" t="s">
        <v>536</v>
      </c>
      <c r="P779" s="185" t="s">
        <v>19</v>
      </c>
      <c r="Q779" s="185" t="s">
        <v>1045</v>
      </c>
      <c r="R779" s="81"/>
      <c r="S779" s="81">
        <v>5</v>
      </c>
      <c r="T779" s="81" t="s">
        <v>3789</v>
      </c>
      <c r="U779" s="25" t="s">
        <v>2</v>
      </c>
      <c r="V779" s="25">
        <v>53</v>
      </c>
      <c r="W779" s="185" t="s">
        <v>3870</v>
      </c>
      <c r="X779" s="185">
        <v>2</v>
      </c>
      <c r="Y779" s="81"/>
      <c r="Z779" s="81"/>
      <c r="AA779" s="100">
        <v>87480.709723703578</v>
      </c>
      <c r="AB779" s="81"/>
      <c r="AC779" s="81"/>
      <c r="AD779" s="25" t="s">
        <v>3689</v>
      </c>
      <c r="AE779" s="22"/>
      <c r="AF779" s="22"/>
      <c r="AG779" s="22">
        <f t="shared" si="51"/>
        <v>87480.709723703578</v>
      </c>
      <c r="AH779" s="22"/>
      <c r="AI779" s="22"/>
      <c r="AJ779" s="35"/>
      <c r="AK779" s="35"/>
      <c r="AL779" s="35">
        <f t="shared" si="52"/>
        <v>87480.709723703578</v>
      </c>
      <c r="AM779" s="35"/>
      <c r="AN779" s="35"/>
      <c r="AO779" s="24">
        <v>106.875</v>
      </c>
      <c r="AP779" s="70"/>
      <c r="AQ779" s="28">
        <v>1</v>
      </c>
      <c r="AR779" s="27">
        <v>2</v>
      </c>
      <c r="AS779" s="73">
        <v>1</v>
      </c>
      <c r="AT779" s="185">
        <v>17</v>
      </c>
      <c r="AU779" s="185" t="s">
        <v>3692</v>
      </c>
      <c r="AV779" s="25" t="s">
        <v>3694</v>
      </c>
      <c r="AW779" s="185">
        <v>2016</v>
      </c>
      <c r="AX779" s="185"/>
      <c r="AY779" s="185" t="s">
        <v>3693</v>
      </c>
      <c r="AZ779" s="185"/>
      <c r="BA779" s="81" t="s">
        <v>3790</v>
      </c>
      <c r="BB779" s="185" t="s">
        <v>3691</v>
      </c>
      <c r="BC779" s="185"/>
      <c r="BD779" s="185"/>
      <c r="BE779" s="185"/>
      <c r="BF779" s="185">
        <v>2</v>
      </c>
      <c r="BG779" s="81" t="s">
        <v>2000</v>
      </c>
      <c r="BH779" s="81" t="s">
        <v>2000</v>
      </c>
      <c r="BI779" s="75">
        <v>2</v>
      </c>
      <c r="BJ779" s="75" t="s">
        <v>4152</v>
      </c>
      <c r="BK779" s="75" t="s">
        <v>2000</v>
      </c>
      <c r="BL779" s="52"/>
      <c r="BM779" s="213"/>
      <c r="BN779" s="213"/>
      <c r="BO779" s="213"/>
      <c r="BP779" s="213"/>
      <c r="BQ779" s="213"/>
      <c r="BR779" s="213"/>
    </row>
    <row r="780" spans="1:70" ht="15" customHeight="1" x14ac:dyDescent="0.25">
      <c r="A780" s="25">
        <v>858</v>
      </c>
      <c r="B780" s="70"/>
      <c r="C780" s="193"/>
      <c r="D780" s="201">
        <v>2</v>
      </c>
      <c r="E780" s="90" t="s">
        <v>3686</v>
      </c>
      <c r="F780" s="90" t="s">
        <v>5</v>
      </c>
      <c r="G780" s="81" t="s">
        <v>3687</v>
      </c>
      <c r="H780" s="104">
        <v>1</v>
      </c>
      <c r="I780" s="81">
        <v>1</v>
      </c>
      <c r="J780" s="81"/>
      <c r="K780" s="25">
        <v>5</v>
      </c>
      <c r="L780" s="185" t="s">
        <v>3687</v>
      </c>
      <c r="M780" s="185">
        <v>24</v>
      </c>
      <c r="N780" s="185">
        <v>24</v>
      </c>
      <c r="O780" s="97" t="s">
        <v>536</v>
      </c>
      <c r="P780" s="185" t="s">
        <v>19</v>
      </c>
      <c r="Q780" s="185" t="s">
        <v>1045</v>
      </c>
      <c r="R780" s="81"/>
      <c r="S780" s="81">
        <v>5</v>
      </c>
      <c r="T780" s="81" t="s">
        <v>3791</v>
      </c>
      <c r="U780" s="25" t="s">
        <v>2</v>
      </c>
      <c r="V780" s="25">
        <v>53</v>
      </c>
      <c r="W780" s="185" t="s">
        <v>3870</v>
      </c>
      <c r="X780" s="185">
        <v>2</v>
      </c>
      <c r="Y780" s="81"/>
      <c r="Z780" s="81"/>
      <c r="AA780" s="100">
        <v>87480.709723703578</v>
      </c>
      <c r="AB780" s="81"/>
      <c r="AC780" s="81"/>
      <c r="AD780" s="25" t="s">
        <v>3689</v>
      </c>
      <c r="AE780" s="22"/>
      <c r="AF780" s="22"/>
      <c r="AG780" s="22">
        <f t="shared" si="51"/>
        <v>87480.709723703578</v>
      </c>
      <c r="AH780" s="22"/>
      <c r="AI780" s="22"/>
      <c r="AJ780" s="35"/>
      <c r="AK780" s="35"/>
      <c r="AL780" s="35">
        <f t="shared" si="52"/>
        <v>87480.709723703578</v>
      </c>
      <c r="AM780" s="35"/>
      <c r="AN780" s="35"/>
      <c r="AO780" s="24">
        <v>106.875</v>
      </c>
      <c r="AP780" s="70"/>
      <c r="AQ780" s="28">
        <v>1</v>
      </c>
      <c r="AR780" s="27">
        <v>2</v>
      </c>
      <c r="AS780" s="73">
        <v>1</v>
      </c>
      <c r="AT780" s="185">
        <v>17</v>
      </c>
      <c r="AU780" s="185" t="s">
        <v>3692</v>
      </c>
      <c r="AV780" s="185" t="s">
        <v>3694</v>
      </c>
      <c r="AW780" s="185">
        <v>2016</v>
      </c>
      <c r="AX780" s="185"/>
      <c r="AY780" s="185" t="s">
        <v>3693</v>
      </c>
      <c r="AZ780" s="185"/>
      <c r="BA780" s="81" t="s">
        <v>3792</v>
      </c>
      <c r="BB780" s="185" t="s">
        <v>3691</v>
      </c>
      <c r="BC780" s="185"/>
      <c r="BD780" s="185"/>
      <c r="BE780" s="185"/>
      <c r="BF780" s="185">
        <v>2</v>
      </c>
      <c r="BG780" s="81" t="s">
        <v>2000</v>
      </c>
      <c r="BH780" s="81" t="s">
        <v>2000</v>
      </c>
      <c r="BI780" s="75">
        <v>2</v>
      </c>
      <c r="BJ780" s="75" t="s">
        <v>4152</v>
      </c>
      <c r="BK780" s="75" t="s">
        <v>2000</v>
      </c>
      <c r="BL780" s="52"/>
      <c r="BM780" s="221"/>
      <c r="BN780" s="221"/>
      <c r="BO780" s="221"/>
      <c r="BP780" s="221"/>
      <c r="BQ780" s="221"/>
      <c r="BR780" s="221"/>
    </row>
    <row r="781" spans="1:70" ht="15" customHeight="1" x14ac:dyDescent="0.25">
      <c r="A781" s="25">
        <v>859</v>
      </c>
      <c r="B781" s="70"/>
      <c r="C781" s="193"/>
      <c r="D781" s="201">
        <v>2</v>
      </c>
      <c r="E781" s="90" t="s">
        <v>3686</v>
      </c>
      <c r="F781" s="90" t="s">
        <v>5</v>
      </c>
      <c r="G781" s="81" t="s">
        <v>3687</v>
      </c>
      <c r="H781" s="104">
        <v>1</v>
      </c>
      <c r="I781" s="81">
        <v>1</v>
      </c>
      <c r="J781" s="81"/>
      <c r="K781" s="25">
        <v>5</v>
      </c>
      <c r="L781" s="185" t="s">
        <v>3687</v>
      </c>
      <c r="M781" s="185">
        <v>24</v>
      </c>
      <c r="N781" s="185">
        <v>24</v>
      </c>
      <c r="O781" s="97" t="s">
        <v>536</v>
      </c>
      <c r="P781" s="185" t="s">
        <v>19</v>
      </c>
      <c r="Q781" s="185" t="s">
        <v>1045</v>
      </c>
      <c r="R781" s="81"/>
      <c r="S781" s="81">
        <v>5</v>
      </c>
      <c r="T781" s="81" t="s">
        <v>3793</v>
      </c>
      <c r="U781" s="25" t="s">
        <v>2</v>
      </c>
      <c r="V781" s="25">
        <v>53</v>
      </c>
      <c r="W781" s="185" t="s">
        <v>3870</v>
      </c>
      <c r="X781" s="185">
        <v>2</v>
      </c>
      <c r="Y781" s="81"/>
      <c r="Z781" s="81"/>
      <c r="AA781" s="100">
        <v>87480.709723703578</v>
      </c>
      <c r="AB781" s="81"/>
      <c r="AC781" s="81"/>
      <c r="AD781" s="25" t="s">
        <v>3689</v>
      </c>
      <c r="AE781" s="22"/>
      <c r="AF781" s="22"/>
      <c r="AG781" s="22">
        <f t="shared" si="51"/>
        <v>87480.709723703578</v>
      </c>
      <c r="AH781" s="22"/>
      <c r="AI781" s="22"/>
      <c r="AJ781" s="35"/>
      <c r="AK781" s="35"/>
      <c r="AL781" s="35">
        <f t="shared" si="52"/>
        <v>87480.709723703578</v>
      </c>
      <c r="AM781" s="35"/>
      <c r="AN781" s="35"/>
      <c r="AO781" s="24">
        <v>106.875</v>
      </c>
      <c r="AP781" s="70"/>
      <c r="AQ781" s="28">
        <v>1</v>
      </c>
      <c r="AR781" s="27">
        <v>2</v>
      </c>
      <c r="AS781" s="73">
        <v>1</v>
      </c>
      <c r="AT781" s="185">
        <v>17</v>
      </c>
      <c r="AU781" s="185" t="s">
        <v>3692</v>
      </c>
      <c r="AV781" s="185" t="s">
        <v>3694</v>
      </c>
      <c r="AW781" s="185">
        <v>2016</v>
      </c>
      <c r="AX781" s="185"/>
      <c r="AY781" s="185" t="s">
        <v>3693</v>
      </c>
      <c r="AZ781" s="185"/>
      <c r="BA781" s="81" t="s">
        <v>3794</v>
      </c>
      <c r="BB781" s="185" t="s">
        <v>3691</v>
      </c>
      <c r="BC781" s="185"/>
      <c r="BD781" s="185"/>
      <c r="BE781" s="185"/>
      <c r="BF781" s="185">
        <v>2</v>
      </c>
      <c r="BG781" s="81" t="s">
        <v>2000</v>
      </c>
      <c r="BH781" s="81" t="s">
        <v>2000</v>
      </c>
      <c r="BI781" s="75">
        <v>2</v>
      </c>
      <c r="BJ781" s="75" t="s">
        <v>4152</v>
      </c>
      <c r="BK781" s="75" t="s">
        <v>2000</v>
      </c>
      <c r="BL781" s="52"/>
      <c r="BM781" s="213"/>
      <c r="BN781" s="213"/>
      <c r="BO781" s="213"/>
      <c r="BP781" s="213"/>
      <c r="BQ781" s="213"/>
      <c r="BR781" s="213"/>
    </row>
    <row r="782" spans="1:70" ht="15" customHeight="1" x14ac:dyDescent="0.25">
      <c r="A782" s="25">
        <v>860</v>
      </c>
      <c r="B782" s="70"/>
      <c r="C782" s="193"/>
      <c r="D782" s="201">
        <v>2</v>
      </c>
      <c r="E782" s="90" t="s">
        <v>3686</v>
      </c>
      <c r="F782" s="90" t="s">
        <v>5</v>
      </c>
      <c r="G782" s="81" t="s">
        <v>3687</v>
      </c>
      <c r="H782" s="104">
        <v>1</v>
      </c>
      <c r="I782" s="81">
        <v>1</v>
      </c>
      <c r="J782" s="81"/>
      <c r="K782" s="25">
        <v>5</v>
      </c>
      <c r="L782" s="185" t="s">
        <v>3687</v>
      </c>
      <c r="M782" s="185">
        <v>24</v>
      </c>
      <c r="N782" s="185">
        <v>24</v>
      </c>
      <c r="O782" s="97" t="s">
        <v>536</v>
      </c>
      <c r="P782" s="185" t="s">
        <v>19</v>
      </c>
      <c r="Q782" s="185" t="s">
        <v>1045</v>
      </c>
      <c r="R782" s="81"/>
      <c r="S782" s="81">
        <v>5</v>
      </c>
      <c r="T782" s="81" t="s">
        <v>3795</v>
      </c>
      <c r="U782" s="25" t="s">
        <v>2</v>
      </c>
      <c r="V782" s="25">
        <v>53</v>
      </c>
      <c r="W782" s="185" t="s">
        <v>3870</v>
      </c>
      <c r="X782" s="185">
        <v>2</v>
      </c>
      <c r="Y782" s="81"/>
      <c r="Z782" s="81"/>
      <c r="AA782" s="100">
        <v>87480.709723703578</v>
      </c>
      <c r="AB782" s="81"/>
      <c r="AC782" s="81"/>
      <c r="AD782" s="25" t="s">
        <v>3689</v>
      </c>
      <c r="AE782" s="22"/>
      <c r="AF782" s="22"/>
      <c r="AG782" s="22">
        <f t="shared" si="51"/>
        <v>87480.709723703578</v>
      </c>
      <c r="AH782" s="22"/>
      <c r="AI782" s="22"/>
      <c r="AJ782" s="35"/>
      <c r="AK782" s="35"/>
      <c r="AL782" s="35">
        <f t="shared" si="52"/>
        <v>87480.709723703578</v>
      </c>
      <c r="AM782" s="35"/>
      <c r="AN782" s="35"/>
      <c r="AO782" s="24">
        <v>106.875</v>
      </c>
      <c r="AP782" s="70"/>
      <c r="AQ782" s="28">
        <v>1</v>
      </c>
      <c r="AR782" s="27">
        <v>2</v>
      </c>
      <c r="AS782" s="73">
        <v>1</v>
      </c>
      <c r="AT782" s="185">
        <v>17</v>
      </c>
      <c r="AU782" s="185" t="s">
        <v>3692</v>
      </c>
      <c r="AV782" s="185" t="s">
        <v>3694</v>
      </c>
      <c r="AW782" s="185">
        <v>2016</v>
      </c>
      <c r="AX782" s="185"/>
      <c r="AY782" s="185" t="s">
        <v>3693</v>
      </c>
      <c r="AZ782" s="185"/>
      <c r="BA782" s="81" t="s">
        <v>3796</v>
      </c>
      <c r="BB782" s="185" t="s">
        <v>3691</v>
      </c>
      <c r="BC782" s="185"/>
      <c r="BD782" s="185"/>
      <c r="BE782" s="185"/>
      <c r="BF782" s="185">
        <v>2</v>
      </c>
      <c r="BG782" s="81" t="s">
        <v>2000</v>
      </c>
      <c r="BH782" s="81" t="s">
        <v>2000</v>
      </c>
      <c r="BI782" s="75">
        <v>2</v>
      </c>
      <c r="BJ782" s="75" t="s">
        <v>4152</v>
      </c>
      <c r="BK782" s="75" t="s">
        <v>2000</v>
      </c>
      <c r="BL782" s="52"/>
    </row>
    <row r="783" spans="1:70" ht="15" customHeight="1" x14ac:dyDescent="0.25">
      <c r="A783" s="25">
        <v>861</v>
      </c>
      <c r="B783" s="70"/>
      <c r="C783" s="193"/>
      <c r="D783" s="201">
        <v>2</v>
      </c>
      <c r="E783" s="90" t="s">
        <v>3686</v>
      </c>
      <c r="F783" s="90" t="s">
        <v>5</v>
      </c>
      <c r="G783" s="81" t="s">
        <v>3687</v>
      </c>
      <c r="H783" s="104">
        <v>1</v>
      </c>
      <c r="I783" s="81">
        <v>1</v>
      </c>
      <c r="J783" s="81"/>
      <c r="K783" s="25">
        <v>5</v>
      </c>
      <c r="L783" s="185" t="s">
        <v>3687</v>
      </c>
      <c r="M783" s="185">
        <v>24</v>
      </c>
      <c r="N783" s="185">
        <v>24</v>
      </c>
      <c r="O783" s="97" t="s">
        <v>536</v>
      </c>
      <c r="P783" s="185" t="s">
        <v>19</v>
      </c>
      <c r="Q783" s="185" t="s">
        <v>1045</v>
      </c>
      <c r="R783" s="81"/>
      <c r="S783" s="81">
        <v>5</v>
      </c>
      <c r="T783" s="81" t="s">
        <v>3797</v>
      </c>
      <c r="U783" s="25" t="s">
        <v>2</v>
      </c>
      <c r="V783" s="25">
        <v>53</v>
      </c>
      <c r="W783" s="185" t="s">
        <v>3870</v>
      </c>
      <c r="X783" s="185">
        <v>2</v>
      </c>
      <c r="Y783" s="81"/>
      <c r="Z783" s="81"/>
      <c r="AA783" s="100">
        <v>87480.709723703578</v>
      </c>
      <c r="AB783" s="81"/>
      <c r="AC783" s="81"/>
      <c r="AD783" s="25" t="s">
        <v>3689</v>
      </c>
      <c r="AE783" s="22"/>
      <c r="AF783" s="22"/>
      <c r="AG783" s="22">
        <f t="shared" si="51"/>
        <v>87480.709723703578</v>
      </c>
      <c r="AH783" s="22"/>
      <c r="AI783" s="22"/>
      <c r="AJ783" s="35"/>
      <c r="AK783" s="35"/>
      <c r="AL783" s="35">
        <f t="shared" si="52"/>
        <v>87480.709723703578</v>
      </c>
      <c r="AM783" s="35"/>
      <c r="AN783" s="35"/>
      <c r="AO783" s="24">
        <v>106.875</v>
      </c>
      <c r="AP783" s="70"/>
      <c r="AQ783" s="28">
        <v>1</v>
      </c>
      <c r="AR783" s="27">
        <v>2</v>
      </c>
      <c r="AS783" s="73">
        <v>1</v>
      </c>
      <c r="AT783" s="185">
        <v>17</v>
      </c>
      <c r="AU783" s="185" t="s">
        <v>3692</v>
      </c>
      <c r="AV783" s="185" t="s">
        <v>3694</v>
      </c>
      <c r="AW783" s="185">
        <v>2016</v>
      </c>
      <c r="AX783" s="185"/>
      <c r="AY783" s="185" t="s">
        <v>3693</v>
      </c>
      <c r="AZ783" s="185"/>
      <c r="BA783" s="81" t="s">
        <v>3798</v>
      </c>
      <c r="BB783" s="185" t="s">
        <v>3691</v>
      </c>
      <c r="BC783" s="185"/>
      <c r="BD783" s="185"/>
      <c r="BE783" s="185"/>
      <c r="BF783" s="185">
        <v>2</v>
      </c>
      <c r="BG783" s="81" t="s">
        <v>2000</v>
      </c>
      <c r="BH783" s="81" t="s">
        <v>2000</v>
      </c>
      <c r="BI783" s="75">
        <v>2</v>
      </c>
      <c r="BJ783" s="75" t="s">
        <v>4152</v>
      </c>
      <c r="BK783" s="75" t="s">
        <v>2000</v>
      </c>
      <c r="BL783" s="52"/>
    </row>
    <row r="784" spans="1:70" ht="15" customHeight="1" x14ac:dyDescent="0.25">
      <c r="A784" s="25">
        <v>862</v>
      </c>
      <c r="B784" s="70"/>
      <c r="C784" s="193"/>
      <c r="D784" s="201">
        <v>2</v>
      </c>
      <c r="E784" s="90" t="s">
        <v>3686</v>
      </c>
      <c r="F784" s="90" t="s">
        <v>5</v>
      </c>
      <c r="G784" s="81" t="s">
        <v>3687</v>
      </c>
      <c r="H784" s="104">
        <v>1</v>
      </c>
      <c r="I784" s="81">
        <v>1</v>
      </c>
      <c r="J784" s="81"/>
      <c r="K784" s="25">
        <v>5</v>
      </c>
      <c r="L784" s="185" t="s">
        <v>3687</v>
      </c>
      <c r="M784" s="185">
        <v>24</v>
      </c>
      <c r="N784" s="185">
        <v>24</v>
      </c>
      <c r="O784" s="97" t="s">
        <v>536</v>
      </c>
      <c r="P784" s="185" t="s">
        <v>19</v>
      </c>
      <c r="Q784" s="185" t="s">
        <v>1045</v>
      </c>
      <c r="R784" s="81"/>
      <c r="S784" s="81">
        <v>5</v>
      </c>
      <c r="T784" s="81" t="s">
        <v>3799</v>
      </c>
      <c r="U784" s="25" t="s">
        <v>2</v>
      </c>
      <c r="V784" s="25">
        <v>53</v>
      </c>
      <c r="W784" s="185" t="s">
        <v>3870</v>
      </c>
      <c r="X784" s="185">
        <v>2</v>
      </c>
      <c r="Y784" s="81"/>
      <c r="Z784" s="81"/>
      <c r="AA784" s="100">
        <v>87480.709723703578</v>
      </c>
      <c r="AB784" s="81"/>
      <c r="AC784" s="81"/>
      <c r="AD784" s="25" t="s">
        <v>3689</v>
      </c>
      <c r="AE784" s="22"/>
      <c r="AF784" s="22"/>
      <c r="AG784" s="22">
        <f t="shared" si="51"/>
        <v>87480.709723703578</v>
      </c>
      <c r="AH784" s="22"/>
      <c r="AI784" s="22"/>
      <c r="AJ784" s="35"/>
      <c r="AK784" s="35"/>
      <c r="AL784" s="35">
        <f t="shared" si="52"/>
        <v>87480.709723703578</v>
      </c>
      <c r="AM784" s="35"/>
      <c r="AN784" s="35"/>
      <c r="AO784" s="24">
        <v>106.875</v>
      </c>
      <c r="AP784" s="70"/>
      <c r="AQ784" s="28">
        <v>1</v>
      </c>
      <c r="AR784" s="27">
        <v>2</v>
      </c>
      <c r="AS784" s="73">
        <v>1</v>
      </c>
      <c r="AT784" s="185">
        <v>17</v>
      </c>
      <c r="AU784" s="185" t="s">
        <v>3692</v>
      </c>
      <c r="AV784" s="185" t="s">
        <v>3694</v>
      </c>
      <c r="AW784" s="185">
        <v>2016</v>
      </c>
      <c r="AX784" s="185"/>
      <c r="AY784" s="185" t="s">
        <v>3693</v>
      </c>
      <c r="AZ784" s="185"/>
      <c r="BA784" s="81" t="s">
        <v>3800</v>
      </c>
      <c r="BB784" s="185" t="s">
        <v>3691</v>
      </c>
      <c r="BC784" s="185"/>
      <c r="BD784" s="185"/>
      <c r="BE784" s="185"/>
      <c r="BF784" s="185">
        <v>2</v>
      </c>
      <c r="BG784" s="81" t="s">
        <v>2000</v>
      </c>
      <c r="BH784" s="81" t="s">
        <v>2000</v>
      </c>
      <c r="BI784" s="75">
        <v>2</v>
      </c>
      <c r="BJ784" s="75" t="s">
        <v>4152</v>
      </c>
      <c r="BK784" s="75" t="s">
        <v>2000</v>
      </c>
      <c r="BL784" s="52"/>
    </row>
    <row r="785" spans="1:70" ht="15" customHeight="1" x14ac:dyDescent="0.25">
      <c r="A785" s="25">
        <v>863</v>
      </c>
      <c r="B785" s="70"/>
      <c r="C785" s="193"/>
      <c r="D785" s="201">
        <v>2</v>
      </c>
      <c r="E785" s="90" t="s">
        <v>3686</v>
      </c>
      <c r="F785" s="90" t="s">
        <v>5</v>
      </c>
      <c r="G785" s="81" t="s">
        <v>3687</v>
      </c>
      <c r="H785" s="104">
        <v>1</v>
      </c>
      <c r="I785" s="81">
        <v>1</v>
      </c>
      <c r="J785" s="81"/>
      <c r="K785" s="25">
        <v>5</v>
      </c>
      <c r="L785" s="185" t="s">
        <v>3687</v>
      </c>
      <c r="M785" s="185">
        <v>24</v>
      </c>
      <c r="N785" s="185">
        <v>24</v>
      </c>
      <c r="O785" s="97" t="s">
        <v>536</v>
      </c>
      <c r="P785" s="185" t="s">
        <v>19</v>
      </c>
      <c r="Q785" s="185" t="s">
        <v>1045</v>
      </c>
      <c r="R785" s="81"/>
      <c r="S785" s="81">
        <v>5</v>
      </c>
      <c r="T785" s="101" t="s">
        <v>3801</v>
      </c>
      <c r="U785" s="25" t="s">
        <v>2</v>
      </c>
      <c r="V785" s="25">
        <v>53</v>
      </c>
      <c r="W785" s="185" t="s">
        <v>3870</v>
      </c>
      <c r="X785" s="185">
        <v>2</v>
      </c>
      <c r="Y785" s="81"/>
      <c r="Z785" s="81"/>
      <c r="AA785" s="100">
        <v>83504.313827171602</v>
      </c>
      <c r="AB785" s="81"/>
      <c r="AC785" s="81"/>
      <c r="AD785" s="25" t="s">
        <v>3689</v>
      </c>
      <c r="AE785" s="22"/>
      <c r="AF785" s="22"/>
      <c r="AG785" s="22">
        <f t="shared" si="51"/>
        <v>83504.313827171602</v>
      </c>
      <c r="AH785" s="22"/>
      <c r="AI785" s="22"/>
      <c r="AJ785" s="35"/>
      <c r="AK785" s="35"/>
      <c r="AL785" s="35">
        <f t="shared" si="52"/>
        <v>83504.313827171602</v>
      </c>
      <c r="AM785" s="35"/>
      <c r="AN785" s="35"/>
      <c r="AO785" s="24">
        <v>106.875</v>
      </c>
      <c r="AP785" s="70"/>
      <c r="AQ785" s="28">
        <v>1</v>
      </c>
      <c r="AR785" s="27">
        <v>2</v>
      </c>
      <c r="AS785" s="73">
        <v>1</v>
      </c>
      <c r="AT785" s="185">
        <v>17</v>
      </c>
      <c r="AU785" s="185" t="s">
        <v>3692</v>
      </c>
      <c r="AV785" s="185" t="s">
        <v>3694</v>
      </c>
      <c r="AW785" s="185">
        <v>2016</v>
      </c>
      <c r="AX785" s="185"/>
      <c r="AY785" s="185" t="s">
        <v>3693</v>
      </c>
      <c r="AZ785" s="185"/>
      <c r="BA785" s="81" t="s">
        <v>3802</v>
      </c>
      <c r="BB785" s="185" t="s">
        <v>3691</v>
      </c>
      <c r="BC785" s="185"/>
      <c r="BD785" s="185"/>
      <c r="BE785" s="185"/>
      <c r="BF785" s="185">
        <v>2</v>
      </c>
      <c r="BG785" s="81" t="s">
        <v>2000</v>
      </c>
      <c r="BH785" s="81" t="s">
        <v>2000</v>
      </c>
      <c r="BI785" s="75">
        <v>2</v>
      </c>
      <c r="BJ785" s="75" t="s">
        <v>4152</v>
      </c>
      <c r="BK785" s="75" t="s">
        <v>2000</v>
      </c>
      <c r="BL785" s="52"/>
    </row>
    <row r="786" spans="1:70" ht="15" customHeight="1" x14ac:dyDescent="0.25">
      <c r="A786" s="25">
        <v>864</v>
      </c>
      <c r="B786" s="70"/>
      <c r="C786" s="193"/>
      <c r="D786" s="201">
        <v>2</v>
      </c>
      <c r="E786" s="90" t="s">
        <v>3686</v>
      </c>
      <c r="F786" s="90" t="s">
        <v>5</v>
      </c>
      <c r="G786" s="81" t="s">
        <v>3687</v>
      </c>
      <c r="H786" s="104">
        <v>1</v>
      </c>
      <c r="I786" s="81">
        <v>1</v>
      </c>
      <c r="J786" s="81"/>
      <c r="K786" s="25">
        <v>5</v>
      </c>
      <c r="L786" s="185" t="s">
        <v>3687</v>
      </c>
      <c r="M786" s="185">
        <v>24</v>
      </c>
      <c r="N786" s="185">
        <v>24</v>
      </c>
      <c r="O786" s="97" t="s">
        <v>536</v>
      </c>
      <c r="P786" s="185" t="s">
        <v>19</v>
      </c>
      <c r="Q786" s="185" t="s">
        <v>1045</v>
      </c>
      <c r="R786" s="81"/>
      <c r="S786" s="81">
        <v>5</v>
      </c>
      <c r="T786" s="101" t="s">
        <v>3803</v>
      </c>
      <c r="U786" s="25" t="s">
        <v>2</v>
      </c>
      <c r="V786" s="25">
        <v>53</v>
      </c>
      <c r="W786" s="185" t="s">
        <v>3870</v>
      </c>
      <c r="X786" s="185">
        <v>2</v>
      </c>
      <c r="Y786" s="81"/>
      <c r="Z786" s="81"/>
      <c r="AA786" s="100">
        <v>79527.917930639611</v>
      </c>
      <c r="AB786" s="81"/>
      <c r="AC786" s="81"/>
      <c r="AD786" s="25" t="s">
        <v>3689</v>
      </c>
      <c r="AE786" s="22"/>
      <c r="AF786" s="22"/>
      <c r="AG786" s="22">
        <f t="shared" si="51"/>
        <v>79527.917930639611</v>
      </c>
      <c r="AH786" s="22"/>
      <c r="AI786" s="22"/>
      <c r="AJ786" s="35"/>
      <c r="AK786" s="35"/>
      <c r="AL786" s="35">
        <f t="shared" si="52"/>
        <v>79527.917930639611</v>
      </c>
      <c r="AM786" s="35"/>
      <c r="AN786" s="35"/>
      <c r="AO786" s="24">
        <v>106.875</v>
      </c>
      <c r="AP786" s="70"/>
      <c r="AQ786" s="28">
        <v>1</v>
      </c>
      <c r="AR786" s="27">
        <v>2</v>
      </c>
      <c r="AS786" s="73">
        <v>1</v>
      </c>
      <c r="AT786" s="185">
        <v>17</v>
      </c>
      <c r="AU786" s="185" t="s">
        <v>3692</v>
      </c>
      <c r="AV786" s="185" t="s">
        <v>3694</v>
      </c>
      <c r="AW786" s="185">
        <v>2016</v>
      </c>
      <c r="AX786" s="185"/>
      <c r="AY786" s="185" t="s">
        <v>3693</v>
      </c>
      <c r="AZ786" s="185"/>
      <c r="BA786" s="81" t="s">
        <v>3804</v>
      </c>
      <c r="BB786" s="185" t="s">
        <v>3691</v>
      </c>
      <c r="BC786" s="185"/>
      <c r="BD786" s="185"/>
      <c r="BE786" s="185"/>
      <c r="BF786" s="185">
        <v>2</v>
      </c>
      <c r="BG786" s="81" t="s">
        <v>2000</v>
      </c>
      <c r="BH786" s="81" t="s">
        <v>2000</v>
      </c>
      <c r="BI786" s="75">
        <v>2</v>
      </c>
      <c r="BJ786" s="75" t="s">
        <v>4152</v>
      </c>
      <c r="BK786" s="75" t="s">
        <v>2000</v>
      </c>
      <c r="BL786" s="67"/>
    </row>
    <row r="787" spans="1:70" ht="15" customHeight="1" x14ac:dyDescent="0.25">
      <c r="A787" s="25">
        <v>865</v>
      </c>
      <c r="B787" s="70"/>
      <c r="C787" s="193"/>
      <c r="D787" s="201">
        <v>2</v>
      </c>
      <c r="E787" s="90" t="s">
        <v>3686</v>
      </c>
      <c r="F787" s="90" t="s">
        <v>5</v>
      </c>
      <c r="G787" s="81" t="s">
        <v>3687</v>
      </c>
      <c r="H787" s="104">
        <v>1</v>
      </c>
      <c r="I787" s="81">
        <v>1</v>
      </c>
      <c r="J787" s="81"/>
      <c r="K787" s="25">
        <v>5</v>
      </c>
      <c r="L787" s="185" t="s">
        <v>3687</v>
      </c>
      <c r="M787" s="185">
        <v>24</v>
      </c>
      <c r="N787" s="185">
        <v>24</v>
      </c>
      <c r="O787" s="97" t="s">
        <v>536</v>
      </c>
      <c r="P787" s="185" t="s">
        <v>19</v>
      </c>
      <c r="Q787" s="185" t="s">
        <v>1045</v>
      </c>
      <c r="R787" s="81"/>
      <c r="S787" s="81">
        <v>5</v>
      </c>
      <c r="T787" s="81" t="s">
        <v>3805</v>
      </c>
      <c r="U787" s="25" t="s">
        <v>2</v>
      </c>
      <c r="V787" s="25">
        <v>53</v>
      </c>
      <c r="W787" s="185" t="s">
        <v>3870</v>
      </c>
      <c r="X787" s="185">
        <v>2</v>
      </c>
      <c r="Y787" s="81"/>
      <c r="Z787" s="81"/>
      <c r="AA787" s="100">
        <v>87480.709723703578</v>
      </c>
      <c r="AB787" s="81"/>
      <c r="AC787" s="81"/>
      <c r="AD787" s="25" t="s">
        <v>3689</v>
      </c>
      <c r="AE787" s="22"/>
      <c r="AF787" s="22"/>
      <c r="AG787" s="22">
        <f t="shared" si="51"/>
        <v>87480.709723703578</v>
      </c>
      <c r="AH787" s="22"/>
      <c r="AI787" s="22"/>
      <c r="AJ787" s="35"/>
      <c r="AK787" s="35"/>
      <c r="AL787" s="35">
        <f t="shared" si="52"/>
        <v>87480.709723703578</v>
      </c>
      <c r="AM787" s="35"/>
      <c r="AN787" s="35"/>
      <c r="AO787" s="24">
        <v>106.875</v>
      </c>
      <c r="AP787" s="70"/>
      <c r="AQ787" s="28">
        <v>1</v>
      </c>
      <c r="AR787" s="27">
        <v>2</v>
      </c>
      <c r="AS787" s="73">
        <v>1</v>
      </c>
      <c r="AT787" s="185">
        <v>17</v>
      </c>
      <c r="AU787" s="185" t="s">
        <v>3692</v>
      </c>
      <c r="AV787" s="25" t="s">
        <v>3694</v>
      </c>
      <c r="AW787" s="185">
        <v>2016</v>
      </c>
      <c r="AX787" s="185"/>
      <c r="AY787" s="185" t="s">
        <v>3693</v>
      </c>
      <c r="AZ787" s="185"/>
      <c r="BA787" s="81" t="s">
        <v>3806</v>
      </c>
      <c r="BB787" s="185" t="s">
        <v>3691</v>
      </c>
      <c r="BC787" s="185"/>
      <c r="BD787" s="185"/>
      <c r="BE787" s="185"/>
      <c r="BF787" s="185">
        <v>2</v>
      </c>
      <c r="BG787" s="81" t="s">
        <v>2000</v>
      </c>
      <c r="BH787" s="81" t="s">
        <v>2000</v>
      </c>
      <c r="BI787" s="75">
        <v>2</v>
      </c>
      <c r="BJ787" s="75" t="s">
        <v>4152</v>
      </c>
      <c r="BK787" s="75" t="s">
        <v>2000</v>
      </c>
      <c r="BL787" s="52"/>
    </row>
    <row r="788" spans="1:70" ht="15" customHeight="1" x14ac:dyDescent="0.25">
      <c r="A788" s="25">
        <v>866</v>
      </c>
      <c r="B788" s="70"/>
      <c r="C788" s="193"/>
      <c r="D788" s="201">
        <v>2</v>
      </c>
      <c r="E788" s="90" t="s">
        <v>3686</v>
      </c>
      <c r="F788" s="90" t="s">
        <v>5</v>
      </c>
      <c r="G788" s="81" t="s">
        <v>3687</v>
      </c>
      <c r="H788" s="104">
        <v>1</v>
      </c>
      <c r="I788" s="81">
        <v>1</v>
      </c>
      <c r="J788" s="81"/>
      <c r="K788" s="25">
        <v>5</v>
      </c>
      <c r="L788" s="185" t="s">
        <v>3687</v>
      </c>
      <c r="M788" s="185">
        <v>24</v>
      </c>
      <c r="N788" s="185">
        <v>24</v>
      </c>
      <c r="O788" s="97" t="s">
        <v>536</v>
      </c>
      <c r="P788" s="185" t="s">
        <v>19</v>
      </c>
      <c r="Q788" s="185" t="s">
        <v>1045</v>
      </c>
      <c r="R788" s="81"/>
      <c r="S788" s="81">
        <v>5</v>
      </c>
      <c r="T788" s="81" t="s">
        <v>3807</v>
      </c>
      <c r="U788" s="25" t="s">
        <v>2</v>
      </c>
      <c r="V788" s="25">
        <v>53</v>
      </c>
      <c r="W788" s="185" t="s">
        <v>3870</v>
      </c>
      <c r="X788" s="185">
        <v>2</v>
      </c>
      <c r="Y788" s="81"/>
      <c r="Z788" s="81"/>
      <c r="AA788" s="100">
        <v>91457.105620235554</v>
      </c>
      <c r="AB788" s="81"/>
      <c r="AC788" s="81"/>
      <c r="AD788" s="25" t="s">
        <v>3689</v>
      </c>
      <c r="AE788" s="22"/>
      <c r="AF788" s="22"/>
      <c r="AG788" s="22">
        <f t="shared" si="51"/>
        <v>91457.105620235554</v>
      </c>
      <c r="AH788" s="22"/>
      <c r="AI788" s="22"/>
      <c r="AJ788" s="35"/>
      <c r="AK788" s="35"/>
      <c r="AL788" s="35">
        <f t="shared" si="52"/>
        <v>91457.105620235554</v>
      </c>
      <c r="AM788" s="35"/>
      <c r="AN788" s="35"/>
      <c r="AO788" s="24">
        <v>106.875</v>
      </c>
      <c r="AP788" s="70"/>
      <c r="AQ788" s="28">
        <v>1</v>
      </c>
      <c r="AR788" s="27">
        <v>2</v>
      </c>
      <c r="AS788" s="73">
        <v>1</v>
      </c>
      <c r="AT788" s="185">
        <v>17</v>
      </c>
      <c r="AU788" s="185" t="s">
        <v>3692</v>
      </c>
      <c r="AV788" s="185" t="s">
        <v>3694</v>
      </c>
      <c r="AW788" s="185">
        <v>2016</v>
      </c>
      <c r="AX788" s="185"/>
      <c r="AY788" s="185" t="s">
        <v>3693</v>
      </c>
      <c r="AZ788" s="185"/>
      <c r="BA788" s="81" t="s">
        <v>3808</v>
      </c>
      <c r="BB788" s="185" t="s">
        <v>3691</v>
      </c>
      <c r="BC788" s="185"/>
      <c r="BD788" s="185"/>
      <c r="BE788" s="185"/>
      <c r="BF788" s="185">
        <v>2</v>
      </c>
      <c r="BG788" s="81" t="s">
        <v>2000</v>
      </c>
      <c r="BH788" s="81" t="s">
        <v>2000</v>
      </c>
      <c r="BI788" s="75">
        <v>2</v>
      </c>
      <c r="BJ788" s="75" t="s">
        <v>4152</v>
      </c>
      <c r="BK788" s="75" t="s">
        <v>2000</v>
      </c>
      <c r="BL788" s="52"/>
    </row>
    <row r="789" spans="1:70" ht="15" customHeight="1" x14ac:dyDescent="0.25">
      <c r="A789" s="25">
        <v>867</v>
      </c>
      <c r="B789" s="70"/>
      <c r="C789" s="193"/>
      <c r="D789" s="201">
        <v>2</v>
      </c>
      <c r="E789" s="90" t="s">
        <v>3686</v>
      </c>
      <c r="F789" s="90" t="s">
        <v>5</v>
      </c>
      <c r="G789" s="81" t="s">
        <v>3687</v>
      </c>
      <c r="H789" s="104">
        <v>1</v>
      </c>
      <c r="I789" s="81">
        <v>1</v>
      </c>
      <c r="J789" s="81"/>
      <c r="K789" s="25">
        <v>5</v>
      </c>
      <c r="L789" s="185" t="s">
        <v>3687</v>
      </c>
      <c r="M789" s="185">
        <v>24</v>
      </c>
      <c r="N789" s="185">
        <v>24</v>
      </c>
      <c r="O789" s="97" t="s">
        <v>536</v>
      </c>
      <c r="P789" s="185" t="s">
        <v>19</v>
      </c>
      <c r="Q789" s="185" t="s">
        <v>1045</v>
      </c>
      <c r="R789" s="81"/>
      <c r="S789" s="81">
        <v>5</v>
      </c>
      <c r="T789" s="81" t="s">
        <v>3809</v>
      </c>
      <c r="U789" s="25" t="s">
        <v>2</v>
      </c>
      <c r="V789" s="25">
        <v>53</v>
      </c>
      <c r="W789" s="185" t="s">
        <v>3870</v>
      </c>
      <c r="X789" s="185">
        <v>2</v>
      </c>
      <c r="Y789" s="81"/>
      <c r="Z789" s="81"/>
      <c r="AA789" s="100">
        <v>91457.105620235554</v>
      </c>
      <c r="AB789" s="81"/>
      <c r="AC789" s="81"/>
      <c r="AD789" s="25" t="s">
        <v>3689</v>
      </c>
      <c r="AE789" s="22"/>
      <c r="AF789" s="22"/>
      <c r="AG789" s="22">
        <f t="shared" si="51"/>
        <v>91457.105620235554</v>
      </c>
      <c r="AH789" s="22"/>
      <c r="AI789" s="22"/>
      <c r="AJ789" s="35"/>
      <c r="AK789" s="35"/>
      <c r="AL789" s="35">
        <f t="shared" si="52"/>
        <v>91457.105620235554</v>
      </c>
      <c r="AM789" s="35"/>
      <c r="AN789" s="35"/>
      <c r="AO789" s="24">
        <v>106.875</v>
      </c>
      <c r="AP789" s="70"/>
      <c r="AQ789" s="28">
        <v>1</v>
      </c>
      <c r="AR789" s="27">
        <v>2</v>
      </c>
      <c r="AS789" s="73">
        <v>1</v>
      </c>
      <c r="AT789" s="185">
        <v>17</v>
      </c>
      <c r="AU789" s="185" t="s">
        <v>3692</v>
      </c>
      <c r="AV789" s="185" t="s">
        <v>3694</v>
      </c>
      <c r="AW789" s="185">
        <v>2016</v>
      </c>
      <c r="AX789" s="185"/>
      <c r="AY789" s="185" t="s">
        <v>3693</v>
      </c>
      <c r="AZ789" s="185"/>
      <c r="BA789" s="81" t="s">
        <v>3810</v>
      </c>
      <c r="BB789" s="185" t="s">
        <v>3691</v>
      </c>
      <c r="BC789" s="185"/>
      <c r="BD789" s="185"/>
      <c r="BE789" s="185"/>
      <c r="BF789" s="185">
        <v>2</v>
      </c>
      <c r="BG789" s="81" t="s">
        <v>2000</v>
      </c>
      <c r="BH789" s="81" t="s">
        <v>2000</v>
      </c>
      <c r="BI789" s="75">
        <v>2</v>
      </c>
      <c r="BJ789" s="75" t="s">
        <v>4152</v>
      </c>
      <c r="BK789" s="75" t="s">
        <v>2000</v>
      </c>
      <c r="BL789" s="52"/>
    </row>
    <row r="790" spans="1:70" ht="15" customHeight="1" x14ac:dyDescent="0.25">
      <c r="A790" s="25">
        <v>868</v>
      </c>
      <c r="B790" s="70"/>
      <c r="C790" s="193"/>
      <c r="D790" s="201">
        <v>2</v>
      </c>
      <c r="E790" s="90" t="s">
        <v>3686</v>
      </c>
      <c r="F790" s="90" t="s">
        <v>5</v>
      </c>
      <c r="G790" s="81" t="s">
        <v>3687</v>
      </c>
      <c r="H790" s="104">
        <v>1</v>
      </c>
      <c r="I790" s="81">
        <v>1</v>
      </c>
      <c r="J790" s="81"/>
      <c r="K790" s="25">
        <v>5</v>
      </c>
      <c r="L790" s="185" t="s">
        <v>3687</v>
      </c>
      <c r="M790" s="185">
        <v>24</v>
      </c>
      <c r="N790" s="185">
        <v>24</v>
      </c>
      <c r="O790" s="97" t="s">
        <v>536</v>
      </c>
      <c r="P790" s="185" t="s">
        <v>19</v>
      </c>
      <c r="Q790" s="185" t="s">
        <v>1045</v>
      </c>
      <c r="R790" s="81"/>
      <c r="S790" s="81">
        <v>5</v>
      </c>
      <c r="T790" s="81" t="s">
        <v>3811</v>
      </c>
      <c r="U790" s="25" t="s">
        <v>2</v>
      </c>
      <c r="V790" s="25">
        <v>53</v>
      </c>
      <c r="W790" s="185" t="s">
        <v>3870</v>
      </c>
      <c r="X790" s="185">
        <v>2</v>
      </c>
      <c r="Y790" s="81"/>
      <c r="Z790" s="81"/>
      <c r="AA790" s="100">
        <v>91457.105620235554</v>
      </c>
      <c r="AB790" s="81"/>
      <c r="AC790" s="81"/>
      <c r="AD790" s="25" t="s">
        <v>3689</v>
      </c>
      <c r="AE790" s="22"/>
      <c r="AF790" s="22"/>
      <c r="AG790" s="22">
        <f t="shared" si="51"/>
        <v>91457.105620235554</v>
      </c>
      <c r="AH790" s="22"/>
      <c r="AI790" s="22"/>
      <c r="AJ790" s="35"/>
      <c r="AK790" s="35"/>
      <c r="AL790" s="35">
        <f t="shared" si="52"/>
        <v>91457.105620235554</v>
      </c>
      <c r="AM790" s="35"/>
      <c r="AN790" s="35"/>
      <c r="AO790" s="24">
        <v>106.875</v>
      </c>
      <c r="AP790" s="70"/>
      <c r="AQ790" s="28">
        <v>1</v>
      </c>
      <c r="AR790" s="27">
        <v>2</v>
      </c>
      <c r="AS790" s="73">
        <v>1</v>
      </c>
      <c r="AT790" s="185">
        <v>17</v>
      </c>
      <c r="AU790" s="185" t="s">
        <v>3692</v>
      </c>
      <c r="AV790" s="185" t="s">
        <v>3694</v>
      </c>
      <c r="AW790" s="185">
        <v>2016</v>
      </c>
      <c r="AX790" s="185"/>
      <c r="AY790" s="185" t="s">
        <v>3693</v>
      </c>
      <c r="AZ790" s="185"/>
      <c r="BA790" s="81" t="s">
        <v>3812</v>
      </c>
      <c r="BB790" s="185" t="s">
        <v>3691</v>
      </c>
      <c r="BC790" s="185"/>
      <c r="BD790" s="185"/>
      <c r="BE790" s="185"/>
      <c r="BF790" s="185">
        <v>2</v>
      </c>
      <c r="BG790" s="81" t="s">
        <v>2000</v>
      </c>
      <c r="BH790" s="81" t="s">
        <v>2000</v>
      </c>
      <c r="BI790" s="75">
        <v>2</v>
      </c>
      <c r="BJ790" s="75" t="s">
        <v>4152</v>
      </c>
      <c r="BK790" s="75" t="s">
        <v>2000</v>
      </c>
      <c r="BL790" s="52"/>
    </row>
    <row r="791" spans="1:70" ht="15" customHeight="1" x14ac:dyDescent="0.25">
      <c r="A791" s="25">
        <v>869</v>
      </c>
      <c r="B791" s="70"/>
      <c r="C791" s="193"/>
      <c r="D791" s="201">
        <v>2</v>
      </c>
      <c r="E791" s="90" t="s">
        <v>3686</v>
      </c>
      <c r="F791" s="90" t="s">
        <v>5</v>
      </c>
      <c r="G791" s="81" t="s">
        <v>3687</v>
      </c>
      <c r="H791" s="104">
        <v>1</v>
      </c>
      <c r="I791" s="81">
        <v>1</v>
      </c>
      <c r="J791" s="81"/>
      <c r="K791" s="25">
        <v>5</v>
      </c>
      <c r="L791" s="185" t="s">
        <v>3687</v>
      </c>
      <c r="M791" s="185">
        <v>24</v>
      </c>
      <c r="N791" s="185">
        <v>24</v>
      </c>
      <c r="O791" s="97" t="s">
        <v>536</v>
      </c>
      <c r="P791" s="185" t="s">
        <v>19</v>
      </c>
      <c r="Q791" s="185" t="s">
        <v>1045</v>
      </c>
      <c r="R791" s="81"/>
      <c r="S791" s="81">
        <v>5</v>
      </c>
      <c r="T791" s="81" t="s">
        <v>3813</v>
      </c>
      <c r="U791" s="25" t="s">
        <v>2</v>
      </c>
      <c r="V791" s="25">
        <v>53</v>
      </c>
      <c r="W791" s="185" t="s">
        <v>3870</v>
      </c>
      <c r="X791" s="185">
        <v>2</v>
      </c>
      <c r="Y791" s="81"/>
      <c r="Z791" s="81"/>
      <c r="AA791" s="100">
        <v>83504.313827171602</v>
      </c>
      <c r="AB791" s="81"/>
      <c r="AC791" s="81"/>
      <c r="AD791" s="25" t="s">
        <v>3689</v>
      </c>
      <c r="AE791" s="22"/>
      <c r="AF791" s="22"/>
      <c r="AG791" s="22">
        <f t="shared" si="51"/>
        <v>83504.313827171602</v>
      </c>
      <c r="AH791" s="22"/>
      <c r="AI791" s="22"/>
      <c r="AJ791" s="35"/>
      <c r="AK791" s="35"/>
      <c r="AL791" s="35">
        <f t="shared" si="52"/>
        <v>83504.313827171602</v>
      </c>
      <c r="AM791" s="35"/>
      <c r="AN791" s="35"/>
      <c r="AO791" s="24">
        <v>106.875</v>
      </c>
      <c r="AP791" s="70"/>
      <c r="AQ791" s="28">
        <v>1</v>
      </c>
      <c r="AR791" s="27">
        <v>2</v>
      </c>
      <c r="AS791" s="73">
        <v>1</v>
      </c>
      <c r="AT791" s="185">
        <v>17</v>
      </c>
      <c r="AU791" s="185" t="s">
        <v>3692</v>
      </c>
      <c r="AV791" s="185" t="s">
        <v>3694</v>
      </c>
      <c r="AW791" s="185">
        <v>2016</v>
      </c>
      <c r="AX791" s="185"/>
      <c r="AY791" s="185" t="s">
        <v>3693</v>
      </c>
      <c r="AZ791" s="185"/>
      <c r="BA791" s="81" t="s">
        <v>3814</v>
      </c>
      <c r="BB791" s="185" t="s">
        <v>3691</v>
      </c>
      <c r="BC791" s="185"/>
      <c r="BD791" s="185"/>
      <c r="BE791" s="185"/>
      <c r="BF791" s="185">
        <v>2</v>
      </c>
      <c r="BG791" s="81" t="s">
        <v>2000</v>
      </c>
      <c r="BH791" s="81" t="s">
        <v>2000</v>
      </c>
      <c r="BI791" s="75">
        <v>2</v>
      </c>
      <c r="BJ791" s="75" t="s">
        <v>4152</v>
      </c>
      <c r="BK791" s="75" t="s">
        <v>2000</v>
      </c>
      <c r="BL791" s="52"/>
    </row>
    <row r="792" spans="1:70" ht="15" customHeight="1" x14ac:dyDescent="0.25">
      <c r="A792" s="25">
        <v>870</v>
      </c>
      <c r="B792" s="70"/>
      <c r="C792" s="193"/>
      <c r="D792" s="201">
        <v>2</v>
      </c>
      <c r="E792" s="90" t="s">
        <v>3686</v>
      </c>
      <c r="F792" s="90" t="s">
        <v>5</v>
      </c>
      <c r="G792" s="81" t="s">
        <v>3687</v>
      </c>
      <c r="H792" s="104">
        <v>1</v>
      </c>
      <c r="I792" s="81">
        <v>1</v>
      </c>
      <c r="J792" s="81"/>
      <c r="K792" s="25">
        <v>5</v>
      </c>
      <c r="L792" s="185" t="s">
        <v>3687</v>
      </c>
      <c r="M792" s="185">
        <v>24</v>
      </c>
      <c r="N792" s="185">
        <v>24</v>
      </c>
      <c r="O792" s="97" t="s">
        <v>536</v>
      </c>
      <c r="P792" s="185" t="s">
        <v>19</v>
      </c>
      <c r="Q792" s="185" t="s">
        <v>1045</v>
      </c>
      <c r="R792" s="81"/>
      <c r="S792" s="81">
        <v>5</v>
      </c>
      <c r="T792" s="81" t="s">
        <v>3815</v>
      </c>
      <c r="U792" s="25" t="s">
        <v>2</v>
      </c>
      <c r="V792" s="25">
        <v>53</v>
      </c>
      <c r="W792" s="185" t="s">
        <v>3870</v>
      </c>
      <c r="X792" s="185">
        <v>2</v>
      </c>
      <c r="Y792" s="81"/>
      <c r="Z792" s="81"/>
      <c r="AA792" s="100">
        <v>87480.709723703578</v>
      </c>
      <c r="AB792" s="81"/>
      <c r="AC792" s="81"/>
      <c r="AD792" s="25" t="s">
        <v>3689</v>
      </c>
      <c r="AE792" s="22"/>
      <c r="AF792" s="22"/>
      <c r="AG792" s="22">
        <f t="shared" si="51"/>
        <v>87480.709723703578</v>
      </c>
      <c r="AH792" s="22"/>
      <c r="AI792" s="22"/>
      <c r="AJ792" s="35"/>
      <c r="AK792" s="35"/>
      <c r="AL792" s="35">
        <f t="shared" si="52"/>
        <v>87480.709723703578</v>
      </c>
      <c r="AM792" s="35"/>
      <c r="AN792" s="35"/>
      <c r="AO792" s="24">
        <v>106.875</v>
      </c>
      <c r="AP792" s="70"/>
      <c r="AQ792" s="28">
        <v>1</v>
      </c>
      <c r="AR792" s="27">
        <v>2</v>
      </c>
      <c r="AS792" s="73">
        <v>1</v>
      </c>
      <c r="AT792" s="185">
        <v>17</v>
      </c>
      <c r="AU792" s="185" t="s">
        <v>3692</v>
      </c>
      <c r="AV792" s="185" t="s">
        <v>3694</v>
      </c>
      <c r="AW792" s="185">
        <v>2016</v>
      </c>
      <c r="AX792" s="185"/>
      <c r="AY792" s="185" t="s">
        <v>3693</v>
      </c>
      <c r="AZ792" s="185"/>
      <c r="BA792" s="81" t="s">
        <v>3816</v>
      </c>
      <c r="BB792" s="185" t="s">
        <v>3691</v>
      </c>
      <c r="BC792" s="185"/>
      <c r="BD792" s="185"/>
      <c r="BE792" s="185"/>
      <c r="BF792" s="185">
        <v>2</v>
      </c>
      <c r="BG792" s="81" t="s">
        <v>2000</v>
      </c>
      <c r="BH792" s="81" t="s">
        <v>2000</v>
      </c>
      <c r="BI792" s="75">
        <v>2</v>
      </c>
      <c r="BJ792" s="75" t="s">
        <v>4152</v>
      </c>
      <c r="BK792" s="75" t="s">
        <v>2000</v>
      </c>
      <c r="BL792" s="52"/>
    </row>
    <row r="793" spans="1:70" ht="15" customHeight="1" x14ac:dyDescent="0.25">
      <c r="A793" s="25">
        <v>871</v>
      </c>
      <c r="B793" s="70"/>
      <c r="C793" s="193"/>
      <c r="D793" s="201">
        <v>2</v>
      </c>
      <c r="E793" s="90" t="s">
        <v>3686</v>
      </c>
      <c r="F793" s="90" t="s">
        <v>5</v>
      </c>
      <c r="G793" s="81" t="s">
        <v>3687</v>
      </c>
      <c r="H793" s="104">
        <v>1</v>
      </c>
      <c r="I793" s="81">
        <v>1</v>
      </c>
      <c r="J793" s="81"/>
      <c r="K793" s="25">
        <v>5</v>
      </c>
      <c r="L793" s="185" t="s">
        <v>3687</v>
      </c>
      <c r="M793" s="185">
        <v>24</v>
      </c>
      <c r="N793" s="185">
        <v>24</v>
      </c>
      <c r="O793" s="97" t="s">
        <v>536</v>
      </c>
      <c r="P793" s="185" t="s">
        <v>19</v>
      </c>
      <c r="Q793" s="185" t="s">
        <v>1045</v>
      </c>
      <c r="R793" s="81"/>
      <c r="S793" s="81">
        <v>5</v>
      </c>
      <c r="T793" s="101" t="s">
        <v>3817</v>
      </c>
      <c r="U793" s="25" t="s">
        <v>2</v>
      </c>
      <c r="V793" s="25">
        <v>53</v>
      </c>
      <c r="W793" s="185" t="s">
        <v>3870</v>
      </c>
      <c r="X793" s="185">
        <v>2</v>
      </c>
      <c r="Y793" s="81"/>
      <c r="Z793" s="81"/>
      <c r="AA793" s="100">
        <v>83504.313827171602</v>
      </c>
      <c r="AB793" s="81"/>
      <c r="AC793" s="81"/>
      <c r="AD793" s="25" t="s">
        <v>3689</v>
      </c>
      <c r="AE793" s="22"/>
      <c r="AF793" s="22"/>
      <c r="AG793" s="22">
        <f t="shared" si="51"/>
        <v>83504.313827171602</v>
      </c>
      <c r="AH793" s="22"/>
      <c r="AI793" s="22"/>
      <c r="AJ793" s="35"/>
      <c r="AK793" s="35"/>
      <c r="AL793" s="35">
        <f t="shared" si="52"/>
        <v>83504.313827171602</v>
      </c>
      <c r="AM793" s="35"/>
      <c r="AN793" s="35"/>
      <c r="AO793" s="24">
        <v>106.875</v>
      </c>
      <c r="AP793" s="70"/>
      <c r="AQ793" s="28">
        <v>1</v>
      </c>
      <c r="AR793" s="27">
        <v>2</v>
      </c>
      <c r="AS793" s="73">
        <v>1</v>
      </c>
      <c r="AT793" s="185">
        <v>17</v>
      </c>
      <c r="AU793" s="185" t="s">
        <v>3692</v>
      </c>
      <c r="AV793" s="185" t="s">
        <v>3694</v>
      </c>
      <c r="AW793" s="185">
        <v>2016</v>
      </c>
      <c r="AX793" s="185"/>
      <c r="AY793" s="185" t="s">
        <v>3693</v>
      </c>
      <c r="AZ793" s="185"/>
      <c r="BA793" s="81" t="s">
        <v>3818</v>
      </c>
      <c r="BB793" s="185" t="s">
        <v>3691</v>
      </c>
      <c r="BC793" s="185"/>
      <c r="BD793" s="185"/>
      <c r="BE793" s="185"/>
      <c r="BF793" s="185">
        <v>2</v>
      </c>
      <c r="BG793" s="81" t="s">
        <v>2000</v>
      </c>
      <c r="BH793" s="81" t="s">
        <v>2000</v>
      </c>
      <c r="BI793" s="75">
        <v>2</v>
      </c>
      <c r="BJ793" s="75" t="s">
        <v>4152</v>
      </c>
      <c r="BK793" s="75" t="s">
        <v>2000</v>
      </c>
      <c r="BL793" s="52"/>
    </row>
    <row r="794" spans="1:70" ht="15" customHeight="1" x14ac:dyDescent="0.25">
      <c r="A794" s="25">
        <v>872</v>
      </c>
      <c r="B794" s="70"/>
      <c r="C794" s="193"/>
      <c r="D794" s="201">
        <v>2</v>
      </c>
      <c r="E794" s="90" t="s">
        <v>3686</v>
      </c>
      <c r="F794" s="90" t="s">
        <v>5</v>
      </c>
      <c r="G794" s="81" t="s">
        <v>3687</v>
      </c>
      <c r="H794" s="104">
        <v>1</v>
      </c>
      <c r="I794" s="81">
        <v>1</v>
      </c>
      <c r="J794" s="81"/>
      <c r="K794" s="25">
        <v>5</v>
      </c>
      <c r="L794" s="185" t="s">
        <v>3687</v>
      </c>
      <c r="M794" s="185">
        <v>24</v>
      </c>
      <c r="N794" s="185">
        <v>24</v>
      </c>
      <c r="O794" s="97" t="s">
        <v>536</v>
      </c>
      <c r="P794" s="185" t="s">
        <v>19</v>
      </c>
      <c r="Q794" s="185" t="s">
        <v>1045</v>
      </c>
      <c r="R794" s="81"/>
      <c r="S794" s="81">
        <v>5</v>
      </c>
      <c r="T794" s="81" t="s">
        <v>3819</v>
      </c>
      <c r="U794" s="25" t="s">
        <v>2</v>
      </c>
      <c r="V794" s="25">
        <v>53</v>
      </c>
      <c r="W794" s="185" t="s">
        <v>3870</v>
      </c>
      <c r="X794" s="185">
        <v>2</v>
      </c>
      <c r="Y794" s="81"/>
      <c r="Z794" s="81"/>
      <c r="AA794" s="100">
        <v>87480.709723703578</v>
      </c>
      <c r="AB794" s="81"/>
      <c r="AC794" s="81"/>
      <c r="AD794" s="25" t="s">
        <v>3689</v>
      </c>
      <c r="AE794" s="22"/>
      <c r="AF794" s="22"/>
      <c r="AG794" s="22">
        <f t="shared" si="51"/>
        <v>87480.709723703578</v>
      </c>
      <c r="AH794" s="22"/>
      <c r="AI794" s="22"/>
      <c r="AJ794" s="35"/>
      <c r="AK794" s="35"/>
      <c r="AL794" s="35">
        <f t="shared" si="52"/>
        <v>87480.709723703578</v>
      </c>
      <c r="AM794" s="35"/>
      <c r="AN794" s="35"/>
      <c r="AO794" s="24">
        <v>106.875</v>
      </c>
      <c r="AP794" s="70"/>
      <c r="AQ794" s="28">
        <v>1</v>
      </c>
      <c r="AR794" s="27">
        <v>2</v>
      </c>
      <c r="AS794" s="73">
        <v>1</v>
      </c>
      <c r="AT794" s="185">
        <v>17</v>
      </c>
      <c r="AU794" s="185" t="s">
        <v>3692</v>
      </c>
      <c r="AV794" s="185" t="s">
        <v>3694</v>
      </c>
      <c r="AW794" s="185">
        <v>2016</v>
      </c>
      <c r="AX794" s="185"/>
      <c r="AY794" s="185" t="s">
        <v>3693</v>
      </c>
      <c r="AZ794" s="185"/>
      <c r="BA794" s="81" t="s">
        <v>3820</v>
      </c>
      <c r="BB794" s="185" t="s">
        <v>3691</v>
      </c>
      <c r="BC794" s="185"/>
      <c r="BD794" s="185"/>
      <c r="BE794" s="185"/>
      <c r="BF794" s="185">
        <v>2</v>
      </c>
      <c r="BG794" s="81" t="s">
        <v>2000</v>
      </c>
      <c r="BH794" s="81" t="s">
        <v>2000</v>
      </c>
      <c r="BI794" s="75">
        <v>2</v>
      </c>
      <c r="BJ794" s="75" t="s">
        <v>4152</v>
      </c>
      <c r="BK794" s="75" t="s">
        <v>2000</v>
      </c>
      <c r="BL794" s="52"/>
    </row>
    <row r="795" spans="1:70" ht="15" customHeight="1" x14ac:dyDescent="0.25">
      <c r="A795" s="25">
        <v>873</v>
      </c>
      <c r="B795" s="70"/>
      <c r="C795" s="193"/>
      <c r="D795" s="201">
        <v>2</v>
      </c>
      <c r="E795" s="90" t="s">
        <v>3686</v>
      </c>
      <c r="F795" s="90" t="s">
        <v>5</v>
      </c>
      <c r="G795" s="81" t="s">
        <v>3687</v>
      </c>
      <c r="H795" s="104">
        <v>1</v>
      </c>
      <c r="I795" s="81">
        <v>1</v>
      </c>
      <c r="J795" s="81"/>
      <c r="K795" s="25">
        <v>5</v>
      </c>
      <c r="L795" s="185" t="s">
        <v>3687</v>
      </c>
      <c r="M795" s="185">
        <v>24</v>
      </c>
      <c r="N795" s="185">
        <v>24</v>
      </c>
      <c r="O795" s="97" t="s">
        <v>536</v>
      </c>
      <c r="P795" s="185" t="s">
        <v>19</v>
      </c>
      <c r="Q795" s="185" t="s">
        <v>1045</v>
      </c>
      <c r="R795" s="81"/>
      <c r="S795" s="81">
        <v>5</v>
      </c>
      <c r="T795" s="81" t="s">
        <v>3821</v>
      </c>
      <c r="U795" s="25" t="s">
        <v>2</v>
      </c>
      <c r="V795" s="81">
        <v>53</v>
      </c>
      <c r="W795" s="185" t="s">
        <v>3870</v>
      </c>
      <c r="X795" s="185">
        <v>2</v>
      </c>
      <c r="Y795" s="81"/>
      <c r="Z795" s="81"/>
      <c r="AA795" s="100">
        <v>83504.313827171602</v>
      </c>
      <c r="AB795" s="81"/>
      <c r="AC795" s="81"/>
      <c r="AD795" s="25" t="s">
        <v>3689</v>
      </c>
      <c r="AE795" s="22"/>
      <c r="AF795" s="22"/>
      <c r="AG795" s="22">
        <f t="shared" si="51"/>
        <v>83504.313827171602</v>
      </c>
      <c r="AH795" s="22"/>
      <c r="AI795" s="22"/>
      <c r="AJ795" s="35"/>
      <c r="AK795" s="35"/>
      <c r="AL795" s="35">
        <f t="shared" si="52"/>
        <v>83504.313827171602</v>
      </c>
      <c r="AM795" s="35"/>
      <c r="AN795" s="35"/>
      <c r="AO795" s="24">
        <v>106.875</v>
      </c>
      <c r="AP795" s="70"/>
      <c r="AQ795" s="28">
        <v>1</v>
      </c>
      <c r="AR795" s="27">
        <v>2</v>
      </c>
      <c r="AS795" s="73">
        <v>1</v>
      </c>
      <c r="AT795" s="185">
        <v>17</v>
      </c>
      <c r="AU795" s="185" t="s">
        <v>3692</v>
      </c>
      <c r="AV795" s="185" t="s">
        <v>3694</v>
      </c>
      <c r="AW795" s="185">
        <v>2016</v>
      </c>
      <c r="AX795" s="185"/>
      <c r="AY795" s="185" t="s">
        <v>3693</v>
      </c>
      <c r="AZ795" s="185"/>
      <c r="BA795" s="81" t="s">
        <v>3822</v>
      </c>
      <c r="BB795" s="185" t="s">
        <v>3691</v>
      </c>
      <c r="BC795" s="185"/>
      <c r="BD795" s="185"/>
      <c r="BE795" s="185"/>
      <c r="BF795" s="185">
        <v>2</v>
      </c>
      <c r="BG795" s="81" t="s">
        <v>2000</v>
      </c>
      <c r="BH795" s="81" t="s">
        <v>2000</v>
      </c>
      <c r="BI795" s="75">
        <v>2</v>
      </c>
      <c r="BJ795" s="75" t="s">
        <v>4152</v>
      </c>
      <c r="BK795" s="75" t="s">
        <v>2000</v>
      </c>
      <c r="BL795" s="52"/>
    </row>
    <row r="796" spans="1:70" ht="15" customHeight="1" x14ac:dyDescent="0.25">
      <c r="A796" s="25">
        <v>874</v>
      </c>
      <c r="B796" s="70"/>
      <c r="C796" s="193"/>
      <c r="D796" s="200">
        <v>2</v>
      </c>
      <c r="E796" s="90" t="s">
        <v>3686</v>
      </c>
      <c r="F796" s="90" t="s">
        <v>5</v>
      </c>
      <c r="G796" s="81" t="s">
        <v>3687</v>
      </c>
      <c r="H796" s="104">
        <v>1</v>
      </c>
      <c r="I796" s="81">
        <v>1</v>
      </c>
      <c r="J796" s="81"/>
      <c r="K796" s="25">
        <v>5</v>
      </c>
      <c r="L796" s="185" t="s">
        <v>3687</v>
      </c>
      <c r="M796" s="185">
        <v>24</v>
      </c>
      <c r="N796" s="185">
        <v>24</v>
      </c>
      <c r="O796" s="97" t="s">
        <v>536</v>
      </c>
      <c r="P796" s="185" t="s">
        <v>19</v>
      </c>
      <c r="Q796" s="185" t="s">
        <v>1045</v>
      </c>
      <c r="R796" s="81"/>
      <c r="S796" s="81" t="s">
        <v>3865</v>
      </c>
      <c r="T796" s="101" t="s">
        <v>3823</v>
      </c>
      <c r="U796" s="25" t="s">
        <v>2</v>
      </c>
      <c r="V796" s="25">
        <v>7</v>
      </c>
      <c r="W796" s="185" t="s">
        <v>3871</v>
      </c>
      <c r="X796" s="185">
        <v>2</v>
      </c>
      <c r="Y796" s="81"/>
      <c r="Z796" s="81"/>
      <c r="AA796" s="100">
        <v>63622.334344511692</v>
      </c>
      <c r="AB796" s="81"/>
      <c r="AC796" s="81"/>
      <c r="AD796" s="25" t="s">
        <v>3689</v>
      </c>
      <c r="AE796" s="22"/>
      <c r="AF796" s="22"/>
      <c r="AG796" s="22">
        <f t="shared" ref="AG796:AG807" si="53">(AA796*(106.875/AO796))/$AQ796</f>
        <v>63622.334344511692</v>
      </c>
      <c r="AH796" s="22"/>
      <c r="AI796" s="22"/>
      <c r="AJ796" s="35"/>
      <c r="AK796" s="35"/>
      <c r="AL796" s="35">
        <f t="shared" ref="AL796:AL807" si="54">AG796/$AS796</f>
        <v>63622.334344511692</v>
      </c>
      <c r="AM796" s="35"/>
      <c r="AN796" s="35"/>
      <c r="AO796" s="24">
        <v>106.875</v>
      </c>
      <c r="AP796" s="70"/>
      <c r="AQ796" s="28">
        <v>1</v>
      </c>
      <c r="AR796" s="27">
        <v>2</v>
      </c>
      <c r="AS796" s="73">
        <v>1</v>
      </c>
      <c r="AT796" s="185">
        <v>17</v>
      </c>
      <c r="AU796" s="185" t="s">
        <v>3692</v>
      </c>
      <c r="AV796" s="185" t="s">
        <v>3694</v>
      </c>
      <c r="AW796" s="185">
        <v>2016</v>
      </c>
      <c r="AX796" s="185"/>
      <c r="AY796" s="185" t="s">
        <v>3693</v>
      </c>
      <c r="AZ796" s="185"/>
      <c r="BA796" s="81" t="s">
        <v>3824</v>
      </c>
      <c r="BB796" s="185" t="s">
        <v>3691</v>
      </c>
      <c r="BC796" s="185"/>
      <c r="BD796" s="185"/>
      <c r="BE796" s="185"/>
      <c r="BF796" s="185">
        <v>2</v>
      </c>
      <c r="BG796" s="81" t="s">
        <v>2000</v>
      </c>
      <c r="BH796" s="81" t="s">
        <v>2000</v>
      </c>
      <c r="BI796" s="74">
        <v>2</v>
      </c>
      <c r="BJ796" s="75" t="s">
        <v>4152</v>
      </c>
      <c r="BK796" s="75" t="s">
        <v>2000</v>
      </c>
      <c r="BL796" s="52"/>
      <c r="BM796" s="238"/>
      <c r="BN796" s="238"/>
      <c r="BO796" s="238"/>
      <c r="BP796" s="238"/>
      <c r="BQ796" s="238"/>
      <c r="BR796" s="238"/>
    </row>
    <row r="797" spans="1:70" ht="15" customHeight="1" x14ac:dyDescent="0.25">
      <c r="A797" s="25">
        <v>875</v>
      </c>
      <c r="B797" s="70"/>
      <c r="C797" s="193"/>
      <c r="D797" s="200">
        <v>2</v>
      </c>
      <c r="E797" s="90" t="s">
        <v>3686</v>
      </c>
      <c r="F797" s="90" t="s">
        <v>5</v>
      </c>
      <c r="G797" s="81" t="s">
        <v>3687</v>
      </c>
      <c r="H797" s="104">
        <v>1</v>
      </c>
      <c r="I797" s="81">
        <v>1</v>
      </c>
      <c r="J797" s="81"/>
      <c r="K797" s="25">
        <v>5</v>
      </c>
      <c r="L797" s="185" t="s">
        <v>3687</v>
      </c>
      <c r="M797" s="185">
        <v>24</v>
      </c>
      <c r="N797" s="185">
        <v>24</v>
      </c>
      <c r="O797" s="97" t="s">
        <v>536</v>
      </c>
      <c r="P797" s="185" t="s">
        <v>19</v>
      </c>
      <c r="Q797" s="185" t="s">
        <v>1045</v>
      </c>
      <c r="R797" s="81"/>
      <c r="S797" s="81" t="s">
        <v>3865</v>
      </c>
      <c r="T797" s="101" t="s">
        <v>3825</v>
      </c>
      <c r="U797" s="25" t="s">
        <v>2</v>
      </c>
      <c r="V797" s="185">
        <v>7</v>
      </c>
      <c r="W797" s="81" t="s">
        <v>3872</v>
      </c>
      <c r="X797" s="185">
        <v>2</v>
      </c>
      <c r="Y797" s="81"/>
      <c r="Z797" s="81"/>
      <c r="AA797" s="100">
        <v>55669.542551447732</v>
      </c>
      <c r="AB797" s="81"/>
      <c r="AC797" s="81"/>
      <c r="AD797" s="25" t="s">
        <v>3689</v>
      </c>
      <c r="AE797" s="22"/>
      <c r="AF797" s="22"/>
      <c r="AG797" s="22">
        <f t="shared" si="53"/>
        <v>55669.542551447732</v>
      </c>
      <c r="AH797" s="22"/>
      <c r="AI797" s="22"/>
      <c r="AJ797" s="35"/>
      <c r="AK797" s="35"/>
      <c r="AL797" s="35">
        <f t="shared" si="54"/>
        <v>55669.542551447732</v>
      </c>
      <c r="AM797" s="35"/>
      <c r="AN797" s="35"/>
      <c r="AO797" s="24">
        <v>106.875</v>
      </c>
      <c r="AP797" s="70"/>
      <c r="AQ797" s="28">
        <v>1</v>
      </c>
      <c r="AR797" s="27">
        <v>2</v>
      </c>
      <c r="AS797" s="73">
        <v>1</v>
      </c>
      <c r="AT797" s="185">
        <v>17</v>
      </c>
      <c r="AU797" s="185" t="s">
        <v>3692</v>
      </c>
      <c r="AV797" s="185" t="s">
        <v>3694</v>
      </c>
      <c r="AW797" s="185">
        <v>2016</v>
      </c>
      <c r="AX797" s="185"/>
      <c r="AY797" s="185" t="s">
        <v>3693</v>
      </c>
      <c r="AZ797" s="185"/>
      <c r="BA797" s="81" t="s">
        <v>3826</v>
      </c>
      <c r="BB797" s="185" t="s">
        <v>3691</v>
      </c>
      <c r="BC797" s="185"/>
      <c r="BD797" s="185"/>
      <c r="BE797" s="185"/>
      <c r="BF797" s="185">
        <v>2</v>
      </c>
      <c r="BG797" s="81" t="s">
        <v>2000</v>
      </c>
      <c r="BH797" s="81" t="s">
        <v>2000</v>
      </c>
      <c r="BI797" s="74">
        <v>2</v>
      </c>
      <c r="BJ797" s="75" t="s">
        <v>4152</v>
      </c>
      <c r="BK797" s="75" t="s">
        <v>2000</v>
      </c>
      <c r="BL797" s="67"/>
      <c r="BM797" s="238"/>
      <c r="BN797" s="238"/>
      <c r="BO797" s="238"/>
      <c r="BP797" s="238"/>
      <c r="BQ797" s="238"/>
      <c r="BR797" s="238"/>
    </row>
    <row r="798" spans="1:70" ht="15" customHeight="1" x14ac:dyDescent="0.25">
      <c r="A798" s="25">
        <v>876</v>
      </c>
      <c r="B798" s="70"/>
      <c r="C798" s="193"/>
      <c r="D798" s="201">
        <v>2</v>
      </c>
      <c r="E798" s="90" t="s">
        <v>3686</v>
      </c>
      <c r="F798" s="90" t="s">
        <v>5</v>
      </c>
      <c r="G798" s="81" t="s">
        <v>3687</v>
      </c>
      <c r="H798" s="104">
        <v>1</v>
      </c>
      <c r="I798" s="81">
        <v>1</v>
      </c>
      <c r="J798" s="81"/>
      <c r="K798" s="25">
        <v>5</v>
      </c>
      <c r="L798" s="185" t="s">
        <v>3687</v>
      </c>
      <c r="M798" s="185">
        <v>24</v>
      </c>
      <c r="N798" s="185">
        <v>24</v>
      </c>
      <c r="O798" s="97" t="s">
        <v>536</v>
      </c>
      <c r="P798" s="185" t="s">
        <v>19</v>
      </c>
      <c r="Q798" s="185" t="s">
        <v>1045</v>
      </c>
      <c r="R798" s="81"/>
      <c r="S798" s="81">
        <v>8</v>
      </c>
      <c r="T798" s="218" t="s">
        <v>3827</v>
      </c>
      <c r="U798" s="25" t="s">
        <v>2</v>
      </c>
      <c r="V798" s="25">
        <v>54</v>
      </c>
      <c r="W798" s="185" t="s">
        <v>3870</v>
      </c>
      <c r="X798" s="185">
        <v>2</v>
      </c>
      <c r="Y798" s="81"/>
      <c r="Z798" s="81"/>
      <c r="AA798" s="100">
        <v>90930.124254580369</v>
      </c>
      <c r="AB798" s="81"/>
      <c r="AC798" s="81"/>
      <c r="AD798" s="25" t="s">
        <v>3689</v>
      </c>
      <c r="AE798" s="22"/>
      <c r="AF798" s="22"/>
      <c r="AG798" s="22">
        <f t="shared" si="53"/>
        <v>90930.124254580369</v>
      </c>
      <c r="AH798" s="22"/>
      <c r="AI798" s="22"/>
      <c r="AJ798" s="35"/>
      <c r="AK798" s="35"/>
      <c r="AL798" s="35">
        <f t="shared" si="54"/>
        <v>90930.124254580369</v>
      </c>
      <c r="AM798" s="35"/>
      <c r="AN798" s="35"/>
      <c r="AO798" s="24">
        <v>106.875</v>
      </c>
      <c r="AP798" s="70"/>
      <c r="AQ798" s="28">
        <v>1</v>
      </c>
      <c r="AR798" s="27">
        <v>2</v>
      </c>
      <c r="AS798" s="73">
        <v>1</v>
      </c>
      <c r="AT798" s="185">
        <v>17</v>
      </c>
      <c r="AU798" s="185" t="s">
        <v>3692</v>
      </c>
      <c r="AV798" s="185" t="s">
        <v>3694</v>
      </c>
      <c r="AW798" s="185">
        <v>2016</v>
      </c>
      <c r="AX798" s="185"/>
      <c r="AY798" s="185" t="s">
        <v>3693</v>
      </c>
      <c r="AZ798" s="185"/>
      <c r="BA798" s="81" t="s">
        <v>3828</v>
      </c>
      <c r="BB798" s="185" t="s">
        <v>3691</v>
      </c>
      <c r="BC798" s="185"/>
      <c r="BD798" s="185"/>
      <c r="BE798" s="185"/>
      <c r="BF798" s="185">
        <v>2</v>
      </c>
      <c r="BG798" s="81" t="s">
        <v>2000</v>
      </c>
      <c r="BH798" s="81" t="s">
        <v>2000</v>
      </c>
      <c r="BI798" s="75">
        <v>2</v>
      </c>
      <c r="BJ798" s="75" t="s">
        <v>4152</v>
      </c>
      <c r="BK798" s="75" t="s">
        <v>2000</v>
      </c>
      <c r="BL798" s="52"/>
      <c r="BM798" s="213"/>
      <c r="BN798" s="213"/>
      <c r="BO798" s="213"/>
      <c r="BP798" s="213"/>
      <c r="BQ798" s="213"/>
      <c r="BR798" s="213"/>
    </row>
    <row r="799" spans="1:70" ht="15" customHeight="1" x14ac:dyDescent="0.25">
      <c r="A799" s="25">
        <v>877</v>
      </c>
      <c r="B799" s="70"/>
      <c r="C799" s="193"/>
      <c r="D799" s="201">
        <v>2</v>
      </c>
      <c r="E799" s="90" t="s">
        <v>3686</v>
      </c>
      <c r="F799" s="90" t="s">
        <v>5</v>
      </c>
      <c r="G799" s="81" t="s">
        <v>3687</v>
      </c>
      <c r="H799" s="104">
        <v>1</v>
      </c>
      <c r="I799" s="81">
        <v>1</v>
      </c>
      <c r="J799" s="81"/>
      <c r="K799" s="25">
        <v>5</v>
      </c>
      <c r="L799" s="185" t="s">
        <v>3687</v>
      </c>
      <c r="M799" s="185">
        <v>24</v>
      </c>
      <c r="N799" s="185">
        <v>24</v>
      </c>
      <c r="O799" s="97" t="s">
        <v>536</v>
      </c>
      <c r="P799" s="185" t="s">
        <v>19</v>
      </c>
      <c r="Q799" s="185" t="s">
        <v>1045</v>
      </c>
      <c r="R799" s="81"/>
      <c r="S799" s="81">
        <v>8</v>
      </c>
      <c r="T799" s="216" t="s">
        <v>3829</v>
      </c>
      <c r="U799" s="25" t="s">
        <v>2</v>
      </c>
      <c r="V799" s="185">
        <v>54</v>
      </c>
      <c r="W799" s="185" t="s">
        <v>3870</v>
      </c>
      <c r="X799" s="185">
        <v>2</v>
      </c>
      <c r="Y799" s="81"/>
      <c r="Z799" s="81"/>
      <c r="AA799" s="100">
        <v>83504.313827171602</v>
      </c>
      <c r="AB799" s="81"/>
      <c r="AC799" s="81"/>
      <c r="AD799" s="25" t="s">
        <v>3689</v>
      </c>
      <c r="AE799" s="22"/>
      <c r="AF799" s="22"/>
      <c r="AG799" s="22">
        <f t="shared" si="53"/>
        <v>83504.313827171602</v>
      </c>
      <c r="AH799" s="22"/>
      <c r="AI799" s="22"/>
      <c r="AJ799" s="35"/>
      <c r="AK799" s="35"/>
      <c r="AL799" s="35">
        <f t="shared" si="54"/>
        <v>83504.313827171602</v>
      </c>
      <c r="AM799" s="35"/>
      <c r="AN799" s="35"/>
      <c r="AO799" s="24">
        <v>106.875</v>
      </c>
      <c r="AP799" s="70"/>
      <c r="AQ799" s="28">
        <v>1</v>
      </c>
      <c r="AR799" s="27">
        <v>2</v>
      </c>
      <c r="AS799" s="73">
        <v>1</v>
      </c>
      <c r="AT799" s="185">
        <v>17</v>
      </c>
      <c r="AU799" s="185" t="s">
        <v>3692</v>
      </c>
      <c r="AV799" s="185" t="s">
        <v>3694</v>
      </c>
      <c r="AW799" s="185">
        <v>2016</v>
      </c>
      <c r="AX799" s="185"/>
      <c r="AY799" s="185" t="s">
        <v>3693</v>
      </c>
      <c r="AZ799" s="185"/>
      <c r="BA799" s="81" t="s">
        <v>3830</v>
      </c>
      <c r="BB799" s="185" t="s">
        <v>3691</v>
      </c>
      <c r="BC799" s="185"/>
      <c r="BD799" s="185"/>
      <c r="BE799" s="185"/>
      <c r="BF799" s="185">
        <v>2</v>
      </c>
      <c r="BG799" s="81" t="s">
        <v>2000</v>
      </c>
      <c r="BH799" s="81" t="s">
        <v>2000</v>
      </c>
      <c r="BI799" s="75">
        <v>2</v>
      </c>
      <c r="BJ799" s="75" t="s">
        <v>4152</v>
      </c>
      <c r="BK799" s="75" t="s">
        <v>2000</v>
      </c>
      <c r="BL799" s="52"/>
      <c r="BM799" s="213"/>
      <c r="BN799" s="213"/>
      <c r="BO799" s="213"/>
      <c r="BP799" s="213"/>
      <c r="BQ799" s="213"/>
      <c r="BR799" s="213"/>
    </row>
    <row r="800" spans="1:70" ht="15" customHeight="1" x14ac:dyDescent="0.25">
      <c r="A800" s="25">
        <v>878</v>
      </c>
      <c r="B800" s="70"/>
      <c r="C800" s="193"/>
      <c r="D800" s="201">
        <v>2</v>
      </c>
      <c r="E800" s="90" t="s">
        <v>3686</v>
      </c>
      <c r="F800" s="90" t="s">
        <v>5</v>
      </c>
      <c r="G800" s="81" t="s">
        <v>3687</v>
      </c>
      <c r="H800" s="104">
        <v>1</v>
      </c>
      <c r="I800" s="81">
        <v>1</v>
      </c>
      <c r="J800" s="81"/>
      <c r="K800" s="25">
        <v>5</v>
      </c>
      <c r="L800" s="185" t="s">
        <v>3687</v>
      </c>
      <c r="M800" s="185">
        <v>24</v>
      </c>
      <c r="N800" s="185">
        <v>24</v>
      </c>
      <c r="O800" s="97" t="s">
        <v>536</v>
      </c>
      <c r="P800" s="185" t="s">
        <v>19</v>
      </c>
      <c r="Q800" s="185" t="s">
        <v>1045</v>
      </c>
      <c r="R800" s="81"/>
      <c r="S800" s="81">
        <v>7</v>
      </c>
      <c r="T800" s="216" t="s">
        <v>3831</v>
      </c>
      <c r="U800" s="25" t="s">
        <v>2</v>
      </c>
      <c r="V800" s="25">
        <v>54</v>
      </c>
      <c r="W800" s="185" t="s">
        <v>3870</v>
      </c>
      <c r="X800" s="185">
        <v>2</v>
      </c>
      <c r="Y800" s="81"/>
      <c r="Z800" s="81"/>
      <c r="AA800" s="100">
        <v>75551.522034107635</v>
      </c>
      <c r="AB800" s="81"/>
      <c r="AC800" s="81"/>
      <c r="AD800" s="25" t="s">
        <v>3689</v>
      </c>
      <c r="AE800" s="22"/>
      <c r="AF800" s="22"/>
      <c r="AG800" s="22">
        <f t="shared" si="53"/>
        <v>75551.522034107635</v>
      </c>
      <c r="AH800" s="22"/>
      <c r="AI800" s="22"/>
      <c r="AJ800" s="35"/>
      <c r="AK800" s="35"/>
      <c r="AL800" s="35">
        <f t="shared" si="54"/>
        <v>75551.522034107635</v>
      </c>
      <c r="AM800" s="35"/>
      <c r="AN800" s="35"/>
      <c r="AO800" s="24">
        <v>106.875</v>
      </c>
      <c r="AP800" s="70"/>
      <c r="AQ800" s="28">
        <v>1</v>
      </c>
      <c r="AR800" s="27">
        <v>2</v>
      </c>
      <c r="AS800" s="73">
        <v>1</v>
      </c>
      <c r="AT800" s="185">
        <v>17</v>
      </c>
      <c r="AU800" s="185" t="s">
        <v>3692</v>
      </c>
      <c r="AV800" s="185" t="s">
        <v>3694</v>
      </c>
      <c r="AW800" s="185">
        <v>2016</v>
      </c>
      <c r="AX800" s="185"/>
      <c r="AY800" s="185" t="s">
        <v>3693</v>
      </c>
      <c r="AZ800" s="185"/>
      <c r="BA800" s="81" t="s">
        <v>3832</v>
      </c>
      <c r="BB800" s="185" t="s">
        <v>3691</v>
      </c>
      <c r="BC800" s="185"/>
      <c r="BD800" s="185"/>
      <c r="BE800" s="185"/>
      <c r="BF800" s="185">
        <v>2</v>
      </c>
      <c r="BG800" s="81" t="s">
        <v>2000</v>
      </c>
      <c r="BH800" s="81" t="s">
        <v>2000</v>
      </c>
      <c r="BI800" s="75">
        <v>2</v>
      </c>
      <c r="BJ800" s="75" t="s">
        <v>4152</v>
      </c>
      <c r="BK800" s="75" t="s">
        <v>2000</v>
      </c>
      <c r="BL800" s="52"/>
      <c r="BM800" s="213"/>
      <c r="BN800" s="213"/>
      <c r="BO800" s="213"/>
      <c r="BP800" s="213"/>
      <c r="BQ800" s="213"/>
      <c r="BR800" s="213"/>
    </row>
    <row r="801" spans="1:70" ht="15" customHeight="1" x14ac:dyDescent="0.25">
      <c r="A801" s="25">
        <v>879</v>
      </c>
      <c r="B801" s="40"/>
      <c r="C801" s="192"/>
      <c r="D801" s="201">
        <v>0</v>
      </c>
      <c r="E801" s="90" t="s">
        <v>3686</v>
      </c>
      <c r="F801" s="90" t="s">
        <v>5</v>
      </c>
      <c r="G801" s="185" t="s">
        <v>3687</v>
      </c>
      <c r="H801" s="104">
        <v>1</v>
      </c>
      <c r="I801" s="185" t="s">
        <v>3699</v>
      </c>
      <c r="J801" s="185"/>
      <c r="K801" s="185">
        <v>5</v>
      </c>
      <c r="L801" s="185" t="s">
        <v>3687</v>
      </c>
      <c r="M801" s="185">
        <v>24</v>
      </c>
      <c r="N801" s="185">
        <v>24</v>
      </c>
      <c r="O801" s="97" t="s">
        <v>536</v>
      </c>
      <c r="P801" s="185" t="s">
        <v>19</v>
      </c>
      <c r="Q801" s="185" t="s">
        <v>1045</v>
      </c>
      <c r="R801" s="185"/>
      <c r="S801" s="185">
        <v>8</v>
      </c>
      <c r="T801" s="216" t="s">
        <v>3833</v>
      </c>
      <c r="U801" s="25" t="s">
        <v>2</v>
      </c>
      <c r="V801" s="101">
        <v>54</v>
      </c>
      <c r="W801" s="185" t="s">
        <v>3870</v>
      </c>
      <c r="X801" s="185">
        <v>2</v>
      </c>
      <c r="Y801" s="185"/>
      <c r="Z801" s="185"/>
      <c r="AA801" s="102">
        <v>63622.334344511692</v>
      </c>
      <c r="AB801" s="185"/>
      <c r="AC801" s="185"/>
      <c r="AD801" s="25" t="s">
        <v>3689</v>
      </c>
      <c r="AE801" s="22"/>
      <c r="AF801" s="22"/>
      <c r="AG801" s="22">
        <f t="shared" si="53"/>
        <v>63622.334344511692</v>
      </c>
      <c r="AH801" s="22"/>
      <c r="AI801" s="22"/>
      <c r="AJ801" s="35"/>
      <c r="AK801" s="35"/>
      <c r="AL801" s="35">
        <f t="shared" si="54"/>
        <v>63622.334344511692</v>
      </c>
      <c r="AM801" s="35"/>
      <c r="AN801" s="35"/>
      <c r="AO801" s="24">
        <v>106.875</v>
      </c>
      <c r="AP801" s="40"/>
      <c r="AQ801" s="28">
        <v>1</v>
      </c>
      <c r="AR801" s="27">
        <v>2</v>
      </c>
      <c r="AS801" s="72">
        <v>1</v>
      </c>
      <c r="AT801" s="185">
        <v>17</v>
      </c>
      <c r="AU801" s="185" t="s">
        <v>3692</v>
      </c>
      <c r="AV801" s="185" t="s">
        <v>3694</v>
      </c>
      <c r="AW801" s="185">
        <v>2016</v>
      </c>
      <c r="AX801" s="185"/>
      <c r="AY801" s="185" t="s">
        <v>3693</v>
      </c>
      <c r="AZ801" s="185"/>
      <c r="BA801" s="185" t="s">
        <v>3834</v>
      </c>
      <c r="BB801" s="185" t="s">
        <v>3691</v>
      </c>
      <c r="BC801" s="185"/>
      <c r="BD801" s="185"/>
      <c r="BE801" s="185"/>
      <c r="BF801" s="185">
        <v>2</v>
      </c>
      <c r="BG801" s="185" t="s">
        <v>2000</v>
      </c>
      <c r="BH801" s="185" t="s">
        <v>2000</v>
      </c>
      <c r="BI801" s="75">
        <v>0</v>
      </c>
      <c r="BJ801" s="75" t="s">
        <v>4152</v>
      </c>
      <c r="BK801" s="75" t="s">
        <v>2000</v>
      </c>
      <c r="BL801" s="53"/>
      <c r="BM801" s="213"/>
      <c r="BN801" s="213"/>
      <c r="BO801" s="213"/>
      <c r="BP801" s="213"/>
      <c r="BQ801" s="213"/>
      <c r="BR801" s="213"/>
    </row>
    <row r="802" spans="1:70" ht="15" customHeight="1" x14ac:dyDescent="0.25">
      <c r="A802" s="25">
        <v>880</v>
      </c>
      <c r="B802" s="40"/>
      <c r="C802" s="192"/>
      <c r="D802" s="201">
        <v>2</v>
      </c>
      <c r="E802" s="90" t="s">
        <v>3686</v>
      </c>
      <c r="F802" s="90" t="s">
        <v>5</v>
      </c>
      <c r="G802" s="185" t="s">
        <v>3687</v>
      </c>
      <c r="H802" s="104">
        <v>1</v>
      </c>
      <c r="I802" s="185">
        <v>1</v>
      </c>
      <c r="J802" s="185"/>
      <c r="K802" s="185">
        <v>5</v>
      </c>
      <c r="L802" s="185" t="s">
        <v>3687</v>
      </c>
      <c r="M802" s="185">
        <v>24</v>
      </c>
      <c r="N802" s="185">
        <v>24</v>
      </c>
      <c r="O802" s="97" t="s">
        <v>536</v>
      </c>
      <c r="P802" s="185" t="s">
        <v>19</v>
      </c>
      <c r="Q802" s="185" t="s">
        <v>1045</v>
      </c>
      <c r="R802" s="185"/>
      <c r="S802" s="185">
        <v>5</v>
      </c>
      <c r="T802" s="217" t="s">
        <v>3835</v>
      </c>
      <c r="U802" s="25" t="s">
        <v>2</v>
      </c>
      <c r="V802" s="101">
        <v>53</v>
      </c>
      <c r="W802" s="185" t="s">
        <v>3870</v>
      </c>
      <c r="X802" s="185">
        <v>2</v>
      </c>
      <c r="Y802" s="185"/>
      <c r="Z802" s="185"/>
      <c r="AA802" s="102">
        <v>43740.354861851789</v>
      </c>
      <c r="AB802" s="185"/>
      <c r="AC802" s="185"/>
      <c r="AD802" s="25" t="s">
        <v>3689</v>
      </c>
      <c r="AE802" s="22"/>
      <c r="AF802" s="22"/>
      <c r="AG802" s="22">
        <f t="shared" si="53"/>
        <v>43740.354861851789</v>
      </c>
      <c r="AH802" s="22"/>
      <c r="AI802" s="22"/>
      <c r="AJ802" s="35"/>
      <c r="AK802" s="35"/>
      <c r="AL802" s="35">
        <f t="shared" si="54"/>
        <v>43740.354861851789</v>
      </c>
      <c r="AM802" s="35"/>
      <c r="AN802" s="35"/>
      <c r="AO802" s="24">
        <v>106.875</v>
      </c>
      <c r="AP802" s="40"/>
      <c r="AQ802" s="28">
        <v>1</v>
      </c>
      <c r="AR802" s="27">
        <v>2</v>
      </c>
      <c r="AS802" s="72">
        <v>1</v>
      </c>
      <c r="AT802" s="185">
        <v>17</v>
      </c>
      <c r="AU802" s="185" t="s">
        <v>3692</v>
      </c>
      <c r="AV802" s="185" t="s">
        <v>3694</v>
      </c>
      <c r="AW802" s="185">
        <v>2016</v>
      </c>
      <c r="AX802" s="185"/>
      <c r="AY802" s="185" t="s">
        <v>3693</v>
      </c>
      <c r="AZ802" s="185"/>
      <c r="BA802" s="185" t="s">
        <v>3836</v>
      </c>
      <c r="BB802" s="185" t="s">
        <v>3691</v>
      </c>
      <c r="BC802" s="185"/>
      <c r="BD802" s="185"/>
      <c r="BE802" s="185"/>
      <c r="BF802" s="185">
        <v>2</v>
      </c>
      <c r="BG802" s="185" t="s">
        <v>2000</v>
      </c>
      <c r="BH802" s="185" t="s">
        <v>2000</v>
      </c>
      <c r="BI802" s="75">
        <v>2</v>
      </c>
      <c r="BJ802" s="75" t="s">
        <v>4152</v>
      </c>
      <c r="BK802" s="75" t="s">
        <v>2000</v>
      </c>
      <c r="BL802" s="53"/>
    </row>
    <row r="803" spans="1:70" ht="15" customHeight="1" x14ac:dyDescent="0.25">
      <c r="A803" s="25">
        <v>881</v>
      </c>
      <c r="B803" s="40"/>
      <c r="C803" s="192"/>
      <c r="D803" s="200">
        <v>2</v>
      </c>
      <c r="E803" s="90" t="s">
        <v>3686</v>
      </c>
      <c r="F803" s="90" t="s">
        <v>5</v>
      </c>
      <c r="G803" s="185" t="s">
        <v>3687</v>
      </c>
      <c r="H803" s="104">
        <v>1</v>
      </c>
      <c r="I803" s="185">
        <v>1</v>
      </c>
      <c r="J803" s="185"/>
      <c r="K803" s="185">
        <v>5</v>
      </c>
      <c r="L803" s="185" t="s">
        <v>3687</v>
      </c>
      <c r="M803" s="185">
        <v>24</v>
      </c>
      <c r="N803" s="185">
        <v>24</v>
      </c>
      <c r="O803" s="97" t="s">
        <v>536</v>
      </c>
      <c r="P803" s="185" t="s">
        <v>19</v>
      </c>
      <c r="Q803" s="185" t="s">
        <v>1045</v>
      </c>
      <c r="R803" s="185"/>
      <c r="S803" s="185" t="s">
        <v>3861</v>
      </c>
      <c r="T803" s="216" t="s">
        <v>3837</v>
      </c>
      <c r="U803" s="25" t="s">
        <v>2</v>
      </c>
      <c r="V803" s="101">
        <v>1</v>
      </c>
      <c r="W803" s="185" t="s">
        <v>3870</v>
      </c>
      <c r="X803" s="185">
        <v>2</v>
      </c>
      <c r="Y803" s="185"/>
      <c r="Z803" s="185"/>
      <c r="AA803" s="102">
        <v>31811.167172255846</v>
      </c>
      <c r="AB803" s="185"/>
      <c r="AC803" s="185"/>
      <c r="AD803" s="25" t="s">
        <v>3689</v>
      </c>
      <c r="AE803" s="22"/>
      <c r="AF803" s="22"/>
      <c r="AG803" s="22">
        <f t="shared" si="53"/>
        <v>31811.167172255846</v>
      </c>
      <c r="AH803" s="22"/>
      <c r="AI803" s="22"/>
      <c r="AJ803" s="35"/>
      <c r="AK803" s="35"/>
      <c r="AL803" s="35">
        <f t="shared" si="54"/>
        <v>31811.167172255846</v>
      </c>
      <c r="AM803" s="35"/>
      <c r="AN803" s="35"/>
      <c r="AO803" s="24">
        <v>106.875</v>
      </c>
      <c r="AP803" s="40"/>
      <c r="AQ803" s="28">
        <v>1</v>
      </c>
      <c r="AR803" s="27">
        <v>2</v>
      </c>
      <c r="AS803" s="72">
        <v>1</v>
      </c>
      <c r="AT803" s="185">
        <v>17</v>
      </c>
      <c r="AU803" s="185" t="s">
        <v>3692</v>
      </c>
      <c r="AV803" s="185" t="s">
        <v>3694</v>
      </c>
      <c r="AW803" s="185">
        <v>2016</v>
      </c>
      <c r="AX803" s="185"/>
      <c r="AY803" s="185" t="s">
        <v>3693</v>
      </c>
      <c r="AZ803" s="185"/>
      <c r="BA803" s="185" t="s">
        <v>3838</v>
      </c>
      <c r="BB803" s="185" t="s">
        <v>3691</v>
      </c>
      <c r="BC803" s="185"/>
      <c r="BD803" s="185"/>
      <c r="BE803" s="185"/>
      <c r="BF803" s="185">
        <v>2</v>
      </c>
      <c r="BG803" s="76">
        <v>3</v>
      </c>
      <c r="BH803" s="185" t="s">
        <v>2000</v>
      </c>
      <c r="BI803" s="74">
        <v>2</v>
      </c>
      <c r="BJ803" s="75" t="s">
        <v>4152</v>
      </c>
      <c r="BK803" s="75" t="s">
        <v>2000</v>
      </c>
      <c r="BL803" s="53"/>
      <c r="BM803" s="213"/>
      <c r="BN803" s="213"/>
      <c r="BO803" s="213"/>
      <c r="BP803" s="213"/>
      <c r="BQ803" s="213"/>
      <c r="BR803" s="213"/>
    </row>
    <row r="804" spans="1:70" s="41" customFormat="1" ht="15" customHeight="1" x14ac:dyDescent="0.25">
      <c r="A804" s="25">
        <v>882</v>
      </c>
      <c r="B804" s="40"/>
      <c r="C804" s="192"/>
      <c r="D804" s="201">
        <v>2</v>
      </c>
      <c r="E804" s="90" t="s">
        <v>3686</v>
      </c>
      <c r="F804" s="90" t="s">
        <v>5</v>
      </c>
      <c r="G804" s="185" t="s">
        <v>3687</v>
      </c>
      <c r="H804" s="104">
        <v>1</v>
      </c>
      <c r="I804" s="185">
        <v>1</v>
      </c>
      <c r="J804" s="185"/>
      <c r="K804" s="185">
        <v>5</v>
      </c>
      <c r="L804" s="185" t="s">
        <v>3687</v>
      </c>
      <c r="M804" s="185">
        <v>24</v>
      </c>
      <c r="N804" s="185">
        <v>24</v>
      </c>
      <c r="O804" s="97" t="s">
        <v>536</v>
      </c>
      <c r="P804" s="185" t="s">
        <v>19</v>
      </c>
      <c r="Q804" s="185" t="s">
        <v>1045</v>
      </c>
      <c r="R804" s="185"/>
      <c r="S804" s="185" t="s">
        <v>3863</v>
      </c>
      <c r="T804" s="217" t="s">
        <v>1860</v>
      </c>
      <c r="U804" s="25" t="s">
        <v>2</v>
      </c>
      <c r="V804" s="101">
        <v>52</v>
      </c>
      <c r="W804" s="185" t="s">
        <v>3867</v>
      </c>
      <c r="X804" s="185">
        <v>2</v>
      </c>
      <c r="Y804" s="185"/>
      <c r="Z804" s="185"/>
      <c r="AA804" s="102">
        <v>23858.375379191886</v>
      </c>
      <c r="AB804" s="185"/>
      <c r="AC804" s="185"/>
      <c r="AD804" s="25" t="s">
        <v>3689</v>
      </c>
      <c r="AE804" s="22"/>
      <c r="AF804" s="22"/>
      <c r="AG804" s="22">
        <f t="shared" si="53"/>
        <v>23858.375379191886</v>
      </c>
      <c r="AH804" s="22"/>
      <c r="AI804" s="22"/>
      <c r="AJ804" s="35"/>
      <c r="AK804" s="35"/>
      <c r="AL804" s="35">
        <f t="shared" si="54"/>
        <v>23858.375379191886</v>
      </c>
      <c r="AM804" s="35"/>
      <c r="AN804" s="35"/>
      <c r="AO804" s="24">
        <v>106.875</v>
      </c>
      <c r="AP804" s="40"/>
      <c r="AQ804" s="28">
        <v>1</v>
      </c>
      <c r="AR804" s="27">
        <v>2</v>
      </c>
      <c r="AS804" s="72">
        <v>1</v>
      </c>
      <c r="AT804" s="185">
        <v>17</v>
      </c>
      <c r="AU804" s="185" t="s">
        <v>3692</v>
      </c>
      <c r="AV804" s="185" t="s">
        <v>3694</v>
      </c>
      <c r="AW804" s="185">
        <v>2016</v>
      </c>
      <c r="AX804" s="185"/>
      <c r="AY804" s="185" t="s">
        <v>3693</v>
      </c>
      <c r="AZ804" s="185"/>
      <c r="BA804" s="185" t="s">
        <v>3839</v>
      </c>
      <c r="BB804" s="185" t="s">
        <v>3691</v>
      </c>
      <c r="BC804" s="185"/>
      <c r="BD804" s="185"/>
      <c r="BE804" s="185"/>
      <c r="BF804" s="185">
        <v>2</v>
      </c>
      <c r="BG804" s="185" t="s">
        <v>2000</v>
      </c>
      <c r="BH804" s="185" t="s">
        <v>2000</v>
      </c>
      <c r="BI804" s="75">
        <v>2</v>
      </c>
      <c r="BJ804" s="75" t="s">
        <v>4152</v>
      </c>
      <c r="BK804" s="75" t="s">
        <v>2000</v>
      </c>
      <c r="BL804" s="53"/>
      <c r="BM804" s="238"/>
      <c r="BN804" s="238"/>
      <c r="BO804" s="238"/>
      <c r="BP804" s="238"/>
      <c r="BQ804" s="238"/>
      <c r="BR804" s="238"/>
    </row>
    <row r="805" spans="1:70" ht="15" customHeight="1" x14ac:dyDescent="0.25">
      <c r="A805" s="25">
        <v>883</v>
      </c>
      <c r="B805" s="40"/>
      <c r="C805" s="192"/>
      <c r="D805" s="201">
        <v>2</v>
      </c>
      <c r="E805" s="90" t="s">
        <v>3686</v>
      </c>
      <c r="F805" s="90" t="s">
        <v>5</v>
      </c>
      <c r="G805" s="185" t="s">
        <v>3687</v>
      </c>
      <c r="H805" s="104">
        <v>1</v>
      </c>
      <c r="I805" s="185">
        <v>1</v>
      </c>
      <c r="J805" s="185"/>
      <c r="K805" s="185">
        <v>5</v>
      </c>
      <c r="L805" s="185" t="s">
        <v>3687</v>
      </c>
      <c r="M805" s="185">
        <v>24</v>
      </c>
      <c r="N805" s="185">
        <v>24</v>
      </c>
      <c r="O805" s="97" t="s">
        <v>536</v>
      </c>
      <c r="P805" s="185" t="s">
        <v>19</v>
      </c>
      <c r="Q805" s="185" t="s">
        <v>1045</v>
      </c>
      <c r="R805" s="185"/>
      <c r="S805" s="185">
        <v>6</v>
      </c>
      <c r="T805" s="216" t="s">
        <v>3840</v>
      </c>
      <c r="U805" s="25" t="s">
        <v>2</v>
      </c>
      <c r="V805" s="101">
        <v>54</v>
      </c>
      <c r="W805" s="185" t="s">
        <v>3870</v>
      </c>
      <c r="X805" s="185">
        <v>2</v>
      </c>
      <c r="Y805" s="185"/>
      <c r="Z805" s="185"/>
      <c r="AA805" s="102">
        <v>15905.583586127923</v>
      </c>
      <c r="AB805" s="185"/>
      <c r="AC805" s="185"/>
      <c r="AD805" s="25" t="s">
        <v>3689</v>
      </c>
      <c r="AE805" s="22"/>
      <c r="AF805" s="22"/>
      <c r="AG805" s="22">
        <f t="shared" si="53"/>
        <v>15905.583586127923</v>
      </c>
      <c r="AH805" s="22"/>
      <c r="AI805" s="22"/>
      <c r="AJ805" s="35"/>
      <c r="AK805" s="35"/>
      <c r="AL805" s="35">
        <f t="shared" si="54"/>
        <v>15905.583586127923</v>
      </c>
      <c r="AM805" s="35"/>
      <c r="AN805" s="35"/>
      <c r="AO805" s="24">
        <v>106.875</v>
      </c>
      <c r="AP805" s="40"/>
      <c r="AQ805" s="28">
        <v>1</v>
      </c>
      <c r="AR805" s="27">
        <v>2</v>
      </c>
      <c r="AS805" s="72">
        <v>1</v>
      </c>
      <c r="AT805" s="185">
        <v>17</v>
      </c>
      <c r="AU805" s="185" t="s">
        <v>3692</v>
      </c>
      <c r="AV805" s="185" t="s">
        <v>3694</v>
      </c>
      <c r="AW805" s="185">
        <v>2016</v>
      </c>
      <c r="AX805" s="185"/>
      <c r="AY805" s="185" t="s">
        <v>3693</v>
      </c>
      <c r="AZ805" s="185"/>
      <c r="BA805" s="185" t="s">
        <v>3841</v>
      </c>
      <c r="BB805" s="185" t="s">
        <v>3691</v>
      </c>
      <c r="BC805" s="185"/>
      <c r="BD805" s="185"/>
      <c r="BE805" s="185"/>
      <c r="BF805" s="185">
        <v>2</v>
      </c>
      <c r="BG805" s="185" t="s">
        <v>2000</v>
      </c>
      <c r="BH805" s="185" t="s">
        <v>2000</v>
      </c>
      <c r="BI805" s="75">
        <v>2</v>
      </c>
      <c r="BJ805" s="75" t="s">
        <v>4152</v>
      </c>
      <c r="BK805" s="75" t="s">
        <v>2000</v>
      </c>
      <c r="BL805" s="53"/>
      <c r="BM805" s="213"/>
      <c r="BN805" s="213"/>
      <c r="BO805" s="213"/>
      <c r="BP805" s="213"/>
      <c r="BQ805" s="213"/>
      <c r="BR805" s="213"/>
    </row>
    <row r="806" spans="1:70" ht="15" customHeight="1" x14ac:dyDescent="0.25">
      <c r="A806" s="25">
        <v>884</v>
      </c>
      <c r="B806" s="40"/>
      <c r="C806" s="192"/>
      <c r="D806" s="201">
        <v>2</v>
      </c>
      <c r="E806" s="90" t="s">
        <v>3686</v>
      </c>
      <c r="F806" s="90" t="s">
        <v>5</v>
      </c>
      <c r="G806" s="185" t="s">
        <v>3687</v>
      </c>
      <c r="H806" s="104">
        <v>1</v>
      </c>
      <c r="I806" s="185">
        <v>1</v>
      </c>
      <c r="J806" s="185"/>
      <c r="K806" s="185">
        <v>5</v>
      </c>
      <c r="L806" s="185" t="s">
        <v>3687</v>
      </c>
      <c r="M806" s="185">
        <v>24</v>
      </c>
      <c r="N806" s="185">
        <v>24</v>
      </c>
      <c r="O806" s="97" t="s">
        <v>536</v>
      </c>
      <c r="P806" s="185" t="s">
        <v>19</v>
      </c>
      <c r="Q806" s="185" t="s">
        <v>1045</v>
      </c>
      <c r="R806" s="185"/>
      <c r="S806" s="185">
        <v>6</v>
      </c>
      <c r="T806" s="217" t="s">
        <v>3842</v>
      </c>
      <c r="U806" s="25" t="s">
        <v>2</v>
      </c>
      <c r="V806" s="101">
        <v>54</v>
      </c>
      <c r="W806" s="185" t="s">
        <v>3870</v>
      </c>
      <c r="X806" s="185">
        <v>2</v>
      </c>
      <c r="Y806" s="185"/>
      <c r="Z806" s="185"/>
      <c r="AA806" s="102">
        <v>7952.7917930639614</v>
      </c>
      <c r="AB806" s="185"/>
      <c r="AC806" s="185"/>
      <c r="AD806" s="25" t="s">
        <v>3689</v>
      </c>
      <c r="AE806" s="22"/>
      <c r="AF806" s="22"/>
      <c r="AG806" s="22">
        <f t="shared" si="53"/>
        <v>7952.7917930639614</v>
      </c>
      <c r="AH806" s="22"/>
      <c r="AI806" s="22"/>
      <c r="AJ806" s="35"/>
      <c r="AK806" s="35"/>
      <c r="AL806" s="35">
        <f t="shared" si="54"/>
        <v>7952.7917930639614</v>
      </c>
      <c r="AM806" s="35"/>
      <c r="AN806" s="35"/>
      <c r="AO806" s="24">
        <v>106.875</v>
      </c>
      <c r="AP806" s="40"/>
      <c r="AQ806" s="28">
        <v>1</v>
      </c>
      <c r="AR806" s="27">
        <v>2</v>
      </c>
      <c r="AS806" s="72">
        <v>1</v>
      </c>
      <c r="AT806" s="185">
        <v>17</v>
      </c>
      <c r="AU806" s="185" t="s">
        <v>3692</v>
      </c>
      <c r="AV806" s="185" t="s">
        <v>3694</v>
      </c>
      <c r="AW806" s="185">
        <v>2016</v>
      </c>
      <c r="AX806" s="185"/>
      <c r="AY806" s="185" t="s">
        <v>3693</v>
      </c>
      <c r="AZ806" s="185"/>
      <c r="BA806" s="185" t="s">
        <v>3843</v>
      </c>
      <c r="BB806" s="185" t="s">
        <v>3691</v>
      </c>
      <c r="BC806" s="185"/>
      <c r="BD806" s="185"/>
      <c r="BE806" s="185"/>
      <c r="BF806" s="185">
        <v>2</v>
      </c>
      <c r="BG806" s="185" t="s">
        <v>2000</v>
      </c>
      <c r="BH806" s="185" t="s">
        <v>2000</v>
      </c>
      <c r="BI806" s="75">
        <v>2</v>
      </c>
      <c r="BJ806" s="75" t="s">
        <v>4152</v>
      </c>
      <c r="BK806" s="75" t="s">
        <v>2000</v>
      </c>
      <c r="BL806" s="53"/>
      <c r="BM806" s="213"/>
      <c r="BN806" s="213"/>
      <c r="BO806" s="213"/>
      <c r="BP806" s="213"/>
      <c r="BQ806" s="213"/>
      <c r="BR806" s="213"/>
    </row>
    <row r="807" spans="1:70" ht="15" customHeight="1" x14ac:dyDescent="0.25">
      <c r="A807" s="25">
        <v>885</v>
      </c>
      <c r="B807" s="40"/>
      <c r="C807" s="192"/>
      <c r="D807" s="201">
        <v>2</v>
      </c>
      <c r="E807" s="90" t="s">
        <v>3686</v>
      </c>
      <c r="F807" s="90" t="s">
        <v>5</v>
      </c>
      <c r="G807" s="185" t="s">
        <v>3687</v>
      </c>
      <c r="H807" s="104">
        <v>1</v>
      </c>
      <c r="I807" s="185">
        <v>1</v>
      </c>
      <c r="J807" s="185"/>
      <c r="K807" s="185">
        <v>5</v>
      </c>
      <c r="L807" s="185" t="s">
        <v>3687</v>
      </c>
      <c r="M807" s="185">
        <v>24</v>
      </c>
      <c r="N807" s="185">
        <v>24</v>
      </c>
      <c r="O807" s="97" t="s">
        <v>536</v>
      </c>
      <c r="P807" s="185" t="s">
        <v>19</v>
      </c>
      <c r="Q807" s="185" t="s">
        <v>1045</v>
      </c>
      <c r="R807" s="185"/>
      <c r="S807" s="185">
        <v>6</v>
      </c>
      <c r="T807" s="216" t="s">
        <v>3844</v>
      </c>
      <c r="U807" s="25" t="s">
        <v>2</v>
      </c>
      <c r="V807" s="101">
        <v>8</v>
      </c>
      <c r="W807" s="185" t="s">
        <v>3870</v>
      </c>
      <c r="X807" s="185">
        <v>2</v>
      </c>
      <c r="Y807" s="185"/>
      <c r="Z807" s="185"/>
      <c r="AA807" s="102">
        <v>0</v>
      </c>
      <c r="AB807" s="185"/>
      <c r="AC807" s="185"/>
      <c r="AD807" s="25" t="s">
        <v>3689</v>
      </c>
      <c r="AE807" s="22"/>
      <c r="AF807" s="22"/>
      <c r="AG807" s="22">
        <f t="shared" si="53"/>
        <v>0</v>
      </c>
      <c r="AH807" s="22"/>
      <c r="AI807" s="22"/>
      <c r="AJ807" s="35"/>
      <c r="AK807" s="35"/>
      <c r="AL807" s="35">
        <f t="shared" si="54"/>
        <v>0</v>
      </c>
      <c r="AM807" s="35"/>
      <c r="AN807" s="35"/>
      <c r="AO807" s="24">
        <v>106.875</v>
      </c>
      <c r="AP807" s="40"/>
      <c r="AQ807" s="28">
        <v>1</v>
      </c>
      <c r="AR807" s="27">
        <v>2</v>
      </c>
      <c r="AS807" s="72">
        <v>1</v>
      </c>
      <c r="AT807" s="185">
        <v>17</v>
      </c>
      <c r="AU807" s="185" t="s">
        <v>3692</v>
      </c>
      <c r="AV807" s="185" t="s">
        <v>3694</v>
      </c>
      <c r="AW807" s="185">
        <v>2016</v>
      </c>
      <c r="AX807" s="185"/>
      <c r="AY807" s="185" t="s">
        <v>3693</v>
      </c>
      <c r="AZ807" s="185"/>
      <c r="BA807" s="185" t="s">
        <v>3845</v>
      </c>
      <c r="BB807" s="185" t="s">
        <v>3691</v>
      </c>
      <c r="BC807" s="185"/>
      <c r="BD807" s="185"/>
      <c r="BE807" s="185"/>
      <c r="BF807" s="185">
        <v>2</v>
      </c>
      <c r="BG807" s="185" t="s">
        <v>2000</v>
      </c>
      <c r="BH807" s="185" t="s">
        <v>2000</v>
      </c>
      <c r="BI807" s="75">
        <v>2</v>
      </c>
      <c r="BJ807" s="75" t="s">
        <v>4152</v>
      </c>
      <c r="BK807" s="75" t="s">
        <v>2000</v>
      </c>
      <c r="BL807" s="41"/>
      <c r="BM807" s="213"/>
      <c r="BN807" s="213"/>
      <c r="BO807" s="213"/>
      <c r="BP807" s="213"/>
      <c r="BQ807" s="213"/>
      <c r="BR807" s="213"/>
    </row>
    <row r="808" spans="1:70" ht="15" customHeight="1" x14ac:dyDescent="0.25">
      <c r="A808" s="25">
        <v>576</v>
      </c>
      <c r="B808" s="21">
        <v>225</v>
      </c>
      <c r="C808" s="190" t="s">
        <v>387</v>
      </c>
      <c r="D808" s="201">
        <v>0</v>
      </c>
      <c r="E808" s="57" t="s">
        <v>1096</v>
      </c>
      <c r="F808" s="57" t="s">
        <v>5</v>
      </c>
      <c r="G808" s="25" t="s">
        <v>407</v>
      </c>
      <c r="H808" s="104">
        <v>0</v>
      </c>
      <c r="I808" s="25" t="s">
        <v>1098</v>
      </c>
      <c r="J808" s="25"/>
      <c r="K808" s="25"/>
      <c r="L808" s="25"/>
      <c r="M808" s="25"/>
      <c r="N808" s="25"/>
      <c r="O808" s="25" t="s">
        <v>1097</v>
      </c>
      <c r="P808" s="25"/>
      <c r="Q808" s="25"/>
      <c r="R808" s="25"/>
      <c r="S808" s="25"/>
      <c r="T808" s="25"/>
      <c r="U808" s="25"/>
      <c r="V808" s="25"/>
      <c r="W808" s="25"/>
      <c r="X808" s="25"/>
      <c r="Y808" s="25"/>
      <c r="Z808" s="83"/>
      <c r="AA808" s="83"/>
      <c r="AB808" s="83"/>
      <c r="AC808" s="83"/>
      <c r="AD808" s="25"/>
      <c r="AE808" s="22"/>
      <c r="AF808" s="22"/>
      <c r="AG808" s="22"/>
      <c r="AH808" s="22"/>
      <c r="AI808" s="22"/>
      <c r="AJ808" s="35"/>
      <c r="AK808" s="35"/>
      <c r="AL808" s="35"/>
      <c r="AM808" s="35"/>
      <c r="AN808" s="35"/>
      <c r="AO808" s="24"/>
      <c r="AP808" s="24"/>
      <c r="AQ808" s="24">
        <v>1</v>
      </c>
      <c r="AR808" s="24"/>
      <c r="AS808" s="24" t="s">
        <v>751</v>
      </c>
      <c r="AT808" s="25"/>
      <c r="AU808" s="25"/>
      <c r="AV808" s="25"/>
      <c r="AW808" s="25"/>
      <c r="AX808" s="25"/>
      <c r="AY808" s="25"/>
      <c r="AZ808" s="25"/>
      <c r="BA808" s="25"/>
      <c r="BB808" s="25"/>
      <c r="BC808" s="25"/>
      <c r="BD808" s="25"/>
      <c r="BE808" s="25"/>
      <c r="BF808" s="25"/>
      <c r="BG808" s="25" t="s">
        <v>2000</v>
      </c>
      <c r="BH808" s="25" t="s">
        <v>2000</v>
      </c>
      <c r="BI808" s="75" t="s">
        <v>2000</v>
      </c>
      <c r="BJ808" s="75" t="s">
        <v>2000</v>
      </c>
      <c r="BK808" s="75" t="s">
        <v>2000</v>
      </c>
    </row>
    <row r="809" spans="1:70" ht="15" customHeight="1" x14ac:dyDescent="0.25">
      <c r="A809" s="25">
        <v>577</v>
      </c>
      <c r="B809" s="21">
        <v>226</v>
      </c>
      <c r="C809" s="190" t="s">
        <v>428</v>
      </c>
      <c r="D809" s="201">
        <v>0</v>
      </c>
      <c r="E809" s="57" t="s">
        <v>426</v>
      </c>
      <c r="F809" s="57" t="s">
        <v>5</v>
      </c>
      <c r="G809" s="25" t="s">
        <v>412</v>
      </c>
      <c r="H809" s="104">
        <v>1</v>
      </c>
      <c r="I809" s="25"/>
      <c r="J809" s="25"/>
      <c r="K809" s="25">
        <v>4</v>
      </c>
      <c r="L809" s="25">
        <v>3</v>
      </c>
      <c r="M809" s="25">
        <v>24</v>
      </c>
      <c r="N809" s="25">
        <v>24</v>
      </c>
      <c r="O809" s="25" t="s">
        <v>1744</v>
      </c>
      <c r="P809" s="25" t="s">
        <v>19</v>
      </c>
      <c r="Q809" s="25" t="s">
        <v>965</v>
      </c>
      <c r="R809" s="25" t="s">
        <v>966</v>
      </c>
      <c r="S809" s="25">
        <v>2</v>
      </c>
      <c r="T809" s="25" t="s">
        <v>537</v>
      </c>
      <c r="U809" s="25" t="s">
        <v>2</v>
      </c>
      <c r="V809" s="25">
        <v>52</v>
      </c>
      <c r="W809" s="25" t="s">
        <v>3866</v>
      </c>
      <c r="X809" s="25">
        <v>1</v>
      </c>
      <c r="Y809" s="25"/>
      <c r="Z809" s="83">
        <v>1440000</v>
      </c>
      <c r="AA809" s="83"/>
      <c r="AB809" s="83"/>
      <c r="AC809" s="83">
        <v>3152000</v>
      </c>
      <c r="AD809" s="25" t="s">
        <v>1948</v>
      </c>
      <c r="AE809" s="22"/>
      <c r="AF809" s="22">
        <f>(Z809*(106.875/AO809))/$AQ809</f>
        <v>1205020.2222985916</v>
      </c>
      <c r="AG809" s="22"/>
      <c r="AH809" s="22"/>
      <c r="AI809" s="22">
        <f>(AC809*(106.875/AO809))/$AQ809</f>
        <v>2637655.3754758062</v>
      </c>
      <c r="AJ809" s="35"/>
      <c r="AK809" s="35">
        <f>AF809/$AS809</f>
        <v>75313.763893661977</v>
      </c>
      <c r="AL809" s="35"/>
      <c r="AM809" s="35"/>
      <c r="AN809" s="35">
        <f>AI809/$AS809</f>
        <v>164853.46096723789</v>
      </c>
      <c r="AO809" s="24">
        <v>65.3</v>
      </c>
      <c r="AP809" s="24"/>
      <c r="AQ809" s="24">
        <v>1.95583</v>
      </c>
      <c r="AR809" s="24">
        <v>1</v>
      </c>
      <c r="AS809" s="24">
        <v>16</v>
      </c>
      <c r="AT809" s="25">
        <v>10</v>
      </c>
      <c r="AU809" s="25" t="s">
        <v>967</v>
      </c>
      <c r="AV809" s="25" t="s">
        <v>977</v>
      </c>
      <c r="AW809" s="25">
        <v>1988</v>
      </c>
      <c r="AX809" s="25" t="s">
        <v>2</v>
      </c>
      <c r="AY809" s="25" t="s">
        <v>973</v>
      </c>
      <c r="AZ809" s="25">
        <v>0.04</v>
      </c>
      <c r="BA809" s="25"/>
      <c r="BB809" s="25"/>
      <c r="BC809" s="25" t="s">
        <v>975</v>
      </c>
      <c r="BD809" s="25" t="s">
        <v>976</v>
      </c>
      <c r="BE809" s="25" t="s">
        <v>972</v>
      </c>
      <c r="BF809" s="44">
        <v>3</v>
      </c>
      <c r="BG809" s="25" t="s">
        <v>2000</v>
      </c>
      <c r="BH809" s="25" t="s">
        <v>2000</v>
      </c>
      <c r="BI809" s="75" t="s">
        <v>2000</v>
      </c>
      <c r="BJ809" s="75" t="s">
        <v>2000</v>
      </c>
      <c r="BK809" s="75" t="s">
        <v>2000</v>
      </c>
    </row>
    <row r="810" spans="1:70" ht="15" customHeight="1" x14ac:dyDescent="0.25">
      <c r="A810" s="25">
        <v>578</v>
      </c>
      <c r="B810" s="26"/>
      <c r="C810" s="190" t="s">
        <v>428</v>
      </c>
      <c r="D810" s="201">
        <v>0</v>
      </c>
      <c r="E810" s="57" t="s">
        <v>426</v>
      </c>
      <c r="F810" s="57" t="s">
        <v>5</v>
      </c>
      <c r="G810" s="25" t="s">
        <v>412</v>
      </c>
      <c r="H810" s="104">
        <v>1</v>
      </c>
      <c r="I810" s="25"/>
      <c r="J810" s="25"/>
      <c r="K810" s="25">
        <v>4</v>
      </c>
      <c r="L810" s="25">
        <v>3</v>
      </c>
      <c r="M810" s="25">
        <v>24</v>
      </c>
      <c r="N810" s="25">
        <v>24</v>
      </c>
      <c r="O810" s="25" t="s">
        <v>1744</v>
      </c>
      <c r="P810" s="25" t="s">
        <v>19</v>
      </c>
      <c r="Q810" s="25" t="s">
        <v>965</v>
      </c>
      <c r="R810" s="25" t="s">
        <v>978</v>
      </c>
      <c r="S810" s="25">
        <v>1</v>
      </c>
      <c r="T810" s="25" t="s">
        <v>979</v>
      </c>
      <c r="U810" s="25" t="s">
        <v>2</v>
      </c>
      <c r="V810" s="25">
        <v>51</v>
      </c>
      <c r="W810" s="25" t="s">
        <v>980</v>
      </c>
      <c r="X810" s="25">
        <v>1</v>
      </c>
      <c r="Y810" s="25"/>
      <c r="Z810" s="83"/>
      <c r="AA810" s="83">
        <v>360000</v>
      </c>
      <c r="AB810" s="83"/>
      <c r="AC810" s="83"/>
      <c r="AD810" s="25" t="s">
        <v>1949</v>
      </c>
      <c r="AE810" s="22"/>
      <c r="AF810" s="22"/>
      <c r="AG810" s="22">
        <f t="shared" ref="AG810:AG816" si="55">(AA810*(106.875/AO810))/$AQ810</f>
        <v>301255.05557464791</v>
      </c>
      <c r="AH810" s="22"/>
      <c r="AI810" s="22"/>
      <c r="AJ810" s="35"/>
      <c r="AK810" s="35"/>
      <c r="AL810" s="35">
        <f>AG810/$AS810</f>
        <v>75313.763893661977</v>
      </c>
      <c r="AM810" s="35"/>
      <c r="AN810" s="35"/>
      <c r="AO810" s="24">
        <v>65.3</v>
      </c>
      <c r="AP810" s="24"/>
      <c r="AQ810" s="24">
        <v>1.95583</v>
      </c>
      <c r="AR810" s="24">
        <v>1</v>
      </c>
      <c r="AS810" s="24">
        <v>4</v>
      </c>
      <c r="AT810" s="25">
        <v>10</v>
      </c>
      <c r="AU810" s="25" t="s">
        <v>967</v>
      </c>
      <c r="AV810" s="25" t="s">
        <v>977</v>
      </c>
      <c r="AW810" s="25">
        <v>1988</v>
      </c>
      <c r="AX810" s="25" t="s">
        <v>2</v>
      </c>
      <c r="AY810" s="25" t="s">
        <v>973</v>
      </c>
      <c r="AZ810" s="25">
        <v>0.04</v>
      </c>
      <c r="BA810" s="25"/>
      <c r="BB810" s="25"/>
      <c r="BC810" s="25" t="s">
        <v>975</v>
      </c>
      <c r="BD810" s="25" t="s">
        <v>976</v>
      </c>
      <c r="BE810" s="25" t="s">
        <v>972</v>
      </c>
      <c r="BF810" s="44">
        <v>3</v>
      </c>
      <c r="BG810" s="25" t="s">
        <v>2000</v>
      </c>
      <c r="BH810" s="25" t="s">
        <v>2000</v>
      </c>
      <c r="BI810" s="75" t="s">
        <v>2000</v>
      </c>
      <c r="BJ810" s="75" t="s">
        <v>2000</v>
      </c>
      <c r="BK810" s="75" t="s">
        <v>2000</v>
      </c>
    </row>
    <row r="811" spans="1:70" s="53" customFormat="1" ht="15" customHeight="1" x14ac:dyDescent="0.25">
      <c r="A811" s="25">
        <v>579</v>
      </c>
      <c r="B811" s="26"/>
      <c r="C811" s="190" t="s">
        <v>428</v>
      </c>
      <c r="D811" s="201">
        <v>0</v>
      </c>
      <c r="E811" s="57" t="s">
        <v>426</v>
      </c>
      <c r="F811" s="57" t="s">
        <v>5</v>
      </c>
      <c r="G811" s="25" t="s">
        <v>412</v>
      </c>
      <c r="H811" s="104">
        <v>1</v>
      </c>
      <c r="I811" s="25"/>
      <c r="J811" s="25"/>
      <c r="K811" s="25">
        <v>4</v>
      </c>
      <c r="L811" s="25">
        <v>3</v>
      </c>
      <c r="M811" s="25">
        <v>19</v>
      </c>
      <c r="N811" s="25" t="s">
        <v>2960</v>
      </c>
      <c r="O811" s="25" t="s">
        <v>964</v>
      </c>
      <c r="P811" s="25" t="s">
        <v>19</v>
      </c>
      <c r="Q811" s="25" t="s">
        <v>965</v>
      </c>
      <c r="R811" s="25" t="s">
        <v>966</v>
      </c>
      <c r="S811" s="25">
        <v>2</v>
      </c>
      <c r="T811" s="25" t="s">
        <v>537</v>
      </c>
      <c r="U811" s="25" t="s">
        <v>2</v>
      </c>
      <c r="V811" s="25">
        <v>52</v>
      </c>
      <c r="W811" s="25" t="s">
        <v>3866</v>
      </c>
      <c r="X811" s="25">
        <v>1</v>
      </c>
      <c r="Y811" s="62"/>
      <c r="Z811" s="83"/>
      <c r="AA811" s="62">
        <v>1.78</v>
      </c>
      <c r="AB811" s="83"/>
      <c r="AC811" s="83"/>
      <c r="AD811" s="25" t="s">
        <v>1945</v>
      </c>
      <c r="AE811" s="22"/>
      <c r="AF811" s="22"/>
      <c r="AG811" s="22">
        <f t="shared" si="55"/>
        <v>1.4895388858968701</v>
      </c>
      <c r="AH811" s="22"/>
      <c r="AI811" s="22"/>
      <c r="AJ811" s="23"/>
      <c r="AK811" s="23"/>
      <c r="AL811" s="23"/>
      <c r="AM811" s="23"/>
      <c r="AN811" s="23"/>
      <c r="AO811" s="24">
        <v>65.3</v>
      </c>
      <c r="AP811" s="24"/>
      <c r="AQ811" s="24">
        <v>1.95583</v>
      </c>
      <c r="AR811" s="24">
        <v>4</v>
      </c>
      <c r="AS811" s="24">
        <v>16</v>
      </c>
      <c r="AT811" s="25">
        <v>10</v>
      </c>
      <c r="AU811" s="25" t="s">
        <v>967</v>
      </c>
      <c r="AV811" s="25" t="s">
        <v>969</v>
      </c>
      <c r="AW811" s="25">
        <v>1988</v>
      </c>
      <c r="AX811" s="25" t="s">
        <v>2</v>
      </c>
      <c r="AY811" s="25" t="s">
        <v>968</v>
      </c>
      <c r="AZ811" s="25" t="s">
        <v>3</v>
      </c>
      <c r="BA811" s="25"/>
      <c r="BB811" s="25"/>
      <c r="BC811" s="25" t="s">
        <v>970</v>
      </c>
      <c r="BD811" s="25" t="s">
        <v>971</v>
      </c>
      <c r="BE811" s="25" t="s">
        <v>972</v>
      </c>
      <c r="BF811" s="44">
        <v>3</v>
      </c>
      <c r="BG811" s="25" t="s">
        <v>2000</v>
      </c>
      <c r="BH811" s="25" t="s">
        <v>2000</v>
      </c>
      <c r="BI811" s="75" t="s">
        <v>2000</v>
      </c>
      <c r="BJ811" s="75" t="s">
        <v>2000</v>
      </c>
      <c r="BK811" s="75" t="s">
        <v>2000</v>
      </c>
      <c r="BL811" s="15"/>
      <c r="BM811" s="15"/>
      <c r="BN811" s="15"/>
      <c r="BO811" s="15"/>
      <c r="BP811" s="15"/>
      <c r="BQ811" s="15"/>
      <c r="BR811" s="15"/>
    </row>
    <row r="812" spans="1:70" s="52" customFormat="1" ht="15" customHeight="1" x14ac:dyDescent="0.25">
      <c r="A812" s="25">
        <v>580</v>
      </c>
      <c r="B812" s="26"/>
      <c r="C812" s="190" t="s">
        <v>428</v>
      </c>
      <c r="D812" s="201">
        <v>0</v>
      </c>
      <c r="E812" s="57" t="s">
        <v>426</v>
      </c>
      <c r="F812" s="57" t="s">
        <v>5</v>
      </c>
      <c r="G812" s="25" t="s">
        <v>412</v>
      </c>
      <c r="H812" s="104">
        <v>1</v>
      </c>
      <c r="I812" s="25"/>
      <c r="J812" s="25"/>
      <c r="K812" s="25">
        <v>4</v>
      </c>
      <c r="L812" s="25">
        <v>3</v>
      </c>
      <c r="M812" s="25">
        <v>24</v>
      </c>
      <c r="N812" s="25">
        <v>24</v>
      </c>
      <c r="O812" s="25" t="s">
        <v>1744</v>
      </c>
      <c r="P812" s="25" t="s">
        <v>19</v>
      </c>
      <c r="Q812" s="25" t="s">
        <v>965</v>
      </c>
      <c r="R812" s="25" t="s">
        <v>966</v>
      </c>
      <c r="S812" s="25">
        <v>2</v>
      </c>
      <c r="T812" s="25" t="s">
        <v>537</v>
      </c>
      <c r="U812" s="25" t="s">
        <v>2</v>
      </c>
      <c r="V812" s="25">
        <v>52</v>
      </c>
      <c r="W812" s="25" t="s">
        <v>3866</v>
      </c>
      <c r="X812" s="25">
        <v>1</v>
      </c>
      <c r="Y812" s="83"/>
      <c r="Z812" s="83"/>
      <c r="AA812" s="83">
        <v>171</v>
      </c>
      <c r="AB812" s="83"/>
      <c r="AC812" s="83"/>
      <c r="AD812" s="25" t="s">
        <v>1947</v>
      </c>
      <c r="AE812" s="22"/>
      <c r="AF812" s="22"/>
      <c r="AG812" s="22">
        <f t="shared" si="55"/>
        <v>143.09615139795773</v>
      </c>
      <c r="AH812" s="22"/>
      <c r="AI812" s="22"/>
      <c r="AJ812" s="35"/>
      <c r="AK812" s="35"/>
      <c r="AL812" s="35">
        <f>AG812</f>
        <v>143.09615139795773</v>
      </c>
      <c r="AM812" s="35"/>
      <c r="AN812" s="35"/>
      <c r="AO812" s="24">
        <v>65.3</v>
      </c>
      <c r="AP812" s="24"/>
      <c r="AQ812" s="24">
        <v>1.95583</v>
      </c>
      <c r="AR812" s="28">
        <v>3</v>
      </c>
      <c r="AS812" s="24">
        <v>16</v>
      </c>
      <c r="AT812" s="25">
        <v>10</v>
      </c>
      <c r="AU812" s="25" t="s">
        <v>967</v>
      </c>
      <c r="AV812" s="25" t="s">
        <v>974</v>
      </c>
      <c r="AW812" s="25">
        <v>1988</v>
      </c>
      <c r="AX812" s="25" t="s">
        <v>2</v>
      </c>
      <c r="AY812" s="25" t="s">
        <v>973</v>
      </c>
      <c r="AZ812" s="25" t="s">
        <v>3</v>
      </c>
      <c r="BA812" s="25"/>
      <c r="BB812" s="25"/>
      <c r="BC812" s="25" t="s">
        <v>975</v>
      </c>
      <c r="BD812" s="25" t="s">
        <v>976</v>
      </c>
      <c r="BE812" s="25" t="s">
        <v>972</v>
      </c>
      <c r="BF812" s="44">
        <v>3</v>
      </c>
      <c r="BG812" s="25" t="s">
        <v>2000</v>
      </c>
      <c r="BH812" s="25" t="s">
        <v>2000</v>
      </c>
      <c r="BI812" s="75" t="s">
        <v>2000</v>
      </c>
      <c r="BJ812" s="75" t="s">
        <v>2000</v>
      </c>
      <c r="BK812" s="75" t="s">
        <v>2000</v>
      </c>
      <c r="BL812" s="15"/>
      <c r="BM812" s="15"/>
      <c r="BN812" s="15"/>
      <c r="BO812" s="15"/>
      <c r="BP812" s="15"/>
      <c r="BQ812" s="15"/>
      <c r="BR812" s="15"/>
    </row>
    <row r="813" spans="1:70" s="52" customFormat="1" ht="15" customHeight="1" x14ac:dyDescent="0.25">
      <c r="A813" s="25">
        <v>581</v>
      </c>
      <c r="B813" s="26"/>
      <c r="C813" s="190" t="s">
        <v>428</v>
      </c>
      <c r="D813" s="201">
        <v>0</v>
      </c>
      <c r="E813" s="57" t="s">
        <v>426</v>
      </c>
      <c r="F813" s="57" t="s">
        <v>5</v>
      </c>
      <c r="G813" s="25" t="s">
        <v>412</v>
      </c>
      <c r="H813" s="104">
        <v>1</v>
      </c>
      <c r="I813" s="25"/>
      <c r="J813" s="25"/>
      <c r="K813" s="25">
        <v>4</v>
      </c>
      <c r="L813" s="25">
        <v>3</v>
      </c>
      <c r="M813" s="25">
        <v>19</v>
      </c>
      <c r="N813" s="25" t="s">
        <v>2960</v>
      </c>
      <c r="O813" s="25" t="s">
        <v>964</v>
      </c>
      <c r="P813" s="25" t="s">
        <v>19</v>
      </c>
      <c r="Q813" s="25" t="s">
        <v>965</v>
      </c>
      <c r="R813" s="25" t="s">
        <v>966</v>
      </c>
      <c r="S813" s="25">
        <v>2</v>
      </c>
      <c r="T813" s="25" t="s">
        <v>537</v>
      </c>
      <c r="U813" s="25" t="s">
        <v>2</v>
      </c>
      <c r="V813" s="25">
        <v>52</v>
      </c>
      <c r="W813" s="25" t="s">
        <v>3866</v>
      </c>
      <c r="X813" s="25">
        <v>1</v>
      </c>
      <c r="Y813" s="25"/>
      <c r="Z813" s="83"/>
      <c r="AA813" s="83">
        <v>168580</v>
      </c>
      <c r="AB813" s="83"/>
      <c r="AC813" s="83"/>
      <c r="AD813" s="25" t="s">
        <v>1946</v>
      </c>
      <c r="AE813" s="22"/>
      <c r="AF813" s="22"/>
      <c r="AG813" s="22">
        <f t="shared" si="55"/>
        <v>141071.04796881706</v>
      </c>
      <c r="AH813" s="22"/>
      <c r="AI813" s="22"/>
      <c r="AJ813" s="23"/>
      <c r="AK813" s="23"/>
      <c r="AL813" s="23"/>
      <c r="AM813" s="23"/>
      <c r="AN813" s="23"/>
      <c r="AO813" s="24">
        <v>65.3</v>
      </c>
      <c r="AP813" s="24"/>
      <c r="AQ813" s="24">
        <v>1.95583</v>
      </c>
      <c r="AR813" s="24">
        <v>4</v>
      </c>
      <c r="AS813" s="24">
        <v>16</v>
      </c>
      <c r="AT813" s="25">
        <v>10</v>
      </c>
      <c r="AU813" s="25" t="s">
        <v>967</v>
      </c>
      <c r="AV813" s="25" t="s">
        <v>969</v>
      </c>
      <c r="AW813" s="25">
        <v>1988</v>
      </c>
      <c r="AX813" s="25" t="s">
        <v>2</v>
      </c>
      <c r="AY813" s="25" t="s">
        <v>968</v>
      </c>
      <c r="AZ813" s="25" t="s">
        <v>3</v>
      </c>
      <c r="BA813" s="25"/>
      <c r="BB813" s="25"/>
      <c r="BC813" s="25" t="s">
        <v>970</v>
      </c>
      <c r="BD813" s="25" t="s">
        <v>971</v>
      </c>
      <c r="BE813" s="25" t="s">
        <v>972</v>
      </c>
      <c r="BF813" s="44">
        <v>3</v>
      </c>
      <c r="BG813" s="25" t="s">
        <v>2000</v>
      </c>
      <c r="BH813" s="25" t="s">
        <v>2000</v>
      </c>
      <c r="BI813" s="75" t="s">
        <v>2000</v>
      </c>
      <c r="BJ813" s="75" t="s">
        <v>2000</v>
      </c>
      <c r="BK813" s="75" t="s">
        <v>2000</v>
      </c>
      <c r="BL813" s="15"/>
      <c r="BM813" s="15"/>
      <c r="BN813" s="15"/>
      <c r="BO813" s="15"/>
      <c r="BP813" s="15"/>
      <c r="BQ813" s="15"/>
      <c r="BR813" s="15"/>
    </row>
    <row r="814" spans="1:70" s="52" customFormat="1" ht="15" customHeight="1" x14ac:dyDescent="0.25">
      <c r="A814" s="25">
        <v>583</v>
      </c>
      <c r="B814" s="21">
        <v>227</v>
      </c>
      <c r="C814" s="190" t="s">
        <v>23</v>
      </c>
      <c r="D814" s="200">
        <v>0</v>
      </c>
      <c r="E814" s="57" t="s">
        <v>726</v>
      </c>
      <c r="F814" s="57" t="s">
        <v>289</v>
      </c>
      <c r="G814" s="25"/>
      <c r="H814" s="104">
        <v>1</v>
      </c>
      <c r="I814" s="25">
        <v>1</v>
      </c>
      <c r="J814" s="25" t="s">
        <v>336</v>
      </c>
      <c r="K814" s="25">
        <v>1</v>
      </c>
      <c r="L814" s="25">
        <v>2</v>
      </c>
      <c r="M814" s="25">
        <v>10</v>
      </c>
      <c r="N814" s="25" t="s">
        <v>2952</v>
      </c>
      <c r="O814" s="25" t="s">
        <v>729</v>
      </c>
      <c r="P814" s="25" t="s">
        <v>19</v>
      </c>
      <c r="Q814" s="25" t="s">
        <v>544</v>
      </c>
      <c r="R814" s="25"/>
      <c r="S814" s="25">
        <v>7</v>
      </c>
      <c r="T814" s="25" t="s">
        <v>337</v>
      </c>
      <c r="U814" s="25" t="s">
        <v>2</v>
      </c>
      <c r="V814" s="44">
        <v>8</v>
      </c>
      <c r="W814" s="25" t="s">
        <v>730</v>
      </c>
      <c r="X814" s="25">
        <v>1</v>
      </c>
      <c r="Y814" s="25"/>
      <c r="Z814" s="83">
        <v>10.16</v>
      </c>
      <c r="AA814" s="83">
        <v>11.18</v>
      </c>
      <c r="AB814" s="83"/>
      <c r="AC814" s="83">
        <v>12.38</v>
      </c>
      <c r="AD814" s="25" t="s">
        <v>735</v>
      </c>
      <c r="AE814" s="22"/>
      <c r="AF814" s="22">
        <f>(Z814*(106.875/AO814))/$AQ814</f>
        <v>10.431670802978147</v>
      </c>
      <c r="AG814" s="22">
        <f t="shared" si="55"/>
        <v>11.478944840285006</v>
      </c>
      <c r="AH814" s="22"/>
      <c r="AI814" s="22">
        <f>(AC814*(106.875/AO814))/$AQ814</f>
        <v>12.711031942998963</v>
      </c>
      <c r="AJ814" s="35"/>
      <c r="AK814" s="35"/>
      <c r="AL814" s="35"/>
      <c r="AM814" s="35"/>
      <c r="AN814" s="35"/>
      <c r="AO814" s="24">
        <v>104.09166666666665</v>
      </c>
      <c r="AP814" s="24"/>
      <c r="AQ814" s="24">
        <v>1</v>
      </c>
      <c r="AR814" s="24">
        <v>6</v>
      </c>
      <c r="AS814" s="24" t="s">
        <v>751</v>
      </c>
      <c r="AT814" s="25">
        <v>12</v>
      </c>
      <c r="AU814" s="25" t="s">
        <v>731</v>
      </c>
      <c r="AV814" s="25"/>
      <c r="AW814" s="25">
        <v>2012</v>
      </c>
      <c r="AX814" s="25" t="s">
        <v>2</v>
      </c>
      <c r="AY814" s="25"/>
      <c r="AZ814" s="25"/>
      <c r="BA814" s="25"/>
      <c r="BB814" s="25"/>
      <c r="BC814" s="25">
        <v>401</v>
      </c>
      <c r="BD814" s="25" t="s">
        <v>297</v>
      </c>
      <c r="BE814" s="25" t="s">
        <v>732</v>
      </c>
      <c r="BF814" s="25">
        <v>3</v>
      </c>
      <c r="BG814" s="25" t="s">
        <v>2000</v>
      </c>
      <c r="BH814" s="25" t="s">
        <v>2000</v>
      </c>
      <c r="BI814" s="74">
        <v>0</v>
      </c>
      <c r="BJ814" s="75" t="s">
        <v>4006</v>
      </c>
      <c r="BK814" s="75" t="s">
        <v>3906</v>
      </c>
      <c r="BL814" s="15"/>
      <c r="BM814" s="238"/>
      <c r="BN814" s="238"/>
      <c r="BO814" s="238"/>
      <c r="BP814" s="238"/>
      <c r="BQ814" s="238"/>
      <c r="BR814" s="238"/>
    </row>
    <row r="815" spans="1:70" s="52" customFormat="1" ht="15" customHeight="1" x14ac:dyDescent="0.25">
      <c r="A815" s="25">
        <v>582</v>
      </c>
      <c r="B815" s="26"/>
      <c r="C815" s="190" t="s">
        <v>23</v>
      </c>
      <c r="D815" s="200">
        <v>0</v>
      </c>
      <c r="E815" s="57" t="s">
        <v>726</v>
      </c>
      <c r="F815" s="57" t="s">
        <v>289</v>
      </c>
      <c r="G815" s="25"/>
      <c r="H815" s="104">
        <v>1</v>
      </c>
      <c r="I815" s="25">
        <v>1</v>
      </c>
      <c r="J815" s="25" t="s">
        <v>336</v>
      </c>
      <c r="K815" s="25">
        <v>1</v>
      </c>
      <c r="L815" s="25">
        <v>2</v>
      </c>
      <c r="M815" s="25">
        <v>8</v>
      </c>
      <c r="N815" s="25" t="s">
        <v>2981</v>
      </c>
      <c r="O815" s="25" t="s">
        <v>728</v>
      </c>
      <c r="P815" s="25" t="s">
        <v>19</v>
      </c>
      <c r="Q815" s="25" t="s">
        <v>544</v>
      </c>
      <c r="R815" s="25"/>
      <c r="S815" s="25">
        <v>7</v>
      </c>
      <c r="T815" s="25" t="s">
        <v>337</v>
      </c>
      <c r="U815" s="25" t="s">
        <v>2</v>
      </c>
      <c r="V815" s="44">
        <v>8</v>
      </c>
      <c r="W815" s="25" t="s">
        <v>730</v>
      </c>
      <c r="X815" s="25">
        <v>1</v>
      </c>
      <c r="Y815" s="25"/>
      <c r="Z815" s="25">
        <v>2.84</v>
      </c>
      <c r="AA815" s="25">
        <v>2.97</v>
      </c>
      <c r="AB815" s="25"/>
      <c r="AC815" s="25">
        <v>3.13</v>
      </c>
      <c r="AD815" s="25" t="s">
        <v>734</v>
      </c>
      <c r="AE815" s="22"/>
      <c r="AF815" s="22">
        <f>(Z815*(106.875/AO815))/$AQ815</f>
        <v>2.9159394764230249</v>
      </c>
      <c r="AG815" s="22">
        <f t="shared" si="55"/>
        <v>3.0494155792170368</v>
      </c>
      <c r="AH815" s="22"/>
      <c r="AI815" s="22">
        <f>(AC815*(106.875/AO815))/$AQ815</f>
        <v>3.2136938595788971</v>
      </c>
      <c r="AJ815" s="35"/>
      <c r="AK815" s="35"/>
      <c r="AL815" s="35"/>
      <c r="AM815" s="35"/>
      <c r="AN815" s="35"/>
      <c r="AO815" s="24">
        <v>104.09166666666665</v>
      </c>
      <c r="AP815" s="24"/>
      <c r="AQ815" s="24">
        <v>1</v>
      </c>
      <c r="AR815" s="24">
        <v>5</v>
      </c>
      <c r="AS815" s="24" t="s">
        <v>751</v>
      </c>
      <c r="AT815" s="25">
        <v>12</v>
      </c>
      <c r="AU815" s="25" t="s">
        <v>731</v>
      </c>
      <c r="AV815" s="25"/>
      <c r="AW815" s="25">
        <v>2012</v>
      </c>
      <c r="AX815" s="25" t="s">
        <v>2</v>
      </c>
      <c r="AY815" s="25"/>
      <c r="AZ815" s="25"/>
      <c r="BA815" s="25"/>
      <c r="BB815" s="25"/>
      <c r="BC815" s="25">
        <v>401</v>
      </c>
      <c r="BD815" s="25" t="s">
        <v>297</v>
      </c>
      <c r="BE815" s="25" t="s">
        <v>733</v>
      </c>
      <c r="BF815" s="25">
        <v>3</v>
      </c>
      <c r="BG815" s="25" t="s">
        <v>2000</v>
      </c>
      <c r="BH815" s="25" t="s">
        <v>2000</v>
      </c>
      <c r="BI815" s="74">
        <v>0</v>
      </c>
      <c r="BJ815" s="75" t="s">
        <v>4006</v>
      </c>
      <c r="BK815" s="75" t="s">
        <v>4063</v>
      </c>
      <c r="BL815" s="15"/>
      <c r="BM815" s="238"/>
      <c r="BN815" s="238"/>
      <c r="BO815" s="238"/>
      <c r="BP815" s="238"/>
      <c r="BQ815" s="238"/>
      <c r="BR815" s="238"/>
    </row>
    <row r="816" spans="1:70" s="52" customFormat="1" ht="15" customHeight="1" x14ac:dyDescent="0.25">
      <c r="A816" s="25">
        <v>584</v>
      </c>
      <c r="B816" s="26"/>
      <c r="C816" s="190" t="s">
        <v>23</v>
      </c>
      <c r="D816" s="200">
        <v>0</v>
      </c>
      <c r="E816" s="57" t="s">
        <v>726</v>
      </c>
      <c r="F816" s="57" t="s">
        <v>289</v>
      </c>
      <c r="G816" s="25"/>
      <c r="H816" s="104">
        <v>1</v>
      </c>
      <c r="I816" s="25">
        <v>1</v>
      </c>
      <c r="J816" s="25" t="s">
        <v>336</v>
      </c>
      <c r="K816" s="25">
        <v>1</v>
      </c>
      <c r="L816" s="25">
        <v>2</v>
      </c>
      <c r="M816" s="25">
        <v>24</v>
      </c>
      <c r="N816" s="25" t="s">
        <v>2955</v>
      </c>
      <c r="O816" s="25" t="s">
        <v>727</v>
      </c>
      <c r="P816" s="25" t="s">
        <v>19</v>
      </c>
      <c r="Q816" s="25" t="s">
        <v>544</v>
      </c>
      <c r="R816" s="25"/>
      <c r="S816" s="25">
        <v>7</v>
      </c>
      <c r="T816" s="25" t="s">
        <v>337</v>
      </c>
      <c r="U816" s="25" t="s">
        <v>2</v>
      </c>
      <c r="V816" s="44">
        <v>8</v>
      </c>
      <c r="W816" s="25" t="s">
        <v>730</v>
      </c>
      <c r="X816" s="25">
        <v>1</v>
      </c>
      <c r="Y816" s="25"/>
      <c r="Z816" s="83">
        <v>3.59</v>
      </c>
      <c r="AA816" s="83">
        <v>3.9449999999999998</v>
      </c>
      <c r="AB816" s="83"/>
      <c r="AC816" s="83">
        <v>4.37</v>
      </c>
      <c r="AD816" s="25" t="s">
        <v>1247</v>
      </c>
      <c r="AE816" s="22"/>
      <c r="AF816" s="22">
        <f>(Z816*(106.875/AO816))/$AQ816</f>
        <v>3.6859939156192465</v>
      </c>
      <c r="AG816" s="22">
        <f t="shared" si="55"/>
        <v>4.0504863501721244</v>
      </c>
      <c r="AH816" s="22"/>
      <c r="AI816" s="22">
        <f>(AC816*(106.875/AO816))/$AQ816</f>
        <v>4.4868505323833165</v>
      </c>
      <c r="AJ816" s="35"/>
      <c r="AK816" s="35"/>
      <c r="AL816" s="35"/>
      <c r="AM816" s="35"/>
      <c r="AN816" s="35"/>
      <c r="AO816" s="24">
        <v>104.09166666666665</v>
      </c>
      <c r="AP816" s="24"/>
      <c r="AQ816" s="24">
        <v>1</v>
      </c>
      <c r="AR816" s="24">
        <v>6</v>
      </c>
      <c r="AS816" s="24" t="s">
        <v>751</v>
      </c>
      <c r="AT816" s="25">
        <v>12</v>
      </c>
      <c r="AU816" s="25" t="s">
        <v>731</v>
      </c>
      <c r="AV816" s="25"/>
      <c r="AW816" s="25">
        <v>2012</v>
      </c>
      <c r="AX816" s="25" t="s">
        <v>2</v>
      </c>
      <c r="AY816" s="25"/>
      <c r="AZ816" s="25"/>
      <c r="BA816" s="25"/>
      <c r="BB816" s="25"/>
      <c r="BC816" s="25">
        <v>401</v>
      </c>
      <c r="BD816" s="25" t="s">
        <v>297</v>
      </c>
      <c r="BE816" s="25" t="s">
        <v>732</v>
      </c>
      <c r="BF816" s="25">
        <v>3</v>
      </c>
      <c r="BG816" s="25" t="s">
        <v>2000</v>
      </c>
      <c r="BH816" s="25" t="s">
        <v>2000</v>
      </c>
      <c r="BI816" s="74">
        <v>0</v>
      </c>
      <c r="BJ816" s="75" t="s">
        <v>4006</v>
      </c>
      <c r="BK816" s="75" t="s">
        <v>3906</v>
      </c>
      <c r="BL816" s="15"/>
      <c r="BM816" s="213"/>
      <c r="BN816" s="213"/>
      <c r="BO816" s="213"/>
      <c r="BP816" s="213"/>
      <c r="BQ816" s="213"/>
      <c r="BR816" s="213"/>
    </row>
    <row r="817" spans="1:70" s="52" customFormat="1" ht="15" customHeight="1" x14ac:dyDescent="0.25">
      <c r="A817" s="25">
        <v>693</v>
      </c>
      <c r="B817" s="237"/>
      <c r="C817" s="190"/>
      <c r="D817" s="200">
        <v>1</v>
      </c>
      <c r="E817" s="57" t="s">
        <v>3145</v>
      </c>
      <c r="F817" s="57" t="s">
        <v>151</v>
      </c>
      <c r="G817" s="25" t="s">
        <v>3146</v>
      </c>
      <c r="H817" s="104">
        <v>1</v>
      </c>
      <c r="I817" s="25">
        <v>1</v>
      </c>
      <c r="J817" s="25" t="s">
        <v>3147</v>
      </c>
      <c r="K817" s="25">
        <v>4</v>
      </c>
      <c r="L817" s="25">
        <v>1</v>
      </c>
      <c r="M817" s="25">
        <v>1</v>
      </c>
      <c r="N817" s="25" t="s">
        <v>3174</v>
      </c>
      <c r="O817" s="25" t="s">
        <v>3187</v>
      </c>
      <c r="P817" s="25" t="s">
        <v>3141</v>
      </c>
      <c r="Q817" s="25" t="s">
        <v>3149</v>
      </c>
      <c r="R817" s="25" t="s">
        <v>3164</v>
      </c>
      <c r="S817" s="25">
        <v>4</v>
      </c>
      <c r="T817" s="25" t="s">
        <v>3165</v>
      </c>
      <c r="U817" s="25" t="s">
        <v>10</v>
      </c>
      <c r="V817" s="25">
        <v>8</v>
      </c>
      <c r="W817" s="25" t="s">
        <v>3166</v>
      </c>
      <c r="X817" s="25">
        <v>1</v>
      </c>
      <c r="Y817" s="25"/>
      <c r="Z817" s="25"/>
      <c r="AA817" s="25">
        <v>257533</v>
      </c>
      <c r="AB817" s="25"/>
      <c r="AC817" s="25"/>
      <c r="AD817" s="25" t="s">
        <v>3167</v>
      </c>
      <c r="AE817" s="22"/>
      <c r="AF817" s="22"/>
      <c r="AG817" s="22">
        <f t="shared" ref="AG817:AG823" si="56">((AA817*(124.23/$AO817))/$AQ817)*(0.830367/$AP817)</f>
        <v>125.25268018009832</v>
      </c>
      <c r="AH817" s="22"/>
      <c r="AI817" s="22"/>
      <c r="AJ817" s="35"/>
      <c r="AK817" s="35"/>
      <c r="AL817" s="35">
        <f t="shared" ref="AL817:AL823" si="57">AG817/6.4</f>
        <v>19.570731278140361</v>
      </c>
      <c r="AM817" s="35"/>
      <c r="AN817" s="35"/>
      <c r="AO817" s="24">
        <v>66.317032315000006</v>
      </c>
      <c r="AP817" s="24">
        <v>3198.2863347490502</v>
      </c>
      <c r="AQ817" s="24">
        <v>1</v>
      </c>
      <c r="AR817" s="24">
        <v>3</v>
      </c>
      <c r="AS817" s="24"/>
      <c r="AT817" s="25">
        <v>10</v>
      </c>
      <c r="AU817" s="25" t="s">
        <v>3230</v>
      </c>
      <c r="AV817" s="25" t="s">
        <v>3232</v>
      </c>
      <c r="AW817" s="25">
        <v>2003</v>
      </c>
      <c r="AX817" s="25" t="s">
        <v>2</v>
      </c>
      <c r="AY817" s="25" t="s">
        <v>3231</v>
      </c>
      <c r="AZ817" s="25" t="s">
        <v>751</v>
      </c>
      <c r="BA817" s="25" t="s">
        <v>3188</v>
      </c>
      <c r="BB817" s="25"/>
      <c r="BC817" s="25" t="s">
        <v>3159</v>
      </c>
      <c r="BD817" s="25" t="s">
        <v>3160</v>
      </c>
      <c r="BE817" s="25" t="s">
        <v>3162</v>
      </c>
      <c r="BF817" s="25">
        <v>3</v>
      </c>
      <c r="BG817" s="62">
        <v>3</v>
      </c>
      <c r="BH817" s="25" t="s">
        <v>2000</v>
      </c>
      <c r="BI817" s="74">
        <v>2</v>
      </c>
      <c r="BJ817" s="75" t="s">
        <v>2000</v>
      </c>
      <c r="BK817" s="75" t="s">
        <v>4088</v>
      </c>
      <c r="BL817" s="15"/>
      <c r="BM817" s="15"/>
      <c r="BN817" s="15"/>
      <c r="BO817" s="15"/>
      <c r="BP817" s="15"/>
      <c r="BQ817" s="15"/>
      <c r="BR817" s="15"/>
    </row>
    <row r="818" spans="1:70" s="52" customFormat="1" ht="15" customHeight="1" x14ac:dyDescent="0.25">
      <c r="A818" s="25">
        <v>694</v>
      </c>
      <c r="B818" s="237"/>
      <c r="C818" s="190"/>
      <c r="D818" s="200">
        <v>1</v>
      </c>
      <c r="E818" s="57" t="s">
        <v>3145</v>
      </c>
      <c r="F818" s="57" t="s">
        <v>151</v>
      </c>
      <c r="G818" s="25" t="s">
        <v>3146</v>
      </c>
      <c r="H818" s="104">
        <v>1</v>
      </c>
      <c r="I818" s="25">
        <v>1</v>
      </c>
      <c r="J818" s="25" t="s">
        <v>3147</v>
      </c>
      <c r="K818" s="25">
        <v>4</v>
      </c>
      <c r="L818" s="25">
        <v>1</v>
      </c>
      <c r="M818" s="25">
        <v>1</v>
      </c>
      <c r="N818" s="25" t="s">
        <v>3174</v>
      </c>
      <c r="O818" s="25" t="s">
        <v>3190</v>
      </c>
      <c r="P818" s="25" t="s">
        <v>3141</v>
      </c>
      <c r="Q818" s="25" t="s">
        <v>3149</v>
      </c>
      <c r="R818" s="25" t="s">
        <v>3164</v>
      </c>
      <c r="S818" s="25">
        <v>4</v>
      </c>
      <c r="T818" s="25" t="s">
        <v>3165</v>
      </c>
      <c r="U818" s="25" t="s">
        <v>10</v>
      </c>
      <c r="V818" s="25">
        <v>8</v>
      </c>
      <c r="W818" s="25" t="s">
        <v>3166</v>
      </c>
      <c r="X818" s="25">
        <v>1</v>
      </c>
      <c r="Y818" s="25"/>
      <c r="Z818" s="25"/>
      <c r="AA818" s="25">
        <v>235640</v>
      </c>
      <c r="AB818" s="25"/>
      <c r="AC818" s="25"/>
      <c r="AD818" s="25" t="s">
        <v>3167</v>
      </c>
      <c r="AE818" s="22"/>
      <c r="AF818" s="22"/>
      <c r="AG818" s="22">
        <f t="shared" si="56"/>
        <v>114.60489163578404</v>
      </c>
      <c r="AH818" s="22"/>
      <c r="AI818" s="22"/>
      <c r="AJ818" s="35"/>
      <c r="AK818" s="35"/>
      <c r="AL818" s="35">
        <f t="shared" si="57"/>
        <v>17.907014318091257</v>
      </c>
      <c r="AM818" s="35"/>
      <c r="AN818" s="35"/>
      <c r="AO818" s="24">
        <v>66.317032315000006</v>
      </c>
      <c r="AP818" s="24">
        <v>3198.2863347490502</v>
      </c>
      <c r="AQ818" s="24">
        <v>1</v>
      </c>
      <c r="AR818" s="24">
        <v>3</v>
      </c>
      <c r="AS818" s="24"/>
      <c r="AT818" s="25">
        <v>10</v>
      </c>
      <c r="AU818" s="25" t="s">
        <v>3230</v>
      </c>
      <c r="AV818" s="25" t="s">
        <v>3232</v>
      </c>
      <c r="AW818" s="25">
        <v>2003</v>
      </c>
      <c r="AX818" s="25" t="s">
        <v>2</v>
      </c>
      <c r="AY818" s="25" t="s">
        <v>3231</v>
      </c>
      <c r="AZ818" s="25" t="s">
        <v>751</v>
      </c>
      <c r="BA818" s="25" t="s">
        <v>3191</v>
      </c>
      <c r="BB818" s="25"/>
      <c r="BC818" s="25" t="s">
        <v>3159</v>
      </c>
      <c r="BD818" s="25" t="s">
        <v>3160</v>
      </c>
      <c r="BE818" s="25" t="s">
        <v>3162</v>
      </c>
      <c r="BF818" s="25">
        <v>3</v>
      </c>
      <c r="BG818" s="62">
        <v>3</v>
      </c>
      <c r="BH818" s="25" t="s">
        <v>2000</v>
      </c>
      <c r="BI818" s="74">
        <v>2</v>
      </c>
      <c r="BJ818" s="75" t="s">
        <v>2000</v>
      </c>
      <c r="BK818" s="75" t="s">
        <v>4088</v>
      </c>
      <c r="BL818" s="15"/>
      <c r="BM818" s="15"/>
      <c r="BN818" s="15"/>
      <c r="BO818" s="15"/>
      <c r="BP818" s="15"/>
      <c r="BQ818" s="15"/>
      <c r="BR818" s="15"/>
    </row>
    <row r="819" spans="1:70" s="52" customFormat="1" ht="15" customHeight="1" x14ac:dyDescent="0.25">
      <c r="A819" s="25">
        <v>695</v>
      </c>
      <c r="B819" s="220"/>
      <c r="C819" s="190"/>
      <c r="D819" s="200">
        <v>1</v>
      </c>
      <c r="E819" s="57" t="s">
        <v>3145</v>
      </c>
      <c r="F819" s="57" t="s">
        <v>151</v>
      </c>
      <c r="G819" s="25" t="s">
        <v>3146</v>
      </c>
      <c r="H819" s="104">
        <v>1</v>
      </c>
      <c r="I819" s="25">
        <v>1</v>
      </c>
      <c r="J819" s="25" t="s">
        <v>3147</v>
      </c>
      <c r="K819" s="25">
        <v>4</v>
      </c>
      <c r="L819" s="25">
        <v>1</v>
      </c>
      <c r="M819" s="25">
        <v>3</v>
      </c>
      <c r="N819" s="25" t="s">
        <v>2979</v>
      </c>
      <c r="O819" s="25" t="s">
        <v>3193</v>
      </c>
      <c r="P819" s="25" t="s">
        <v>3141</v>
      </c>
      <c r="Q819" s="25" t="s">
        <v>3149</v>
      </c>
      <c r="R819" s="25" t="s">
        <v>3164</v>
      </c>
      <c r="S819" s="25">
        <v>4</v>
      </c>
      <c r="T819" s="25" t="s">
        <v>3165</v>
      </c>
      <c r="U819" s="25" t="s">
        <v>10</v>
      </c>
      <c r="V819" s="25">
        <v>8</v>
      </c>
      <c r="W819" s="25" t="s">
        <v>3166</v>
      </c>
      <c r="X819" s="25">
        <v>1</v>
      </c>
      <c r="Y819" s="25"/>
      <c r="Z819" s="25"/>
      <c r="AA819" s="25">
        <v>777222</v>
      </c>
      <c r="AB819" s="25"/>
      <c r="AC819" s="25"/>
      <c r="AD819" s="25" t="s">
        <v>3167</v>
      </c>
      <c r="AE819" s="22"/>
      <c r="AF819" s="22"/>
      <c r="AG819" s="22">
        <f t="shared" si="56"/>
        <v>378.00646361800773</v>
      </c>
      <c r="AH819" s="22"/>
      <c r="AI819" s="22"/>
      <c r="AJ819" s="35"/>
      <c r="AK819" s="35"/>
      <c r="AL819" s="35">
        <f t="shared" si="57"/>
        <v>59.063509940313708</v>
      </c>
      <c r="AM819" s="35"/>
      <c r="AN819" s="35"/>
      <c r="AO819" s="24">
        <v>66.317032315000006</v>
      </c>
      <c r="AP819" s="24">
        <v>3198.2863347490502</v>
      </c>
      <c r="AQ819" s="24">
        <v>1</v>
      </c>
      <c r="AR819" s="24">
        <v>3</v>
      </c>
      <c r="AS819" s="24"/>
      <c r="AT819" s="25">
        <v>10</v>
      </c>
      <c r="AU819" s="25" t="s">
        <v>3230</v>
      </c>
      <c r="AV819" s="25" t="s">
        <v>3232</v>
      </c>
      <c r="AW819" s="25">
        <v>2003</v>
      </c>
      <c r="AX819" s="25" t="s">
        <v>2</v>
      </c>
      <c r="AY819" s="25" t="s">
        <v>3231</v>
      </c>
      <c r="AZ819" s="25" t="s">
        <v>751</v>
      </c>
      <c r="BA819" s="25" t="s">
        <v>3194</v>
      </c>
      <c r="BB819" s="25"/>
      <c r="BC819" s="25" t="s">
        <v>3159</v>
      </c>
      <c r="BD819" s="25" t="s">
        <v>3160</v>
      </c>
      <c r="BE819" s="25" t="s">
        <v>3162</v>
      </c>
      <c r="BF819" s="25">
        <v>3</v>
      </c>
      <c r="BG819" s="62">
        <v>3</v>
      </c>
      <c r="BH819" s="25" t="s">
        <v>2000</v>
      </c>
      <c r="BI819" s="74">
        <v>2</v>
      </c>
      <c r="BJ819" s="75" t="s">
        <v>2000</v>
      </c>
      <c r="BK819" s="75" t="s">
        <v>4088</v>
      </c>
      <c r="BL819" s="15"/>
      <c r="BM819" s="15"/>
      <c r="BN819" s="15"/>
      <c r="BO819" s="15"/>
      <c r="BP819" s="15"/>
      <c r="BQ819" s="15"/>
      <c r="BR819" s="15"/>
    </row>
    <row r="820" spans="1:70" s="52" customFormat="1" ht="15" customHeight="1" x14ac:dyDescent="0.25">
      <c r="A820" s="25">
        <v>696</v>
      </c>
      <c r="B820" s="233"/>
      <c r="C820" s="190"/>
      <c r="D820" s="200">
        <v>1</v>
      </c>
      <c r="E820" s="57" t="s">
        <v>3145</v>
      </c>
      <c r="F820" s="57" t="s">
        <v>151</v>
      </c>
      <c r="G820" s="25" t="s">
        <v>3146</v>
      </c>
      <c r="H820" s="104">
        <v>1</v>
      </c>
      <c r="I820" s="25">
        <v>1</v>
      </c>
      <c r="J820" s="25" t="s">
        <v>3147</v>
      </c>
      <c r="K820" s="25">
        <v>4</v>
      </c>
      <c r="L820" s="25">
        <v>1</v>
      </c>
      <c r="M820" s="25">
        <v>1</v>
      </c>
      <c r="N820" s="25" t="s">
        <v>3174</v>
      </c>
      <c r="O820" s="25" t="s">
        <v>3196</v>
      </c>
      <c r="P820" s="25" t="s">
        <v>3141</v>
      </c>
      <c r="Q820" s="25" t="s">
        <v>3149</v>
      </c>
      <c r="R820" s="25" t="s">
        <v>3164</v>
      </c>
      <c r="S820" s="25">
        <v>4</v>
      </c>
      <c r="T820" s="25" t="s">
        <v>3165</v>
      </c>
      <c r="U820" s="25" t="s">
        <v>10</v>
      </c>
      <c r="V820" s="25">
        <v>8</v>
      </c>
      <c r="W820" s="25" t="s">
        <v>3166</v>
      </c>
      <c r="X820" s="25">
        <v>1</v>
      </c>
      <c r="Y820" s="25"/>
      <c r="Z820" s="25"/>
      <c r="AA820" s="25">
        <v>21754</v>
      </c>
      <c r="AB820" s="25"/>
      <c r="AC820" s="25"/>
      <c r="AD820" s="25" t="s">
        <v>3167</v>
      </c>
      <c r="AE820" s="22"/>
      <c r="AF820" s="22"/>
      <c r="AG820" s="22">
        <f t="shared" si="56"/>
        <v>10.580185081670539</v>
      </c>
      <c r="AH820" s="22"/>
      <c r="AI820" s="22"/>
      <c r="AJ820" s="35"/>
      <c r="AK820" s="35"/>
      <c r="AL820" s="35">
        <f t="shared" si="57"/>
        <v>1.6531539190110216</v>
      </c>
      <c r="AM820" s="35"/>
      <c r="AN820" s="35"/>
      <c r="AO820" s="24">
        <v>66.317032315000006</v>
      </c>
      <c r="AP820" s="24">
        <v>3198.2863347490502</v>
      </c>
      <c r="AQ820" s="24">
        <v>1</v>
      </c>
      <c r="AR820" s="24">
        <v>3</v>
      </c>
      <c r="AS820" s="24"/>
      <c r="AT820" s="25">
        <v>10</v>
      </c>
      <c r="AU820" s="25" t="s">
        <v>3230</v>
      </c>
      <c r="AV820" s="25" t="s">
        <v>3232</v>
      </c>
      <c r="AW820" s="25">
        <v>2003</v>
      </c>
      <c r="AX820" s="25" t="s">
        <v>2</v>
      </c>
      <c r="AY820" s="25" t="s">
        <v>3231</v>
      </c>
      <c r="AZ820" s="25" t="s">
        <v>751</v>
      </c>
      <c r="BA820" s="25" t="s">
        <v>3197</v>
      </c>
      <c r="BB820" s="25"/>
      <c r="BC820" s="25" t="s">
        <v>3159</v>
      </c>
      <c r="BD820" s="25" t="s">
        <v>3160</v>
      </c>
      <c r="BE820" s="25" t="s">
        <v>3162</v>
      </c>
      <c r="BF820" s="25">
        <v>3</v>
      </c>
      <c r="BG820" s="62">
        <v>3</v>
      </c>
      <c r="BH820" s="25" t="s">
        <v>2000</v>
      </c>
      <c r="BI820" s="74">
        <v>2</v>
      </c>
      <c r="BJ820" s="75" t="s">
        <v>2000</v>
      </c>
      <c r="BK820" s="75" t="s">
        <v>4088</v>
      </c>
      <c r="BL820" s="15"/>
      <c r="BM820" s="15"/>
      <c r="BN820" s="15"/>
      <c r="BO820" s="15"/>
      <c r="BP820" s="15"/>
      <c r="BQ820" s="15"/>
      <c r="BR820" s="15"/>
    </row>
    <row r="821" spans="1:70" s="52" customFormat="1" ht="15" customHeight="1" x14ac:dyDescent="0.25">
      <c r="A821" s="25">
        <v>697</v>
      </c>
      <c r="B821" s="233"/>
      <c r="C821" s="190"/>
      <c r="D821" s="200">
        <v>1</v>
      </c>
      <c r="E821" s="57" t="s">
        <v>3145</v>
      </c>
      <c r="F821" s="57" t="s">
        <v>151</v>
      </c>
      <c r="G821" s="25" t="s">
        <v>3146</v>
      </c>
      <c r="H821" s="104">
        <v>1</v>
      </c>
      <c r="I821" s="25">
        <v>1</v>
      </c>
      <c r="J821" s="25" t="s">
        <v>3147</v>
      </c>
      <c r="K821" s="25">
        <v>4</v>
      </c>
      <c r="L821" s="25">
        <v>1</v>
      </c>
      <c r="M821" s="25">
        <v>1</v>
      </c>
      <c r="N821" s="25" t="s">
        <v>3174</v>
      </c>
      <c r="O821" s="25" t="s">
        <v>3199</v>
      </c>
      <c r="P821" s="25" t="s">
        <v>3141</v>
      </c>
      <c r="Q821" s="25" t="s">
        <v>3149</v>
      </c>
      <c r="R821" s="25" t="s">
        <v>3164</v>
      </c>
      <c r="S821" s="25">
        <v>4</v>
      </c>
      <c r="T821" s="25" t="s">
        <v>3165</v>
      </c>
      <c r="U821" s="25" t="s">
        <v>10</v>
      </c>
      <c r="V821" s="25">
        <v>8</v>
      </c>
      <c r="W821" s="25" t="s">
        <v>3166</v>
      </c>
      <c r="X821" s="25">
        <v>1</v>
      </c>
      <c r="Y821" s="25"/>
      <c r="Z821" s="25"/>
      <c r="AA821" s="25">
        <v>128270</v>
      </c>
      <c r="AB821" s="25"/>
      <c r="AC821" s="25"/>
      <c r="AD821" s="25" t="s">
        <v>3167</v>
      </c>
      <c r="AE821" s="22"/>
      <c r="AF821" s="22"/>
      <c r="AG821" s="22">
        <f t="shared" si="56"/>
        <v>62.384864412332448</v>
      </c>
      <c r="AH821" s="22"/>
      <c r="AI821" s="22"/>
      <c r="AJ821" s="35"/>
      <c r="AK821" s="35"/>
      <c r="AL821" s="35">
        <f t="shared" si="57"/>
        <v>9.7476350644269445</v>
      </c>
      <c r="AM821" s="35"/>
      <c r="AN821" s="35"/>
      <c r="AO821" s="24">
        <v>66.317032315000006</v>
      </c>
      <c r="AP821" s="24">
        <v>3198.2863347490502</v>
      </c>
      <c r="AQ821" s="24">
        <v>1</v>
      </c>
      <c r="AR821" s="24">
        <v>3</v>
      </c>
      <c r="AS821" s="24"/>
      <c r="AT821" s="25">
        <v>10</v>
      </c>
      <c r="AU821" s="25" t="s">
        <v>3230</v>
      </c>
      <c r="AV821" s="25" t="s">
        <v>3232</v>
      </c>
      <c r="AW821" s="25">
        <v>2003</v>
      </c>
      <c r="AX821" s="25" t="s">
        <v>2</v>
      </c>
      <c r="AY821" s="25" t="s">
        <v>3231</v>
      </c>
      <c r="AZ821" s="25" t="s">
        <v>751</v>
      </c>
      <c r="BA821" s="25" t="s">
        <v>3200</v>
      </c>
      <c r="BB821" s="25"/>
      <c r="BC821" s="25" t="s">
        <v>3159</v>
      </c>
      <c r="BD821" s="25" t="s">
        <v>3160</v>
      </c>
      <c r="BE821" s="25" t="s">
        <v>3162</v>
      </c>
      <c r="BF821" s="25">
        <v>3</v>
      </c>
      <c r="BG821" s="62">
        <v>3</v>
      </c>
      <c r="BH821" s="25" t="s">
        <v>2000</v>
      </c>
      <c r="BI821" s="74">
        <v>2</v>
      </c>
      <c r="BJ821" s="75" t="s">
        <v>2000</v>
      </c>
      <c r="BK821" s="75" t="s">
        <v>4088</v>
      </c>
      <c r="BL821" s="15"/>
      <c r="BM821" s="15"/>
      <c r="BN821" s="15"/>
      <c r="BO821" s="15"/>
      <c r="BP821" s="15"/>
      <c r="BQ821" s="15"/>
      <c r="BR821" s="15"/>
    </row>
    <row r="822" spans="1:70" s="52" customFormat="1" ht="15" customHeight="1" x14ac:dyDescent="0.25">
      <c r="A822" s="25">
        <v>698</v>
      </c>
      <c r="B822" s="237"/>
      <c r="C822" s="190"/>
      <c r="D822" s="200">
        <v>1</v>
      </c>
      <c r="E822" s="57" t="s">
        <v>3145</v>
      </c>
      <c r="F822" s="57" t="s">
        <v>151</v>
      </c>
      <c r="G822" s="25" t="s">
        <v>3146</v>
      </c>
      <c r="H822" s="104">
        <v>1</v>
      </c>
      <c r="I822" s="25">
        <v>1</v>
      </c>
      <c r="J822" s="25" t="s">
        <v>3147</v>
      </c>
      <c r="K822" s="25">
        <v>4</v>
      </c>
      <c r="L822" s="25">
        <v>1</v>
      </c>
      <c r="M822" s="25">
        <v>3</v>
      </c>
      <c r="N822" s="25" t="s">
        <v>2979</v>
      </c>
      <c r="O822" s="25" t="s">
        <v>3202</v>
      </c>
      <c r="P822" s="25" t="s">
        <v>3141</v>
      </c>
      <c r="Q822" s="25" t="s">
        <v>3149</v>
      </c>
      <c r="R822" s="25" t="s">
        <v>3164</v>
      </c>
      <c r="S822" s="25">
        <v>4</v>
      </c>
      <c r="T822" s="25" t="s">
        <v>3165</v>
      </c>
      <c r="U822" s="25" t="s">
        <v>10</v>
      </c>
      <c r="V822" s="25">
        <v>8</v>
      </c>
      <c r="W822" s="25" t="s">
        <v>3166</v>
      </c>
      <c r="X822" s="25">
        <v>1</v>
      </c>
      <c r="Y822" s="25"/>
      <c r="Z822" s="25"/>
      <c r="AA822" s="25">
        <v>505988</v>
      </c>
      <c r="AB822" s="25"/>
      <c r="AC822" s="25"/>
      <c r="AD822" s="25" t="s">
        <v>3167</v>
      </c>
      <c r="AE822" s="22"/>
      <c r="AF822" s="22"/>
      <c r="AG822" s="22">
        <f t="shared" si="56"/>
        <v>246.09022198695931</v>
      </c>
      <c r="AH822" s="22"/>
      <c r="AI822" s="22"/>
      <c r="AJ822" s="35"/>
      <c r="AK822" s="35"/>
      <c r="AL822" s="35">
        <f t="shared" si="57"/>
        <v>38.45159718546239</v>
      </c>
      <c r="AM822" s="35"/>
      <c r="AN822" s="35"/>
      <c r="AO822" s="24">
        <v>66.317032315000006</v>
      </c>
      <c r="AP822" s="24">
        <v>3198.2863347490502</v>
      </c>
      <c r="AQ822" s="24">
        <v>1</v>
      </c>
      <c r="AR822" s="24">
        <v>3</v>
      </c>
      <c r="AS822" s="24"/>
      <c r="AT822" s="25">
        <v>10</v>
      </c>
      <c r="AU822" s="25" t="s">
        <v>3230</v>
      </c>
      <c r="AV822" s="25" t="s">
        <v>3232</v>
      </c>
      <c r="AW822" s="25">
        <v>2003</v>
      </c>
      <c r="AX822" s="25" t="s">
        <v>2</v>
      </c>
      <c r="AY822" s="25" t="s">
        <v>3231</v>
      </c>
      <c r="AZ822" s="25" t="s">
        <v>751</v>
      </c>
      <c r="BA822" s="25" t="s">
        <v>3203</v>
      </c>
      <c r="BB822" s="25"/>
      <c r="BC822" s="25" t="s">
        <v>3159</v>
      </c>
      <c r="BD822" s="25" t="s">
        <v>3160</v>
      </c>
      <c r="BE822" s="25" t="s">
        <v>3162</v>
      </c>
      <c r="BF822" s="25">
        <v>3</v>
      </c>
      <c r="BG822" s="62">
        <v>3</v>
      </c>
      <c r="BH822" s="25" t="s">
        <v>2000</v>
      </c>
      <c r="BI822" s="74">
        <v>2</v>
      </c>
      <c r="BJ822" s="75" t="s">
        <v>2000</v>
      </c>
      <c r="BK822" s="75" t="s">
        <v>4088</v>
      </c>
      <c r="BL822" s="15"/>
      <c r="BM822" s="15"/>
      <c r="BN822" s="15"/>
      <c r="BO822" s="15"/>
      <c r="BP822" s="15"/>
      <c r="BQ822" s="15"/>
      <c r="BR822" s="15"/>
    </row>
    <row r="823" spans="1:70" s="52" customFormat="1" ht="15" customHeight="1" x14ac:dyDescent="0.25">
      <c r="A823" s="25">
        <v>699</v>
      </c>
      <c r="B823" s="237"/>
      <c r="C823" s="190"/>
      <c r="D823" s="200">
        <v>1</v>
      </c>
      <c r="E823" s="57" t="s">
        <v>3145</v>
      </c>
      <c r="F823" s="57" t="s">
        <v>151</v>
      </c>
      <c r="G823" s="25" t="s">
        <v>3146</v>
      </c>
      <c r="H823" s="104">
        <v>1</v>
      </c>
      <c r="I823" s="25">
        <v>1</v>
      </c>
      <c r="J823" s="25" t="s">
        <v>3147</v>
      </c>
      <c r="K823" s="25">
        <v>4</v>
      </c>
      <c r="L823" s="25">
        <v>1</v>
      </c>
      <c r="M823" s="25">
        <v>1</v>
      </c>
      <c r="N823" s="25" t="s">
        <v>3174</v>
      </c>
      <c r="O823" s="25" t="s">
        <v>3205</v>
      </c>
      <c r="P823" s="25" t="s">
        <v>3141</v>
      </c>
      <c r="Q823" s="25" t="s">
        <v>3149</v>
      </c>
      <c r="R823" s="25" t="s">
        <v>3164</v>
      </c>
      <c r="S823" s="25">
        <v>4</v>
      </c>
      <c r="T823" s="25" t="s">
        <v>3165</v>
      </c>
      <c r="U823" s="25" t="s">
        <v>10</v>
      </c>
      <c r="V823" s="25">
        <v>8</v>
      </c>
      <c r="W823" s="25" t="s">
        <v>3166</v>
      </c>
      <c r="X823" s="25">
        <v>1</v>
      </c>
      <c r="Y823" s="25"/>
      <c r="Z823" s="25"/>
      <c r="AA823" s="25">
        <v>17225</v>
      </c>
      <c r="AB823" s="25"/>
      <c r="AC823" s="25"/>
      <c r="AD823" s="25" t="s">
        <v>3167</v>
      </c>
      <c r="AE823" s="22"/>
      <c r="AF823" s="22"/>
      <c r="AG823" s="22">
        <f t="shared" si="56"/>
        <v>8.3774794535154467</v>
      </c>
      <c r="AH823" s="22"/>
      <c r="AI823" s="22"/>
      <c r="AJ823" s="35"/>
      <c r="AK823" s="35"/>
      <c r="AL823" s="35">
        <f t="shared" si="57"/>
        <v>1.3089811646117884</v>
      </c>
      <c r="AM823" s="35"/>
      <c r="AN823" s="35"/>
      <c r="AO823" s="24">
        <v>66.317032315000006</v>
      </c>
      <c r="AP823" s="24">
        <v>3198.2863347490502</v>
      </c>
      <c r="AQ823" s="24">
        <v>1</v>
      </c>
      <c r="AR823" s="24">
        <v>3</v>
      </c>
      <c r="AS823" s="24"/>
      <c r="AT823" s="25">
        <v>10</v>
      </c>
      <c r="AU823" s="25" t="s">
        <v>3230</v>
      </c>
      <c r="AV823" s="25" t="s">
        <v>3232</v>
      </c>
      <c r="AW823" s="25">
        <v>2003</v>
      </c>
      <c r="AX823" s="25" t="s">
        <v>2</v>
      </c>
      <c r="AY823" s="25" t="s">
        <v>3231</v>
      </c>
      <c r="AZ823" s="25" t="s">
        <v>751</v>
      </c>
      <c r="BA823" s="25" t="s">
        <v>3206</v>
      </c>
      <c r="BB823" s="25"/>
      <c r="BC823" s="25" t="s">
        <v>3159</v>
      </c>
      <c r="BD823" s="25" t="s">
        <v>3160</v>
      </c>
      <c r="BE823" s="25" t="s">
        <v>3162</v>
      </c>
      <c r="BF823" s="25">
        <v>3</v>
      </c>
      <c r="BG823" s="62">
        <v>3</v>
      </c>
      <c r="BH823" s="25" t="s">
        <v>2000</v>
      </c>
      <c r="BI823" s="74">
        <v>2</v>
      </c>
      <c r="BJ823" s="75" t="s">
        <v>2000</v>
      </c>
      <c r="BK823" s="75" t="s">
        <v>4088</v>
      </c>
      <c r="BL823" s="15"/>
      <c r="BM823" s="15"/>
      <c r="BN823" s="15"/>
      <c r="BO823" s="15"/>
      <c r="BP823" s="15"/>
      <c r="BQ823" s="15"/>
      <c r="BR823" s="15"/>
    </row>
    <row r="824" spans="1:70" s="52" customFormat="1" ht="15" customHeight="1" x14ac:dyDescent="0.25">
      <c r="A824" s="25">
        <v>585</v>
      </c>
      <c r="B824" s="21">
        <v>228</v>
      </c>
      <c r="C824" s="190" t="s">
        <v>23</v>
      </c>
      <c r="D824" s="201">
        <v>0</v>
      </c>
      <c r="E824" s="57" t="s">
        <v>736</v>
      </c>
      <c r="F824" s="57" t="s">
        <v>289</v>
      </c>
      <c r="G824" s="25"/>
      <c r="H824" s="104">
        <v>0</v>
      </c>
      <c r="I824" s="25" t="s">
        <v>618</v>
      </c>
      <c r="J824" s="25"/>
      <c r="K824" s="25">
        <v>1</v>
      </c>
      <c r="L824" s="25">
        <v>2</v>
      </c>
      <c r="M824" s="25"/>
      <c r="N824" s="25"/>
      <c r="O824" s="25"/>
      <c r="P824" s="25"/>
      <c r="Q824" s="25"/>
      <c r="R824" s="25"/>
      <c r="S824" s="25"/>
      <c r="T824" s="25"/>
      <c r="U824" s="25"/>
      <c r="V824" s="25"/>
      <c r="W824" s="25"/>
      <c r="X824" s="25"/>
      <c r="Y824" s="25"/>
      <c r="Z824" s="83"/>
      <c r="AA824" s="83"/>
      <c r="AB824" s="83"/>
      <c r="AC824" s="83"/>
      <c r="AD824" s="25"/>
      <c r="AE824" s="22"/>
      <c r="AF824" s="22"/>
      <c r="AG824" s="22"/>
      <c r="AH824" s="22"/>
      <c r="AI824" s="22"/>
      <c r="AJ824" s="35"/>
      <c r="AK824" s="35"/>
      <c r="AL824" s="35"/>
      <c r="AM824" s="35"/>
      <c r="AN824" s="35"/>
      <c r="AO824" s="24"/>
      <c r="AP824" s="24"/>
      <c r="AQ824" s="24">
        <v>1</v>
      </c>
      <c r="AR824" s="24"/>
      <c r="AS824" s="24" t="s">
        <v>751</v>
      </c>
      <c r="AT824" s="25"/>
      <c r="AU824" s="25"/>
      <c r="AV824" s="25"/>
      <c r="AW824" s="25"/>
      <c r="AX824" s="25"/>
      <c r="AY824" s="25"/>
      <c r="AZ824" s="25"/>
      <c r="BA824" s="25"/>
      <c r="BB824" s="25"/>
      <c r="BC824" s="25"/>
      <c r="BD824" s="25"/>
      <c r="BE824" s="25"/>
      <c r="BF824" s="25"/>
      <c r="BG824" s="25" t="s">
        <v>2000</v>
      </c>
      <c r="BH824" s="25" t="s">
        <v>2000</v>
      </c>
      <c r="BI824" s="75" t="s">
        <v>2000</v>
      </c>
      <c r="BJ824" s="75" t="s">
        <v>2000</v>
      </c>
      <c r="BK824" s="75" t="s">
        <v>2000</v>
      </c>
      <c r="BL824" s="15"/>
      <c r="BM824" s="238"/>
      <c r="BN824" s="238"/>
      <c r="BO824" s="238"/>
      <c r="BP824" s="238"/>
      <c r="BQ824" s="238"/>
      <c r="BR824" s="238"/>
    </row>
    <row r="825" spans="1:70" s="52" customFormat="1" ht="15" customHeight="1" x14ac:dyDescent="0.25">
      <c r="A825" s="25">
        <v>651</v>
      </c>
      <c r="B825" s="237"/>
      <c r="C825" s="190"/>
      <c r="D825" s="201">
        <v>0</v>
      </c>
      <c r="E825" s="57" t="s">
        <v>3045</v>
      </c>
      <c r="F825" s="57" t="s">
        <v>289</v>
      </c>
      <c r="G825" s="25"/>
      <c r="H825" s="104">
        <v>0</v>
      </c>
      <c r="I825" s="25" t="s">
        <v>1426</v>
      </c>
      <c r="J825" s="25"/>
      <c r="K825" s="25">
        <v>1</v>
      </c>
      <c r="L825" s="25">
        <v>2</v>
      </c>
      <c r="M825" s="25"/>
      <c r="N825" s="25"/>
      <c r="O825" s="25"/>
      <c r="P825" s="25"/>
      <c r="Q825" s="25"/>
      <c r="R825" s="25"/>
      <c r="S825" s="25"/>
      <c r="T825" s="25"/>
      <c r="U825" s="25"/>
      <c r="V825" s="25"/>
      <c r="W825" s="25"/>
      <c r="X825" s="25"/>
      <c r="Y825" s="25"/>
      <c r="Z825" s="25"/>
      <c r="AA825" s="25"/>
      <c r="AB825" s="25"/>
      <c r="AC825" s="25"/>
      <c r="AD825" s="25"/>
      <c r="AE825" s="22"/>
      <c r="AF825" s="22"/>
      <c r="AG825" s="22"/>
      <c r="AH825" s="22"/>
      <c r="AI825" s="22"/>
      <c r="AJ825" s="23"/>
      <c r="AK825" s="23"/>
      <c r="AL825" s="23"/>
      <c r="AM825" s="23"/>
      <c r="AN825" s="23"/>
      <c r="AO825" s="24"/>
      <c r="AP825" s="24"/>
      <c r="AQ825" s="24"/>
      <c r="AR825" s="24"/>
      <c r="AS825" s="24"/>
      <c r="AT825" s="25"/>
      <c r="AU825" s="25"/>
      <c r="AV825" s="25"/>
      <c r="AW825" s="25"/>
      <c r="AX825" s="25"/>
      <c r="AY825" s="25"/>
      <c r="AZ825" s="25"/>
      <c r="BA825" s="25"/>
      <c r="BB825" s="25"/>
      <c r="BC825" s="25"/>
      <c r="BD825" s="25"/>
      <c r="BE825" s="25"/>
      <c r="BF825" s="25"/>
      <c r="BG825" s="25" t="s">
        <v>2000</v>
      </c>
      <c r="BH825" s="25" t="s">
        <v>2000</v>
      </c>
      <c r="BI825" s="75" t="s">
        <v>2000</v>
      </c>
      <c r="BJ825" s="75" t="s">
        <v>2000</v>
      </c>
      <c r="BK825" s="75" t="s">
        <v>2000</v>
      </c>
      <c r="BL825" s="15"/>
      <c r="BM825" s="15"/>
      <c r="BN825" s="15"/>
      <c r="BO825" s="15"/>
      <c r="BP825" s="15"/>
      <c r="BQ825" s="15"/>
      <c r="BR825" s="15"/>
    </row>
    <row r="826" spans="1:70" s="52" customFormat="1" ht="15" customHeight="1" x14ac:dyDescent="0.25">
      <c r="A826" s="25">
        <v>586</v>
      </c>
      <c r="B826" s="21">
        <v>229</v>
      </c>
      <c r="C826" s="190" t="s">
        <v>428</v>
      </c>
      <c r="D826" s="201">
        <v>0</v>
      </c>
      <c r="E826" s="57" t="s">
        <v>988</v>
      </c>
      <c r="F826" s="57" t="s">
        <v>5</v>
      </c>
      <c r="G826" s="25" t="s">
        <v>412</v>
      </c>
      <c r="H826" s="104">
        <v>0</v>
      </c>
      <c r="I826" s="25" t="s">
        <v>989</v>
      </c>
      <c r="J826" s="25"/>
      <c r="K826" s="25"/>
      <c r="L826" s="25"/>
      <c r="M826" s="25">
        <v>19</v>
      </c>
      <c r="N826" s="25" t="s">
        <v>2960</v>
      </c>
      <c r="O826" s="25" t="s">
        <v>982</v>
      </c>
      <c r="P826" s="25" t="s">
        <v>19</v>
      </c>
      <c r="Q826" s="25" t="s">
        <v>990</v>
      </c>
      <c r="R826" s="25"/>
      <c r="S826" s="25"/>
      <c r="T826" s="25"/>
      <c r="U826" s="25"/>
      <c r="V826" s="25"/>
      <c r="W826" s="25"/>
      <c r="X826" s="25"/>
      <c r="Y826" s="25"/>
      <c r="Z826" s="83"/>
      <c r="AA826" s="83"/>
      <c r="AB826" s="83"/>
      <c r="AC826" s="83"/>
      <c r="AD826" s="25"/>
      <c r="AE826" s="22"/>
      <c r="AF826" s="22"/>
      <c r="AG826" s="22"/>
      <c r="AH826" s="22"/>
      <c r="AI826" s="22"/>
      <c r="AJ826" s="35"/>
      <c r="AK826" s="35"/>
      <c r="AL826" s="35"/>
      <c r="AM826" s="35"/>
      <c r="AN826" s="35"/>
      <c r="AO826" s="24"/>
      <c r="AP826" s="24"/>
      <c r="AQ826" s="24">
        <v>1</v>
      </c>
      <c r="AR826" s="24"/>
      <c r="AS826" s="24" t="s">
        <v>751</v>
      </c>
      <c r="AT826" s="25"/>
      <c r="AU826" s="25"/>
      <c r="AV826" s="25"/>
      <c r="AW826" s="25"/>
      <c r="AX826" s="25"/>
      <c r="AY826" s="25"/>
      <c r="AZ826" s="25"/>
      <c r="BA826" s="25"/>
      <c r="BB826" s="25"/>
      <c r="BC826" s="25"/>
      <c r="BD826" s="25"/>
      <c r="BE826" s="25"/>
      <c r="BF826" s="25"/>
      <c r="BG826" s="25" t="s">
        <v>2000</v>
      </c>
      <c r="BH826" s="25" t="s">
        <v>2000</v>
      </c>
      <c r="BI826" s="75" t="s">
        <v>2000</v>
      </c>
      <c r="BJ826" s="75" t="s">
        <v>2000</v>
      </c>
      <c r="BK826" s="75" t="s">
        <v>2000</v>
      </c>
      <c r="BL826" s="15"/>
      <c r="BM826" s="15"/>
      <c r="BN826" s="15"/>
      <c r="BO826" s="15"/>
      <c r="BP826" s="15"/>
      <c r="BQ826" s="15"/>
      <c r="BR826" s="15"/>
    </row>
    <row r="827" spans="1:70" s="52" customFormat="1" ht="15" customHeight="1" x14ac:dyDescent="0.25">
      <c r="A827" s="25">
        <v>587</v>
      </c>
      <c r="B827" s="21">
        <v>230</v>
      </c>
      <c r="C827" s="190" t="s">
        <v>428</v>
      </c>
      <c r="D827" s="201">
        <v>0</v>
      </c>
      <c r="E827" s="57" t="s">
        <v>432</v>
      </c>
      <c r="F827" s="57" t="s">
        <v>289</v>
      </c>
      <c r="G827" s="25" t="s">
        <v>433</v>
      </c>
      <c r="H827" s="104">
        <v>0</v>
      </c>
      <c r="I827" s="25" t="s">
        <v>1437</v>
      </c>
      <c r="J827" s="25"/>
      <c r="K827" s="25">
        <v>4</v>
      </c>
      <c r="L827" s="25">
        <v>1</v>
      </c>
      <c r="M827" s="25"/>
      <c r="N827" s="25"/>
      <c r="O827" s="25"/>
      <c r="P827" s="25"/>
      <c r="Q827" s="25"/>
      <c r="R827" s="25"/>
      <c r="S827" s="25"/>
      <c r="T827" s="25"/>
      <c r="U827" s="25"/>
      <c r="V827" s="25"/>
      <c r="W827" s="25"/>
      <c r="X827" s="25"/>
      <c r="Y827" s="25"/>
      <c r="Z827" s="25"/>
      <c r="AA827" s="25"/>
      <c r="AB827" s="25"/>
      <c r="AC827" s="25"/>
      <c r="AD827" s="25"/>
      <c r="AE827" s="22"/>
      <c r="AF827" s="22"/>
      <c r="AG827" s="22"/>
      <c r="AH827" s="22"/>
      <c r="AI827" s="22"/>
      <c r="AJ827" s="23"/>
      <c r="AK827" s="23"/>
      <c r="AL827" s="23"/>
      <c r="AM827" s="23"/>
      <c r="AN827" s="23"/>
      <c r="AO827" s="24"/>
      <c r="AP827" s="24"/>
      <c r="AQ827" s="24">
        <v>1</v>
      </c>
      <c r="AR827" s="24"/>
      <c r="AS827" s="24" t="s">
        <v>751</v>
      </c>
      <c r="AT827" s="25"/>
      <c r="AU827" s="25"/>
      <c r="AV827" s="25"/>
      <c r="AW827" s="25"/>
      <c r="AX827" s="25"/>
      <c r="AY827" s="25"/>
      <c r="AZ827" s="25"/>
      <c r="BA827" s="25"/>
      <c r="BB827" s="25"/>
      <c r="BC827" s="25"/>
      <c r="BD827" s="25"/>
      <c r="BE827" s="25"/>
      <c r="BF827" s="25"/>
      <c r="BG827" s="25" t="s">
        <v>2000</v>
      </c>
      <c r="BH827" s="25" t="s">
        <v>2000</v>
      </c>
      <c r="BI827" s="75" t="s">
        <v>2000</v>
      </c>
      <c r="BJ827" s="75" t="s">
        <v>2000</v>
      </c>
      <c r="BK827" s="75" t="s">
        <v>2000</v>
      </c>
      <c r="BL827" s="15"/>
      <c r="BM827" s="238"/>
      <c r="BN827" s="238"/>
      <c r="BO827" s="238"/>
      <c r="BP827" s="238"/>
      <c r="BQ827" s="238"/>
      <c r="BR827" s="238"/>
    </row>
    <row r="828" spans="1:70" s="52" customFormat="1" ht="15" customHeight="1" x14ac:dyDescent="0.25">
      <c r="A828" s="25">
        <v>588</v>
      </c>
      <c r="B828" s="21">
        <v>231</v>
      </c>
      <c r="C828" s="190" t="s">
        <v>23</v>
      </c>
      <c r="D828" s="201">
        <v>0</v>
      </c>
      <c r="E828" s="57" t="s">
        <v>737</v>
      </c>
      <c r="F828" s="57" t="s">
        <v>289</v>
      </c>
      <c r="G828" s="25"/>
      <c r="H828" s="104">
        <v>0</v>
      </c>
      <c r="I828" s="25" t="s">
        <v>618</v>
      </c>
      <c r="J828" s="25"/>
      <c r="K828" s="25">
        <v>1</v>
      </c>
      <c r="L828" s="25">
        <v>2</v>
      </c>
      <c r="M828" s="25"/>
      <c r="N828" s="25"/>
      <c r="O828" s="25"/>
      <c r="P828" s="25"/>
      <c r="Q828" s="25"/>
      <c r="R828" s="25"/>
      <c r="S828" s="25"/>
      <c r="T828" s="25"/>
      <c r="U828" s="25"/>
      <c r="V828" s="25"/>
      <c r="W828" s="25"/>
      <c r="X828" s="25"/>
      <c r="Y828" s="25"/>
      <c r="Z828" s="83"/>
      <c r="AA828" s="83"/>
      <c r="AB828" s="83"/>
      <c r="AC828" s="83"/>
      <c r="AD828" s="25"/>
      <c r="AE828" s="22"/>
      <c r="AF828" s="22"/>
      <c r="AG828" s="22"/>
      <c r="AH828" s="22"/>
      <c r="AI828" s="22"/>
      <c r="AJ828" s="35"/>
      <c r="AK828" s="35"/>
      <c r="AL828" s="35"/>
      <c r="AM828" s="35"/>
      <c r="AN828" s="35"/>
      <c r="AO828" s="24"/>
      <c r="AP828" s="24"/>
      <c r="AQ828" s="24">
        <v>1</v>
      </c>
      <c r="AR828" s="24"/>
      <c r="AS828" s="24" t="s">
        <v>751</v>
      </c>
      <c r="AT828" s="25"/>
      <c r="AU828" s="25"/>
      <c r="AV828" s="25"/>
      <c r="AW828" s="25"/>
      <c r="AX828" s="25"/>
      <c r="AY828" s="25"/>
      <c r="AZ828" s="25"/>
      <c r="BA828" s="25"/>
      <c r="BB828" s="25"/>
      <c r="BC828" s="25"/>
      <c r="BD828" s="25"/>
      <c r="BE828" s="25"/>
      <c r="BF828" s="25"/>
      <c r="BG828" s="25" t="s">
        <v>2000</v>
      </c>
      <c r="BH828" s="25" t="s">
        <v>2000</v>
      </c>
      <c r="BI828" s="75" t="s">
        <v>2000</v>
      </c>
      <c r="BJ828" s="75" t="s">
        <v>2000</v>
      </c>
      <c r="BK828" s="75" t="s">
        <v>2000</v>
      </c>
      <c r="BL828" s="15"/>
      <c r="BM828" s="238"/>
      <c r="BN828" s="238"/>
      <c r="BO828" s="238"/>
      <c r="BP828" s="238"/>
      <c r="BQ828" s="238"/>
      <c r="BR828" s="238"/>
    </row>
    <row r="829" spans="1:70" s="52" customFormat="1" ht="15" customHeight="1" x14ac:dyDescent="0.25">
      <c r="A829" s="25">
        <v>700</v>
      </c>
      <c r="B829" s="237"/>
      <c r="C829" s="190"/>
      <c r="D829" s="200">
        <v>1</v>
      </c>
      <c r="E829" s="57" t="s">
        <v>3145</v>
      </c>
      <c r="F829" s="57" t="s">
        <v>151</v>
      </c>
      <c r="G829" s="25" t="s">
        <v>3146</v>
      </c>
      <c r="H829" s="104">
        <v>1</v>
      </c>
      <c r="I829" s="25">
        <v>1</v>
      </c>
      <c r="J829" s="25" t="s">
        <v>3147</v>
      </c>
      <c r="K829" s="25">
        <v>4</v>
      </c>
      <c r="L829" s="25">
        <v>1</v>
      </c>
      <c r="M829" s="25">
        <v>5</v>
      </c>
      <c r="N829" s="25" t="s">
        <v>2979</v>
      </c>
      <c r="O829" s="25" t="s">
        <v>3208</v>
      </c>
      <c r="P829" s="25" t="s">
        <v>3141</v>
      </c>
      <c r="Q829" s="25" t="s">
        <v>3149</v>
      </c>
      <c r="R829" s="25" t="s">
        <v>3164</v>
      </c>
      <c r="S829" s="25">
        <v>4</v>
      </c>
      <c r="T829" s="25" t="s">
        <v>3165</v>
      </c>
      <c r="U829" s="25" t="s">
        <v>10</v>
      </c>
      <c r="V829" s="25">
        <v>8</v>
      </c>
      <c r="W829" s="25" t="s">
        <v>3166</v>
      </c>
      <c r="X829" s="25">
        <v>1</v>
      </c>
      <c r="Y829" s="25"/>
      <c r="Z829" s="25"/>
      <c r="AA829" s="25">
        <v>170946</v>
      </c>
      <c r="AB829" s="25"/>
      <c r="AC829" s="25"/>
      <c r="AD829" s="25" t="s">
        <v>3167</v>
      </c>
      <c r="AE829" s="22"/>
      <c r="AF829" s="22"/>
      <c r="AG829" s="22">
        <f>((AA829*(124.23/$AO829))/$AQ829)*(0.830367/$AP829)</f>
        <v>83.140586511503727</v>
      </c>
      <c r="AH829" s="22"/>
      <c r="AI829" s="22"/>
      <c r="AJ829" s="35"/>
      <c r="AK829" s="35"/>
      <c r="AL829" s="35">
        <f>AG829/6.4</f>
        <v>12.990716642422457</v>
      </c>
      <c r="AM829" s="35"/>
      <c r="AN829" s="35"/>
      <c r="AO829" s="24">
        <v>66.317032315000006</v>
      </c>
      <c r="AP829" s="24">
        <v>3198.2863347490502</v>
      </c>
      <c r="AQ829" s="24">
        <v>1</v>
      </c>
      <c r="AR829" s="24">
        <v>3</v>
      </c>
      <c r="AS829" s="24"/>
      <c r="AT829" s="25">
        <v>10</v>
      </c>
      <c r="AU829" s="25" t="s">
        <v>3230</v>
      </c>
      <c r="AV829" s="25" t="s">
        <v>3232</v>
      </c>
      <c r="AW829" s="25">
        <v>2003</v>
      </c>
      <c r="AX829" s="25" t="s">
        <v>2</v>
      </c>
      <c r="AY829" s="25" t="s">
        <v>3231</v>
      </c>
      <c r="AZ829" s="25" t="s">
        <v>751</v>
      </c>
      <c r="BA829" s="25" t="s">
        <v>3209</v>
      </c>
      <c r="BB829" s="25"/>
      <c r="BC829" s="25" t="s">
        <v>3159</v>
      </c>
      <c r="BD829" s="25" t="s">
        <v>3160</v>
      </c>
      <c r="BE829" s="25" t="s">
        <v>3162</v>
      </c>
      <c r="BF829" s="25">
        <v>3</v>
      </c>
      <c r="BG829" s="62">
        <v>3</v>
      </c>
      <c r="BH829" s="25" t="s">
        <v>2000</v>
      </c>
      <c r="BI829" s="74">
        <v>2</v>
      </c>
      <c r="BJ829" s="75" t="s">
        <v>2000</v>
      </c>
      <c r="BK829" s="75" t="s">
        <v>4088</v>
      </c>
      <c r="BL829" s="15"/>
      <c r="BM829" s="15"/>
      <c r="BN829" s="15"/>
      <c r="BO829" s="15"/>
      <c r="BP829" s="15"/>
      <c r="BQ829" s="15"/>
      <c r="BR829" s="15"/>
    </row>
    <row r="830" spans="1:70" s="52" customFormat="1" ht="15" customHeight="1" x14ac:dyDescent="0.25">
      <c r="A830" s="25">
        <v>701</v>
      </c>
      <c r="B830" s="237"/>
      <c r="C830" s="190"/>
      <c r="D830" s="200">
        <v>1</v>
      </c>
      <c r="E830" s="57" t="s">
        <v>3145</v>
      </c>
      <c r="F830" s="57" t="s">
        <v>151</v>
      </c>
      <c r="G830" s="25" t="s">
        <v>3146</v>
      </c>
      <c r="H830" s="104">
        <v>1</v>
      </c>
      <c r="I830" s="25">
        <v>1</v>
      </c>
      <c r="J830" s="25" t="s">
        <v>3147</v>
      </c>
      <c r="K830" s="25">
        <v>4</v>
      </c>
      <c r="L830" s="25">
        <v>1</v>
      </c>
      <c r="M830" s="25">
        <v>1</v>
      </c>
      <c r="N830" s="25" t="s">
        <v>3174</v>
      </c>
      <c r="O830" s="25" t="s">
        <v>3210</v>
      </c>
      <c r="P830" s="25" t="s">
        <v>3141</v>
      </c>
      <c r="Q830" s="25" t="s">
        <v>3149</v>
      </c>
      <c r="R830" s="25" t="s">
        <v>3164</v>
      </c>
      <c r="S830" s="25">
        <v>4</v>
      </c>
      <c r="T830" s="25" t="s">
        <v>3165</v>
      </c>
      <c r="U830" s="25" t="s">
        <v>10</v>
      </c>
      <c r="V830" s="25">
        <v>8</v>
      </c>
      <c r="W830" s="25" t="s">
        <v>3166</v>
      </c>
      <c r="X830" s="25">
        <v>1</v>
      </c>
      <c r="Y830" s="25"/>
      <c r="Z830" s="25"/>
      <c r="AA830" s="25">
        <v>278597</v>
      </c>
      <c r="AB830" s="25"/>
      <c r="AC830" s="25"/>
      <c r="AD830" s="25" t="s">
        <v>3167</v>
      </c>
      <c r="AE830" s="22"/>
      <c r="AF830" s="22"/>
      <c r="AG830" s="22">
        <f>((AA830*(124.23/$AO830))/$AQ830)*(0.830367/$AP830)</f>
        <v>135.49727972778189</v>
      </c>
      <c r="AH830" s="22"/>
      <c r="AI830" s="22"/>
      <c r="AJ830" s="35"/>
      <c r="AK830" s="35"/>
      <c r="AL830" s="35">
        <f>AG830/6.4</f>
        <v>21.171449957465917</v>
      </c>
      <c r="AM830" s="35"/>
      <c r="AN830" s="35"/>
      <c r="AO830" s="24">
        <v>66.317032315000006</v>
      </c>
      <c r="AP830" s="24">
        <v>3198.2863347490502</v>
      </c>
      <c r="AQ830" s="24">
        <v>1</v>
      </c>
      <c r="AR830" s="24">
        <v>3</v>
      </c>
      <c r="AS830" s="24"/>
      <c r="AT830" s="25">
        <v>10</v>
      </c>
      <c r="AU830" s="25" t="s">
        <v>3230</v>
      </c>
      <c r="AV830" s="25" t="s">
        <v>3232</v>
      </c>
      <c r="AW830" s="25">
        <v>2003</v>
      </c>
      <c r="AX830" s="25" t="s">
        <v>2</v>
      </c>
      <c r="AY830" s="25" t="s">
        <v>3231</v>
      </c>
      <c r="AZ830" s="25" t="s">
        <v>751</v>
      </c>
      <c r="BA830" s="25" t="s">
        <v>3211</v>
      </c>
      <c r="BB830" s="25"/>
      <c r="BC830" s="25" t="s">
        <v>3159</v>
      </c>
      <c r="BD830" s="25" t="s">
        <v>3160</v>
      </c>
      <c r="BE830" s="25" t="s">
        <v>3162</v>
      </c>
      <c r="BF830" s="25">
        <v>3</v>
      </c>
      <c r="BG830" s="62">
        <v>3</v>
      </c>
      <c r="BH830" s="25" t="s">
        <v>2000</v>
      </c>
      <c r="BI830" s="74">
        <v>2</v>
      </c>
      <c r="BJ830" s="75" t="s">
        <v>2000</v>
      </c>
      <c r="BK830" s="75" t="s">
        <v>4088</v>
      </c>
      <c r="BL830" s="15"/>
      <c r="BM830" s="15"/>
      <c r="BN830" s="15"/>
      <c r="BO830" s="15"/>
      <c r="BP830" s="15"/>
      <c r="BQ830" s="15"/>
      <c r="BR830" s="15"/>
    </row>
    <row r="831" spans="1:70" s="52" customFormat="1" ht="15" customHeight="1" x14ac:dyDescent="0.25">
      <c r="A831" s="25">
        <v>589</v>
      </c>
      <c r="B831" s="21">
        <v>232</v>
      </c>
      <c r="C831" s="190" t="s">
        <v>23</v>
      </c>
      <c r="D831" s="201">
        <v>0</v>
      </c>
      <c r="E831" s="57" t="s">
        <v>738</v>
      </c>
      <c r="F831" s="57" t="s">
        <v>289</v>
      </c>
      <c r="G831" s="25"/>
      <c r="H831" s="104">
        <v>0</v>
      </c>
      <c r="I831" s="25" t="s">
        <v>618</v>
      </c>
      <c r="J831" s="25"/>
      <c r="K831" s="25">
        <v>1</v>
      </c>
      <c r="L831" s="25">
        <v>2</v>
      </c>
      <c r="M831" s="25"/>
      <c r="N831" s="25"/>
      <c r="O831" s="25"/>
      <c r="P831" s="25"/>
      <c r="Q831" s="25"/>
      <c r="R831" s="25"/>
      <c r="S831" s="25"/>
      <c r="T831" s="25"/>
      <c r="U831" s="25"/>
      <c r="V831" s="25"/>
      <c r="W831" s="25"/>
      <c r="X831" s="25"/>
      <c r="Y831" s="25"/>
      <c r="Z831" s="83"/>
      <c r="AA831" s="83"/>
      <c r="AB831" s="83"/>
      <c r="AC831" s="83"/>
      <c r="AD831" s="25"/>
      <c r="AE831" s="22"/>
      <c r="AF831" s="22"/>
      <c r="AG831" s="22"/>
      <c r="AH831" s="22"/>
      <c r="AI831" s="22"/>
      <c r="AJ831" s="35"/>
      <c r="AK831" s="35"/>
      <c r="AL831" s="35"/>
      <c r="AM831" s="35"/>
      <c r="AN831" s="35"/>
      <c r="AO831" s="24"/>
      <c r="AP831" s="24"/>
      <c r="AQ831" s="24">
        <v>1</v>
      </c>
      <c r="AR831" s="24"/>
      <c r="AS831" s="24" t="s">
        <v>751</v>
      </c>
      <c r="AT831" s="25"/>
      <c r="AU831" s="25"/>
      <c r="AV831" s="25"/>
      <c r="AW831" s="25"/>
      <c r="AX831" s="25"/>
      <c r="AY831" s="25"/>
      <c r="AZ831" s="25"/>
      <c r="BA831" s="25"/>
      <c r="BB831" s="25"/>
      <c r="BC831" s="25"/>
      <c r="BD831" s="25"/>
      <c r="BE831" s="25"/>
      <c r="BF831" s="25"/>
      <c r="BG831" s="25" t="s">
        <v>2000</v>
      </c>
      <c r="BH831" s="25" t="s">
        <v>2000</v>
      </c>
      <c r="BI831" s="75" t="s">
        <v>2000</v>
      </c>
      <c r="BJ831" s="75" t="s">
        <v>2000</v>
      </c>
      <c r="BK831" s="75" t="s">
        <v>2000</v>
      </c>
      <c r="BL831" s="15"/>
      <c r="BM831" s="238"/>
      <c r="BN831" s="238"/>
      <c r="BO831" s="238"/>
      <c r="BP831" s="238"/>
      <c r="BQ831" s="238"/>
      <c r="BR831" s="238"/>
    </row>
    <row r="832" spans="1:70" s="52" customFormat="1" ht="15" customHeight="1" x14ac:dyDescent="0.25">
      <c r="A832" s="25">
        <v>590</v>
      </c>
      <c r="B832" s="21">
        <v>233</v>
      </c>
      <c r="C832" s="190"/>
      <c r="D832" s="201">
        <v>0</v>
      </c>
      <c r="E832" s="57" t="s">
        <v>1058</v>
      </c>
      <c r="F832" s="57" t="s">
        <v>5</v>
      </c>
      <c r="G832" s="25"/>
      <c r="H832" s="104">
        <v>0</v>
      </c>
      <c r="I832" s="25" t="s">
        <v>1059</v>
      </c>
      <c r="J832" s="25"/>
      <c r="K832" s="25"/>
      <c r="L832" s="25"/>
      <c r="M832" s="25">
        <v>8</v>
      </c>
      <c r="N832" s="25" t="s">
        <v>2981</v>
      </c>
      <c r="O832" s="25" t="s">
        <v>912</v>
      </c>
      <c r="P832" s="25"/>
      <c r="Q832" s="25"/>
      <c r="R832" s="25"/>
      <c r="S832" s="25"/>
      <c r="T832" s="25"/>
      <c r="U832" s="25"/>
      <c r="V832" s="25"/>
      <c r="W832" s="25"/>
      <c r="X832" s="25"/>
      <c r="Y832" s="25"/>
      <c r="Z832" s="83"/>
      <c r="AA832" s="83"/>
      <c r="AB832" s="83"/>
      <c r="AC832" s="83"/>
      <c r="AD832" s="25"/>
      <c r="AE832" s="22"/>
      <c r="AF832" s="22"/>
      <c r="AG832" s="22"/>
      <c r="AH832" s="22"/>
      <c r="AI832" s="22"/>
      <c r="AJ832" s="35"/>
      <c r="AK832" s="35"/>
      <c r="AL832" s="35"/>
      <c r="AM832" s="35"/>
      <c r="AN832" s="35"/>
      <c r="AO832" s="24"/>
      <c r="AP832" s="24"/>
      <c r="AQ832" s="24">
        <v>1</v>
      </c>
      <c r="AR832" s="24"/>
      <c r="AS832" s="24" t="s">
        <v>751</v>
      </c>
      <c r="AT832" s="25"/>
      <c r="AU832" s="25"/>
      <c r="AV832" s="25"/>
      <c r="AW832" s="25"/>
      <c r="AX832" s="25"/>
      <c r="AY832" s="25"/>
      <c r="AZ832" s="25"/>
      <c r="BA832" s="25"/>
      <c r="BB832" s="25"/>
      <c r="BC832" s="25"/>
      <c r="BD832" s="25"/>
      <c r="BE832" s="25" t="s">
        <v>1059</v>
      </c>
      <c r="BF832" s="25"/>
      <c r="BG832" s="25" t="s">
        <v>2000</v>
      </c>
      <c r="BH832" s="25" t="s">
        <v>2000</v>
      </c>
      <c r="BI832" s="75" t="s">
        <v>2000</v>
      </c>
      <c r="BJ832" s="75" t="s">
        <v>2000</v>
      </c>
      <c r="BK832" s="75" t="s">
        <v>2000</v>
      </c>
      <c r="BL832" s="15"/>
      <c r="BM832" s="15"/>
      <c r="BN832" s="15"/>
      <c r="BO832" s="15"/>
      <c r="BP832" s="15"/>
      <c r="BQ832" s="15"/>
      <c r="BR832" s="15"/>
    </row>
    <row r="833" spans="1:70" s="52" customFormat="1" ht="15" customHeight="1" x14ac:dyDescent="0.25">
      <c r="A833" s="25">
        <v>591</v>
      </c>
      <c r="B833" s="21">
        <v>234</v>
      </c>
      <c r="C833" s="190" t="s">
        <v>195</v>
      </c>
      <c r="D833" s="200">
        <v>0</v>
      </c>
      <c r="E833" s="64" t="s">
        <v>206</v>
      </c>
      <c r="F833" s="64" t="s">
        <v>151</v>
      </c>
      <c r="G833" s="99" t="s">
        <v>207</v>
      </c>
      <c r="H833" s="104">
        <v>1</v>
      </c>
      <c r="I833" s="25">
        <v>1</v>
      </c>
      <c r="J833" s="71"/>
      <c r="K833" s="25" t="s">
        <v>1511</v>
      </c>
      <c r="L833" s="25" t="s">
        <v>751</v>
      </c>
      <c r="M833" s="25">
        <v>19</v>
      </c>
      <c r="N833" s="96" t="s">
        <v>2960</v>
      </c>
      <c r="O833" s="31" t="s">
        <v>201</v>
      </c>
      <c r="P833" s="71" t="s">
        <v>20</v>
      </c>
      <c r="Q833" s="32" t="s">
        <v>202</v>
      </c>
      <c r="R833" s="32" t="s">
        <v>751</v>
      </c>
      <c r="S833" s="25">
        <v>5</v>
      </c>
      <c r="T833" s="25" t="s">
        <v>1504</v>
      </c>
      <c r="U833" s="25" t="s">
        <v>10</v>
      </c>
      <c r="V833" s="25">
        <v>8</v>
      </c>
      <c r="W833" s="33" t="s">
        <v>208</v>
      </c>
      <c r="X833" s="25">
        <v>1</v>
      </c>
      <c r="Y833" s="25"/>
      <c r="Z833" s="83"/>
      <c r="AA833" s="62">
        <v>5.0999999999999996</v>
      </c>
      <c r="AB833" s="83"/>
      <c r="AC833" s="83"/>
      <c r="AD833" s="25" t="s">
        <v>204</v>
      </c>
      <c r="AE833" s="22"/>
      <c r="AF833" s="22"/>
      <c r="AG833" s="22">
        <f>(AA833*(106.875/AO833))/$AQ833</f>
        <v>3.4626551790579474</v>
      </c>
      <c r="AH833" s="22"/>
      <c r="AI833" s="22"/>
      <c r="AJ833" s="23"/>
      <c r="AK833" s="23"/>
      <c r="AL833" s="23"/>
      <c r="AM833" s="23"/>
      <c r="AN833" s="23"/>
      <c r="AO833" s="24">
        <v>80.483333333333334</v>
      </c>
      <c r="AP833" s="27"/>
      <c r="AQ833" s="27">
        <v>1.95583</v>
      </c>
      <c r="AR833" s="28">
        <v>4</v>
      </c>
      <c r="AS833" s="28" t="s">
        <v>751</v>
      </c>
      <c r="AT833" s="34">
        <v>10</v>
      </c>
      <c r="AU833" s="36" t="s">
        <v>1518</v>
      </c>
      <c r="AV833" s="25" t="s">
        <v>767</v>
      </c>
      <c r="AW833" s="25" t="s">
        <v>1519</v>
      </c>
      <c r="AX833" s="25" t="s">
        <v>751</v>
      </c>
      <c r="AY833" s="36" t="s">
        <v>1516</v>
      </c>
      <c r="AZ833" s="25" t="s">
        <v>751</v>
      </c>
      <c r="BA833" s="32" t="s">
        <v>751</v>
      </c>
      <c r="BB833" s="25" t="s">
        <v>751</v>
      </c>
      <c r="BC833" s="25">
        <v>96</v>
      </c>
      <c r="BD833" s="32" t="s">
        <v>205</v>
      </c>
      <c r="BE833" s="37" t="s">
        <v>1998</v>
      </c>
      <c r="BF833" s="38">
        <v>2</v>
      </c>
      <c r="BG833" s="62">
        <v>3</v>
      </c>
      <c r="BH833" s="25" t="s">
        <v>2000</v>
      </c>
      <c r="BI833" s="74">
        <v>0</v>
      </c>
      <c r="BJ833" s="75" t="s">
        <v>2000</v>
      </c>
      <c r="BK833" s="75" t="s">
        <v>3886</v>
      </c>
      <c r="BL833" s="15"/>
    </row>
    <row r="834" spans="1:70" s="52" customFormat="1" ht="15" customHeight="1" x14ac:dyDescent="0.25">
      <c r="A834" s="25">
        <v>592</v>
      </c>
      <c r="B834" s="21">
        <v>235</v>
      </c>
      <c r="C834" s="190" t="s">
        <v>23</v>
      </c>
      <c r="D834" s="201">
        <v>0</v>
      </c>
      <c r="E834" s="57" t="s">
        <v>739</v>
      </c>
      <c r="F834" s="57" t="s">
        <v>289</v>
      </c>
      <c r="G834" s="25"/>
      <c r="H834" s="104">
        <v>0</v>
      </c>
      <c r="I834" s="25" t="s">
        <v>618</v>
      </c>
      <c r="J834" s="25"/>
      <c r="K834" s="25">
        <v>1</v>
      </c>
      <c r="L834" s="25">
        <v>2</v>
      </c>
      <c r="M834" s="25"/>
      <c r="N834" s="25"/>
      <c r="O834" s="25"/>
      <c r="P834" s="25"/>
      <c r="Q834" s="25"/>
      <c r="R834" s="25"/>
      <c r="S834" s="25"/>
      <c r="T834" s="25"/>
      <c r="U834" s="25"/>
      <c r="V834" s="25"/>
      <c r="W834" s="25"/>
      <c r="X834" s="25"/>
      <c r="Y834" s="25"/>
      <c r="Z834" s="83"/>
      <c r="AA834" s="83"/>
      <c r="AB834" s="83"/>
      <c r="AC834" s="83"/>
      <c r="AD834" s="25"/>
      <c r="AE834" s="22"/>
      <c r="AF834" s="22"/>
      <c r="AG834" s="22"/>
      <c r="AH834" s="22"/>
      <c r="AI834" s="22"/>
      <c r="AJ834" s="35"/>
      <c r="AK834" s="35"/>
      <c r="AL834" s="35"/>
      <c r="AM834" s="35"/>
      <c r="AN834" s="35"/>
      <c r="AO834" s="24"/>
      <c r="AP834" s="24"/>
      <c r="AQ834" s="24">
        <v>1</v>
      </c>
      <c r="AR834" s="24"/>
      <c r="AS834" s="24" t="s">
        <v>751</v>
      </c>
      <c r="AT834" s="25"/>
      <c r="AU834" s="25"/>
      <c r="AV834" s="25"/>
      <c r="AW834" s="25"/>
      <c r="AX834" s="25"/>
      <c r="AY834" s="25"/>
      <c r="AZ834" s="25"/>
      <c r="BA834" s="25"/>
      <c r="BB834" s="25"/>
      <c r="BC834" s="25"/>
      <c r="BD834" s="25"/>
      <c r="BE834" s="25"/>
      <c r="BF834" s="25"/>
      <c r="BG834" s="25" t="s">
        <v>2000</v>
      </c>
      <c r="BH834" s="25" t="s">
        <v>2000</v>
      </c>
      <c r="BI834" s="75" t="s">
        <v>2000</v>
      </c>
      <c r="BJ834" s="75" t="s">
        <v>2000</v>
      </c>
      <c r="BK834" s="75" t="s">
        <v>2000</v>
      </c>
      <c r="BL834" s="15"/>
      <c r="BM834" s="238"/>
      <c r="BN834" s="238"/>
      <c r="BO834" s="238"/>
      <c r="BP834" s="238"/>
      <c r="BQ834" s="238"/>
      <c r="BR834" s="238"/>
    </row>
    <row r="835" spans="1:70" s="52" customFormat="1" ht="15" customHeight="1" x14ac:dyDescent="0.25">
      <c r="A835" s="25">
        <v>702</v>
      </c>
      <c r="B835" s="237"/>
      <c r="C835" s="190"/>
      <c r="D835" s="200">
        <v>1</v>
      </c>
      <c r="E835" s="57" t="s">
        <v>3145</v>
      </c>
      <c r="F835" s="57" t="s">
        <v>151</v>
      </c>
      <c r="G835" s="25" t="s">
        <v>3146</v>
      </c>
      <c r="H835" s="104">
        <v>1</v>
      </c>
      <c r="I835" s="25">
        <v>1</v>
      </c>
      <c r="J835" s="25" t="s">
        <v>3147</v>
      </c>
      <c r="K835" s="25">
        <v>4</v>
      </c>
      <c r="L835" s="25">
        <v>1</v>
      </c>
      <c r="M835" s="25">
        <v>3</v>
      </c>
      <c r="N835" s="25" t="s">
        <v>2979</v>
      </c>
      <c r="O835" s="25" t="s">
        <v>3234</v>
      </c>
      <c r="P835" s="25" t="s">
        <v>3141</v>
      </c>
      <c r="Q835" s="25" t="s">
        <v>3149</v>
      </c>
      <c r="R835" s="25" t="s">
        <v>3164</v>
      </c>
      <c r="S835" s="25">
        <v>4</v>
      </c>
      <c r="T835" s="25" t="s">
        <v>3165</v>
      </c>
      <c r="U835" s="25" t="s">
        <v>10</v>
      </c>
      <c r="V835" s="25">
        <v>8</v>
      </c>
      <c r="W835" s="25" t="s">
        <v>3166</v>
      </c>
      <c r="X835" s="25">
        <v>1</v>
      </c>
      <c r="Y835" s="25"/>
      <c r="Z835" s="25"/>
      <c r="AA835" s="25">
        <v>37953</v>
      </c>
      <c r="AB835" s="25"/>
      <c r="AC835" s="25"/>
      <c r="AD835" s="25" t="s">
        <v>3167</v>
      </c>
      <c r="AE835" s="22"/>
      <c r="AF835" s="22"/>
      <c r="AG835" s="22">
        <f t="shared" ref="AG835:AG841" si="58">((AA835*(124.23/$AO835))/$AQ835)*(0.830367/$AP835)</f>
        <v>18.458663436822746</v>
      </c>
      <c r="AH835" s="22"/>
      <c r="AI835" s="22"/>
      <c r="AJ835" s="35"/>
      <c r="AK835" s="35"/>
      <c r="AL835" s="35">
        <f t="shared" ref="AL835:AL841" si="59">AG835/6.4</f>
        <v>2.8841661620035541</v>
      </c>
      <c r="AM835" s="35"/>
      <c r="AN835" s="35"/>
      <c r="AO835" s="24">
        <v>66.317032315000006</v>
      </c>
      <c r="AP835" s="24">
        <v>3198.2863347490502</v>
      </c>
      <c r="AQ835" s="24">
        <v>1</v>
      </c>
      <c r="AR835" s="24">
        <v>3</v>
      </c>
      <c r="AS835" s="24"/>
      <c r="AT835" s="25">
        <v>10</v>
      </c>
      <c r="AU835" s="25" t="s">
        <v>3230</v>
      </c>
      <c r="AV835" s="25" t="s">
        <v>3232</v>
      </c>
      <c r="AW835" s="25">
        <v>2003</v>
      </c>
      <c r="AX835" s="25" t="s">
        <v>2</v>
      </c>
      <c r="AY835" s="25" t="s">
        <v>3231</v>
      </c>
      <c r="AZ835" s="25" t="s">
        <v>751</v>
      </c>
      <c r="BA835" s="25"/>
      <c r="BB835" s="25"/>
      <c r="BC835" s="25" t="s">
        <v>3159</v>
      </c>
      <c r="BD835" s="25" t="s">
        <v>3160</v>
      </c>
      <c r="BE835" s="25" t="s">
        <v>3162</v>
      </c>
      <c r="BF835" s="25">
        <v>3</v>
      </c>
      <c r="BG835" s="62">
        <v>3</v>
      </c>
      <c r="BH835" s="25" t="s">
        <v>2000</v>
      </c>
      <c r="BI835" s="74">
        <v>2</v>
      </c>
      <c r="BJ835" s="75" t="s">
        <v>2000</v>
      </c>
      <c r="BK835" s="75" t="s">
        <v>4088</v>
      </c>
      <c r="BL835" s="15"/>
      <c r="BM835" s="15"/>
      <c r="BN835" s="15"/>
      <c r="BO835" s="15"/>
      <c r="BP835" s="15"/>
      <c r="BQ835" s="15"/>
      <c r="BR835" s="15"/>
    </row>
    <row r="836" spans="1:70" s="52" customFormat="1" ht="15" customHeight="1" x14ac:dyDescent="0.25">
      <c r="A836" s="25">
        <v>703</v>
      </c>
      <c r="B836" s="237"/>
      <c r="C836" s="190"/>
      <c r="D836" s="200">
        <v>1</v>
      </c>
      <c r="E836" s="57" t="s">
        <v>3145</v>
      </c>
      <c r="F836" s="57" t="s">
        <v>151</v>
      </c>
      <c r="G836" s="25" t="s">
        <v>3146</v>
      </c>
      <c r="H836" s="104">
        <v>1</v>
      </c>
      <c r="I836" s="25">
        <v>1</v>
      </c>
      <c r="J836" s="25" t="s">
        <v>3147</v>
      </c>
      <c r="K836" s="25">
        <v>4</v>
      </c>
      <c r="L836" s="25">
        <v>1</v>
      </c>
      <c r="M836" s="25">
        <v>3</v>
      </c>
      <c r="N836" s="25" t="s">
        <v>2979</v>
      </c>
      <c r="O836" s="25" t="s">
        <v>3213</v>
      </c>
      <c r="P836" s="25" t="s">
        <v>3141</v>
      </c>
      <c r="Q836" s="25" t="s">
        <v>3149</v>
      </c>
      <c r="R836" s="25" t="s">
        <v>3164</v>
      </c>
      <c r="S836" s="25">
        <v>4</v>
      </c>
      <c r="T836" s="25" t="s">
        <v>3165</v>
      </c>
      <c r="U836" s="25" t="s">
        <v>10</v>
      </c>
      <c r="V836" s="25">
        <v>8</v>
      </c>
      <c r="W836" s="25" t="s">
        <v>3166</v>
      </c>
      <c r="X836" s="25">
        <v>1</v>
      </c>
      <c r="Y836" s="25"/>
      <c r="Z836" s="25"/>
      <c r="AA836" s="25">
        <v>181372</v>
      </c>
      <c r="AB836" s="25"/>
      <c r="AC836" s="25"/>
      <c r="AD836" s="25" t="s">
        <v>3167</v>
      </c>
      <c r="AE836" s="22"/>
      <c r="AF836" s="22"/>
      <c r="AG836" s="22">
        <f t="shared" si="58"/>
        <v>88.211332565631565</v>
      </c>
      <c r="AH836" s="22"/>
      <c r="AI836" s="22"/>
      <c r="AJ836" s="35"/>
      <c r="AK836" s="35"/>
      <c r="AL836" s="35">
        <f t="shared" si="59"/>
        <v>13.783020713379932</v>
      </c>
      <c r="AM836" s="35"/>
      <c r="AN836" s="35"/>
      <c r="AO836" s="24">
        <v>66.317032315000006</v>
      </c>
      <c r="AP836" s="24">
        <v>3198.2863347490502</v>
      </c>
      <c r="AQ836" s="24">
        <v>1</v>
      </c>
      <c r="AR836" s="24">
        <v>3</v>
      </c>
      <c r="AS836" s="24"/>
      <c r="AT836" s="25">
        <v>10</v>
      </c>
      <c r="AU836" s="25" t="s">
        <v>3230</v>
      </c>
      <c r="AV836" s="25" t="s">
        <v>3232</v>
      </c>
      <c r="AW836" s="25">
        <v>2003</v>
      </c>
      <c r="AX836" s="25" t="s">
        <v>2</v>
      </c>
      <c r="AY836" s="25" t="s">
        <v>3231</v>
      </c>
      <c r="AZ836" s="25" t="s">
        <v>751</v>
      </c>
      <c r="BA836" s="25" t="s">
        <v>3214</v>
      </c>
      <c r="BB836" s="25"/>
      <c r="BC836" s="25" t="s">
        <v>3159</v>
      </c>
      <c r="BD836" s="25" t="s">
        <v>3160</v>
      </c>
      <c r="BE836" s="25" t="s">
        <v>3162</v>
      </c>
      <c r="BF836" s="25">
        <v>3</v>
      </c>
      <c r="BG836" s="62">
        <v>3</v>
      </c>
      <c r="BH836" s="25" t="s">
        <v>2000</v>
      </c>
      <c r="BI836" s="74">
        <v>2</v>
      </c>
      <c r="BJ836" s="75" t="s">
        <v>2000</v>
      </c>
      <c r="BK836" s="75" t="s">
        <v>4088</v>
      </c>
      <c r="BL836" s="15"/>
      <c r="BM836" s="15"/>
      <c r="BN836" s="15"/>
      <c r="BO836" s="15"/>
      <c r="BP836" s="15"/>
      <c r="BQ836" s="15"/>
      <c r="BR836" s="15"/>
    </row>
    <row r="837" spans="1:70" s="52" customFormat="1" ht="15" customHeight="1" x14ac:dyDescent="0.25">
      <c r="A837" s="25">
        <v>704</v>
      </c>
      <c r="B837" s="220"/>
      <c r="C837" s="190"/>
      <c r="D837" s="200">
        <v>1</v>
      </c>
      <c r="E837" s="57" t="s">
        <v>3145</v>
      </c>
      <c r="F837" s="57" t="s">
        <v>151</v>
      </c>
      <c r="G837" s="25" t="s">
        <v>3146</v>
      </c>
      <c r="H837" s="104">
        <v>1</v>
      </c>
      <c r="I837" s="25">
        <v>1</v>
      </c>
      <c r="J837" s="25" t="s">
        <v>3147</v>
      </c>
      <c r="K837" s="25">
        <v>4</v>
      </c>
      <c r="L837" s="25">
        <v>1</v>
      </c>
      <c r="M837" s="25">
        <v>1</v>
      </c>
      <c r="N837" s="25" t="s">
        <v>3174</v>
      </c>
      <c r="O837" s="25" t="s">
        <v>3216</v>
      </c>
      <c r="P837" s="25" t="s">
        <v>3141</v>
      </c>
      <c r="Q837" s="25" t="s">
        <v>3149</v>
      </c>
      <c r="R837" s="25" t="s">
        <v>3164</v>
      </c>
      <c r="S837" s="25">
        <v>4</v>
      </c>
      <c r="T837" s="25" t="s">
        <v>3165</v>
      </c>
      <c r="U837" s="25" t="s">
        <v>10</v>
      </c>
      <c r="V837" s="25">
        <v>8</v>
      </c>
      <c r="W837" s="25" t="s">
        <v>3166</v>
      </c>
      <c r="X837" s="25">
        <v>1</v>
      </c>
      <c r="Y837" s="25"/>
      <c r="Z837" s="25"/>
      <c r="AA837" s="25">
        <v>55314</v>
      </c>
      <c r="AB837" s="25"/>
      <c r="AC837" s="25"/>
      <c r="AD837" s="25" t="s">
        <v>3167</v>
      </c>
      <c r="AE837" s="22"/>
      <c r="AF837" s="22"/>
      <c r="AG837" s="22">
        <f t="shared" si="58"/>
        <v>26.902287285442874</v>
      </c>
      <c r="AH837" s="22"/>
      <c r="AI837" s="22"/>
      <c r="AJ837" s="35"/>
      <c r="AK837" s="35"/>
      <c r="AL837" s="35">
        <f t="shared" si="59"/>
        <v>4.2034823883504489</v>
      </c>
      <c r="AM837" s="35"/>
      <c r="AN837" s="35"/>
      <c r="AO837" s="24">
        <v>66.317032315000006</v>
      </c>
      <c r="AP837" s="24">
        <v>3198.2863347490502</v>
      </c>
      <c r="AQ837" s="24">
        <v>1</v>
      </c>
      <c r="AR837" s="24">
        <v>3</v>
      </c>
      <c r="AS837" s="24"/>
      <c r="AT837" s="25">
        <v>10</v>
      </c>
      <c r="AU837" s="25" t="s">
        <v>3230</v>
      </c>
      <c r="AV837" s="25" t="s">
        <v>3232</v>
      </c>
      <c r="AW837" s="25">
        <v>2003</v>
      </c>
      <c r="AX837" s="25" t="s">
        <v>2</v>
      </c>
      <c r="AY837" s="25" t="s">
        <v>3231</v>
      </c>
      <c r="AZ837" s="25" t="s">
        <v>751</v>
      </c>
      <c r="BA837" s="25" t="s">
        <v>3217</v>
      </c>
      <c r="BB837" s="25"/>
      <c r="BC837" s="25" t="s">
        <v>3159</v>
      </c>
      <c r="BD837" s="25" t="s">
        <v>3160</v>
      </c>
      <c r="BE837" s="25" t="s">
        <v>3162</v>
      </c>
      <c r="BF837" s="25">
        <v>3</v>
      </c>
      <c r="BG837" s="62">
        <v>3</v>
      </c>
      <c r="BH837" s="25" t="s">
        <v>2000</v>
      </c>
      <c r="BI837" s="74">
        <v>2</v>
      </c>
      <c r="BJ837" s="75" t="s">
        <v>2000</v>
      </c>
      <c r="BK837" s="75" t="s">
        <v>4088</v>
      </c>
      <c r="BL837" s="15"/>
      <c r="BM837" s="15"/>
      <c r="BN837" s="15"/>
      <c r="BO837" s="15"/>
      <c r="BP837" s="15"/>
      <c r="BQ837" s="15"/>
      <c r="BR837" s="15"/>
    </row>
    <row r="838" spans="1:70" s="52" customFormat="1" ht="15" customHeight="1" x14ac:dyDescent="0.25">
      <c r="A838" s="25">
        <v>705</v>
      </c>
      <c r="B838" s="220"/>
      <c r="C838" s="190"/>
      <c r="D838" s="200">
        <v>1</v>
      </c>
      <c r="E838" s="57" t="s">
        <v>3145</v>
      </c>
      <c r="F838" s="57" t="s">
        <v>151</v>
      </c>
      <c r="G838" s="25" t="s">
        <v>3146</v>
      </c>
      <c r="H838" s="104">
        <v>1</v>
      </c>
      <c r="I838" s="25">
        <v>1</v>
      </c>
      <c r="J838" s="25" t="s">
        <v>3147</v>
      </c>
      <c r="K838" s="25">
        <v>4</v>
      </c>
      <c r="L838" s="25">
        <v>1</v>
      </c>
      <c r="M838" s="25">
        <v>3</v>
      </c>
      <c r="N838" s="25" t="s">
        <v>2979</v>
      </c>
      <c r="O838" s="25" t="s">
        <v>3235</v>
      </c>
      <c r="P838" s="25" t="s">
        <v>3141</v>
      </c>
      <c r="Q838" s="25" t="s">
        <v>3149</v>
      </c>
      <c r="R838" s="25" t="s">
        <v>3164</v>
      </c>
      <c r="S838" s="25">
        <v>4</v>
      </c>
      <c r="T838" s="25" t="s">
        <v>3165</v>
      </c>
      <c r="U838" s="25" t="s">
        <v>10</v>
      </c>
      <c r="V838" s="25">
        <v>8</v>
      </c>
      <c r="W838" s="25" t="s">
        <v>3166</v>
      </c>
      <c r="X838" s="25">
        <v>1</v>
      </c>
      <c r="Y838" s="25"/>
      <c r="Z838" s="25"/>
      <c r="AA838" s="25">
        <v>54698</v>
      </c>
      <c r="AB838" s="25"/>
      <c r="AC838" s="25"/>
      <c r="AD838" s="25" t="s">
        <v>3167</v>
      </c>
      <c r="AE838" s="22"/>
      <c r="AF838" s="22"/>
      <c r="AG838" s="22">
        <f t="shared" si="58"/>
        <v>26.602692084086382</v>
      </c>
      <c r="AH838" s="22"/>
      <c r="AI838" s="22"/>
      <c r="AJ838" s="35"/>
      <c r="AK838" s="35"/>
      <c r="AL838" s="35">
        <f t="shared" si="59"/>
        <v>4.1566706381384968</v>
      </c>
      <c r="AM838" s="35"/>
      <c r="AN838" s="35"/>
      <c r="AO838" s="24">
        <v>66.317032315000006</v>
      </c>
      <c r="AP838" s="24">
        <v>3198.2863347490502</v>
      </c>
      <c r="AQ838" s="24">
        <v>1</v>
      </c>
      <c r="AR838" s="24">
        <v>3</v>
      </c>
      <c r="AS838" s="24"/>
      <c r="AT838" s="25">
        <v>10</v>
      </c>
      <c r="AU838" s="25" t="s">
        <v>3230</v>
      </c>
      <c r="AV838" s="25" t="s">
        <v>3232</v>
      </c>
      <c r="AW838" s="25">
        <v>2003</v>
      </c>
      <c r="AX838" s="25" t="s">
        <v>2</v>
      </c>
      <c r="AY838" s="25" t="s">
        <v>3231</v>
      </c>
      <c r="AZ838" s="25" t="s">
        <v>751</v>
      </c>
      <c r="BA838" s="25"/>
      <c r="BB838" s="25"/>
      <c r="BC838" s="25" t="s">
        <v>3159</v>
      </c>
      <c r="BD838" s="25" t="s">
        <v>3160</v>
      </c>
      <c r="BE838" s="25" t="s">
        <v>3162</v>
      </c>
      <c r="BF838" s="25">
        <v>3</v>
      </c>
      <c r="BG838" s="62">
        <v>3</v>
      </c>
      <c r="BH838" s="25" t="s">
        <v>2000</v>
      </c>
      <c r="BI838" s="74">
        <v>2</v>
      </c>
      <c r="BJ838" s="75" t="s">
        <v>2000</v>
      </c>
      <c r="BK838" s="75" t="s">
        <v>4088</v>
      </c>
      <c r="BL838" s="15"/>
      <c r="BM838" s="15"/>
      <c r="BN838" s="15"/>
      <c r="BO838" s="15"/>
      <c r="BP838" s="15"/>
      <c r="BQ838" s="15"/>
      <c r="BR838" s="15"/>
    </row>
    <row r="839" spans="1:70" s="52" customFormat="1" ht="15" customHeight="1" x14ac:dyDescent="0.25">
      <c r="A839" s="25">
        <v>706</v>
      </c>
      <c r="B839" s="220"/>
      <c r="C839" s="190"/>
      <c r="D839" s="200">
        <v>1</v>
      </c>
      <c r="E839" s="57" t="s">
        <v>3145</v>
      </c>
      <c r="F839" s="57" t="s">
        <v>151</v>
      </c>
      <c r="G839" s="25" t="s">
        <v>3146</v>
      </c>
      <c r="H839" s="104">
        <v>1</v>
      </c>
      <c r="I839" s="25">
        <v>1</v>
      </c>
      <c r="J839" s="25" t="s">
        <v>3147</v>
      </c>
      <c r="K839" s="25">
        <v>4</v>
      </c>
      <c r="L839" s="25">
        <v>1</v>
      </c>
      <c r="M839" s="25">
        <v>3</v>
      </c>
      <c r="N839" s="25" t="s">
        <v>2979</v>
      </c>
      <c r="O839" s="25" t="s">
        <v>3219</v>
      </c>
      <c r="P839" s="25" t="s">
        <v>3141</v>
      </c>
      <c r="Q839" s="25" t="s">
        <v>3149</v>
      </c>
      <c r="R839" s="25" t="s">
        <v>3164</v>
      </c>
      <c r="S839" s="25">
        <v>4</v>
      </c>
      <c r="T839" s="25" t="s">
        <v>3165</v>
      </c>
      <c r="U839" s="25" t="s">
        <v>10</v>
      </c>
      <c r="V839" s="25">
        <v>8</v>
      </c>
      <c r="W839" s="25" t="s">
        <v>3166</v>
      </c>
      <c r="X839" s="25">
        <v>1</v>
      </c>
      <c r="Y839" s="25"/>
      <c r="Z839" s="25"/>
      <c r="AA839" s="25">
        <v>604395</v>
      </c>
      <c r="AB839" s="25"/>
      <c r="AC839" s="25"/>
      <c r="AD839" s="25" t="s">
        <v>3167</v>
      </c>
      <c r="AE839" s="22"/>
      <c r="AF839" s="22"/>
      <c r="AG839" s="22">
        <f t="shared" si="58"/>
        <v>293.95104175950473</v>
      </c>
      <c r="AH839" s="22"/>
      <c r="AI839" s="22"/>
      <c r="AJ839" s="35"/>
      <c r="AK839" s="35"/>
      <c r="AL839" s="35">
        <f t="shared" si="59"/>
        <v>45.929850274922615</v>
      </c>
      <c r="AM839" s="35"/>
      <c r="AN839" s="35"/>
      <c r="AO839" s="24">
        <v>66.317032315000006</v>
      </c>
      <c r="AP839" s="24">
        <v>3198.2863347490502</v>
      </c>
      <c r="AQ839" s="24">
        <v>1</v>
      </c>
      <c r="AR839" s="24">
        <v>3</v>
      </c>
      <c r="AS839" s="24"/>
      <c r="AT839" s="25">
        <v>10</v>
      </c>
      <c r="AU839" s="25" t="s">
        <v>3230</v>
      </c>
      <c r="AV839" s="25" t="s">
        <v>3232</v>
      </c>
      <c r="AW839" s="25">
        <v>2003</v>
      </c>
      <c r="AX839" s="25" t="s">
        <v>2</v>
      </c>
      <c r="AY839" s="25" t="s">
        <v>3231</v>
      </c>
      <c r="AZ839" s="25" t="s">
        <v>751</v>
      </c>
      <c r="BA839" s="25" t="s">
        <v>3220</v>
      </c>
      <c r="BB839" s="25"/>
      <c r="BC839" s="25" t="s">
        <v>3159</v>
      </c>
      <c r="BD839" s="25" t="s">
        <v>3160</v>
      </c>
      <c r="BE839" s="25" t="s">
        <v>3162</v>
      </c>
      <c r="BF839" s="25">
        <v>3</v>
      </c>
      <c r="BG839" s="62">
        <v>3</v>
      </c>
      <c r="BH839" s="25" t="s">
        <v>2000</v>
      </c>
      <c r="BI839" s="74">
        <v>2</v>
      </c>
      <c r="BJ839" s="75" t="s">
        <v>2000</v>
      </c>
      <c r="BK839" s="75" t="s">
        <v>4088</v>
      </c>
      <c r="BL839" s="15"/>
      <c r="BM839" s="15"/>
      <c r="BN839" s="15"/>
      <c r="BO839" s="15"/>
      <c r="BP839" s="15"/>
      <c r="BQ839" s="15"/>
      <c r="BR839" s="15"/>
    </row>
    <row r="840" spans="1:70" s="52" customFormat="1" ht="15" customHeight="1" x14ac:dyDescent="0.25">
      <c r="A840" s="25">
        <v>707</v>
      </c>
      <c r="B840" s="220"/>
      <c r="C840" s="190"/>
      <c r="D840" s="200">
        <v>1</v>
      </c>
      <c r="E840" s="57" t="s">
        <v>3145</v>
      </c>
      <c r="F840" s="57" t="s">
        <v>151</v>
      </c>
      <c r="G840" s="25" t="s">
        <v>3146</v>
      </c>
      <c r="H840" s="104">
        <v>1</v>
      </c>
      <c r="I840" s="25">
        <v>1</v>
      </c>
      <c r="J840" s="25" t="s">
        <v>3147</v>
      </c>
      <c r="K840" s="25">
        <v>4</v>
      </c>
      <c r="L840" s="25">
        <v>1</v>
      </c>
      <c r="M840" s="25">
        <v>3</v>
      </c>
      <c r="N840" s="25" t="s">
        <v>2979</v>
      </c>
      <c r="O840" s="25" t="s">
        <v>3222</v>
      </c>
      <c r="P840" s="25" t="s">
        <v>3141</v>
      </c>
      <c r="Q840" s="25" t="s">
        <v>3149</v>
      </c>
      <c r="R840" s="25" t="s">
        <v>3164</v>
      </c>
      <c r="S840" s="25">
        <v>4</v>
      </c>
      <c r="T840" s="25" t="s">
        <v>3165</v>
      </c>
      <c r="U840" s="25" t="s">
        <v>10</v>
      </c>
      <c r="V840" s="25">
        <v>8</v>
      </c>
      <c r="W840" s="25" t="s">
        <v>3166</v>
      </c>
      <c r="X840" s="25">
        <v>1</v>
      </c>
      <c r="Y840" s="25"/>
      <c r="Z840" s="25"/>
      <c r="AA840" s="25">
        <v>170640</v>
      </c>
      <c r="AB840" s="25"/>
      <c r="AC840" s="25"/>
      <c r="AD840" s="25" t="s">
        <v>3167</v>
      </c>
      <c r="AE840" s="22"/>
      <c r="AF840" s="22"/>
      <c r="AG840" s="22">
        <f t="shared" si="58"/>
        <v>82.991761622518197</v>
      </c>
      <c r="AH840" s="22"/>
      <c r="AI840" s="22"/>
      <c r="AJ840" s="35"/>
      <c r="AK840" s="35"/>
      <c r="AL840" s="35">
        <f t="shared" si="59"/>
        <v>12.967462753518468</v>
      </c>
      <c r="AM840" s="35"/>
      <c r="AN840" s="35"/>
      <c r="AO840" s="24">
        <v>66.317032315000006</v>
      </c>
      <c r="AP840" s="24">
        <v>3198.2863347490502</v>
      </c>
      <c r="AQ840" s="24">
        <v>1</v>
      </c>
      <c r="AR840" s="24">
        <v>3</v>
      </c>
      <c r="AS840" s="24"/>
      <c r="AT840" s="25">
        <v>10</v>
      </c>
      <c r="AU840" s="25" t="s">
        <v>3230</v>
      </c>
      <c r="AV840" s="25" t="s">
        <v>3232</v>
      </c>
      <c r="AW840" s="25">
        <v>2003</v>
      </c>
      <c r="AX840" s="25" t="s">
        <v>2</v>
      </c>
      <c r="AY840" s="25" t="s">
        <v>3231</v>
      </c>
      <c r="AZ840" s="25" t="s">
        <v>751</v>
      </c>
      <c r="BA840" s="25" t="s">
        <v>3223</v>
      </c>
      <c r="BB840" s="25"/>
      <c r="BC840" s="25" t="s">
        <v>3159</v>
      </c>
      <c r="BD840" s="25" t="s">
        <v>3160</v>
      </c>
      <c r="BE840" s="25" t="s">
        <v>3162</v>
      </c>
      <c r="BF840" s="25">
        <v>3</v>
      </c>
      <c r="BG840" s="62">
        <v>3</v>
      </c>
      <c r="BH840" s="25" t="s">
        <v>2000</v>
      </c>
      <c r="BI840" s="74">
        <v>2</v>
      </c>
      <c r="BJ840" s="75" t="s">
        <v>2000</v>
      </c>
      <c r="BK840" s="75" t="s">
        <v>4088</v>
      </c>
      <c r="BL840" s="15"/>
      <c r="BM840" s="15"/>
      <c r="BN840" s="15"/>
      <c r="BO840" s="15"/>
      <c r="BP840" s="15"/>
      <c r="BQ840" s="15"/>
      <c r="BR840" s="15"/>
    </row>
    <row r="841" spans="1:70" s="52" customFormat="1" ht="15" customHeight="1" x14ac:dyDescent="0.25">
      <c r="A841" s="25">
        <v>708</v>
      </c>
      <c r="B841" s="220"/>
      <c r="C841" s="190"/>
      <c r="D841" s="200">
        <v>1</v>
      </c>
      <c r="E841" s="57" t="s">
        <v>3145</v>
      </c>
      <c r="F841" s="57" t="s">
        <v>151</v>
      </c>
      <c r="G841" s="25" t="s">
        <v>3146</v>
      </c>
      <c r="H841" s="104">
        <v>1</v>
      </c>
      <c r="I841" s="25">
        <v>1</v>
      </c>
      <c r="J841" s="25" t="s">
        <v>3147</v>
      </c>
      <c r="K841" s="25">
        <v>4</v>
      </c>
      <c r="L841" s="25">
        <v>1</v>
      </c>
      <c r="M841" s="25">
        <v>1</v>
      </c>
      <c r="N841" s="25" t="s">
        <v>3174</v>
      </c>
      <c r="O841" s="25" t="s">
        <v>3224</v>
      </c>
      <c r="P841" s="25" t="s">
        <v>3141</v>
      </c>
      <c r="Q841" s="25" t="s">
        <v>3149</v>
      </c>
      <c r="R841" s="25" t="s">
        <v>3164</v>
      </c>
      <c r="S841" s="25">
        <v>4</v>
      </c>
      <c r="T841" s="25" t="s">
        <v>3165</v>
      </c>
      <c r="U841" s="25" t="s">
        <v>10</v>
      </c>
      <c r="V841" s="25">
        <v>8</v>
      </c>
      <c r="W841" s="25" t="s">
        <v>3166</v>
      </c>
      <c r="X841" s="25">
        <v>1</v>
      </c>
      <c r="Y841" s="25"/>
      <c r="Z841" s="25"/>
      <c r="AA841" s="25">
        <v>498329</v>
      </c>
      <c r="AB841" s="25"/>
      <c r="AC841" s="25"/>
      <c r="AD841" s="25" t="s">
        <v>3167</v>
      </c>
      <c r="AE841" s="22"/>
      <c r="AF841" s="22"/>
      <c r="AG841" s="22">
        <f t="shared" si="58"/>
        <v>242.36522255970388</v>
      </c>
      <c r="AH841" s="22"/>
      <c r="AI841" s="22"/>
      <c r="AJ841" s="35"/>
      <c r="AK841" s="35"/>
      <c r="AL841" s="35">
        <f t="shared" si="59"/>
        <v>37.869566024953727</v>
      </c>
      <c r="AM841" s="35"/>
      <c r="AN841" s="35"/>
      <c r="AO841" s="24">
        <v>66.317032315000006</v>
      </c>
      <c r="AP841" s="24">
        <v>3198.2863347490502</v>
      </c>
      <c r="AQ841" s="24">
        <v>1</v>
      </c>
      <c r="AR841" s="24">
        <v>3</v>
      </c>
      <c r="AS841" s="24"/>
      <c r="AT841" s="25">
        <v>10</v>
      </c>
      <c r="AU841" s="25" t="s">
        <v>3230</v>
      </c>
      <c r="AV841" s="25" t="s">
        <v>3232</v>
      </c>
      <c r="AW841" s="25">
        <v>2003</v>
      </c>
      <c r="AX841" s="25" t="s">
        <v>2</v>
      </c>
      <c r="AY841" s="25" t="s">
        <v>3231</v>
      </c>
      <c r="AZ841" s="25" t="s">
        <v>751</v>
      </c>
      <c r="BA841" s="25" t="s">
        <v>3225</v>
      </c>
      <c r="BB841" s="25"/>
      <c r="BC841" s="25" t="s">
        <v>3159</v>
      </c>
      <c r="BD841" s="25" t="s">
        <v>3160</v>
      </c>
      <c r="BE841" s="25" t="s">
        <v>3162</v>
      </c>
      <c r="BF841" s="25">
        <v>3</v>
      </c>
      <c r="BG841" s="62">
        <v>3</v>
      </c>
      <c r="BH841" s="25" t="s">
        <v>2000</v>
      </c>
      <c r="BI841" s="74">
        <v>2</v>
      </c>
      <c r="BJ841" s="75" t="s">
        <v>2000</v>
      </c>
      <c r="BK841" s="75" t="s">
        <v>4088</v>
      </c>
      <c r="BL841" s="15"/>
      <c r="BM841" s="15"/>
      <c r="BN841" s="15"/>
      <c r="BO841" s="15"/>
      <c r="BP841" s="15"/>
      <c r="BQ841" s="15"/>
      <c r="BR841" s="15"/>
    </row>
    <row r="842" spans="1:70" s="52" customFormat="1" ht="15" customHeight="1" x14ac:dyDescent="0.25">
      <c r="A842" s="25">
        <v>709</v>
      </c>
      <c r="B842" s="220"/>
      <c r="C842" s="190"/>
      <c r="D842" s="200">
        <v>1</v>
      </c>
      <c r="E842" s="57" t="s">
        <v>3145</v>
      </c>
      <c r="F842" s="57" t="s">
        <v>151</v>
      </c>
      <c r="G842" s="25" t="s">
        <v>3146</v>
      </c>
      <c r="H842" s="104">
        <v>1</v>
      </c>
      <c r="I842" s="25">
        <v>1</v>
      </c>
      <c r="J842" s="25" t="s">
        <v>3147</v>
      </c>
      <c r="K842" s="25">
        <v>4</v>
      </c>
      <c r="L842" s="25">
        <v>1</v>
      </c>
      <c r="M842" s="25">
        <v>1</v>
      </c>
      <c r="N842" s="25" t="s">
        <v>3174</v>
      </c>
      <c r="O842" s="25" t="s">
        <v>3236</v>
      </c>
      <c r="P842" s="25" t="s">
        <v>3141</v>
      </c>
      <c r="Q842" s="25" t="s">
        <v>3237</v>
      </c>
      <c r="R842" s="25" t="s">
        <v>3238</v>
      </c>
      <c r="S842" s="25">
        <v>4</v>
      </c>
      <c r="T842" s="25" t="s">
        <v>3239</v>
      </c>
      <c r="U842" s="25" t="s">
        <v>10</v>
      </c>
      <c r="V842" s="25">
        <v>8</v>
      </c>
      <c r="W842" s="25" t="s">
        <v>3240</v>
      </c>
      <c r="X842" s="25">
        <v>1</v>
      </c>
      <c r="Y842" s="25"/>
      <c r="Z842" s="25"/>
      <c r="AA842" s="25">
        <v>0.68</v>
      </c>
      <c r="AB842" s="25"/>
      <c r="AC842" s="25"/>
      <c r="AD842" s="25" t="s">
        <v>3241</v>
      </c>
      <c r="AE842" s="22"/>
      <c r="AF842" s="22"/>
      <c r="AG842" s="22">
        <f>((AA842*(108.57/$AO842))/$AQ842)*(0.830367/$AP842)</f>
        <v>0.72666862788405362</v>
      </c>
      <c r="AH842" s="22"/>
      <c r="AI842" s="22"/>
      <c r="AJ842" s="35"/>
      <c r="AK842" s="35"/>
      <c r="AL842" s="35">
        <f>AG842</f>
        <v>0.72666862788405362</v>
      </c>
      <c r="AM842" s="35"/>
      <c r="AN842" s="35"/>
      <c r="AO842" s="24">
        <v>84.363078818618803</v>
      </c>
      <c r="AP842" s="24">
        <v>1</v>
      </c>
      <c r="AQ842" s="24">
        <v>1</v>
      </c>
      <c r="AR842" s="24">
        <v>6</v>
      </c>
      <c r="AS842" s="24"/>
      <c r="AT842" s="25">
        <v>9</v>
      </c>
      <c r="AU842" s="25" t="s">
        <v>3170</v>
      </c>
      <c r="AV842" s="25" t="s">
        <v>3244</v>
      </c>
      <c r="AW842" s="25">
        <v>2003</v>
      </c>
      <c r="AX842" s="25" t="s">
        <v>2</v>
      </c>
      <c r="AY842" s="25" t="s">
        <v>3157</v>
      </c>
      <c r="AZ842" s="25" t="s">
        <v>751</v>
      </c>
      <c r="BA842" s="25" t="s">
        <v>3242</v>
      </c>
      <c r="BB842" s="25" t="s">
        <v>3243</v>
      </c>
      <c r="BC842" s="25" t="s">
        <v>751</v>
      </c>
      <c r="BD842" s="25" t="s">
        <v>3245</v>
      </c>
      <c r="BE842" s="25" t="s">
        <v>3246</v>
      </c>
      <c r="BF842" s="25">
        <v>2</v>
      </c>
      <c r="BG842" s="62">
        <v>3</v>
      </c>
      <c r="BH842" s="25" t="s">
        <v>2000</v>
      </c>
      <c r="BI842" s="74">
        <v>2</v>
      </c>
      <c r="BJ842" s="75" t="s">
        <v>2000</v>
      </c>
      <c r="BK842" s="75" t="s">
        <v>4088</v>
      </c>
      <c r="BL842" s="15"/>
      <c r="BM842" s="15"/>
      <c r="BN842" s="15"/>
      <c r="BO842" s="15"/>
      <c r="BP842" s="15"/>
      <c r="BQ842" s="15"/>
      <c r="BR842" s="15"/>
    </row>
    <row r="843" spans="1:70" s="52" customFormat="1" ht="15" customHeight="1" x14ac:dyDescent="0.25">
      <c r="A843" s="25">
        <v>710</v>
      </c>
      <c r="B843" s="220"/>
      <c r="C843" s="190"/>
      <c r="D843" s="200">
        <v>1</v>
      </c>
      <c r="E843" s="57" t="s">
        <v>3145</v>
      </c>
      <c r="F843" s="57" t="s">
        <v>151</v>
      </c>
      <c r="G843" s="25" t="s">
        <v>3146</v>
      </c>
      <c r="H843" s="104">
        <v>1</v>
      </c>
      <c r="I843" s="25">
        <v>1</v>
      </c>
      <c r="J843" s="25" t="s">
        <v>3147</v>
      </c>
      <c r="K843" s="25">
        <v>4</v>
      </c>
      <c r="L843" s="25">
        <v>1</v>
      </c>
      <c r="M843" s="25">
        <v>1</v>
      </c>
      <c r="N843" s="25" t="s">
        <v>3174</v>
      </c>
      <c r="O843" s="25" t="s">
        <v>3247</v>
      </c>
      <c r="P843" s="25" t="s">
        <v>3141</v>
      </c>
      <c r="Q843" s="25" t="s">
        <v>3237</v>
      </c>
      <c r="R843" s="25" t="s">
        <v>3248</v>
      </c>
      <c r="S843" s="25">
        <v>4</v>
      </c>
      <c r="T843" s="25" t="s">
        <v>3249</v>
      </c>
      <c r="U843" s="25" t="s">
        <v>10</v>
      </c>
      <c r="V843" s="25">
        <v>8</v>
      </c>
      <c r="W843" s="25" t="s">
        <v>3250</v>
      </c>
      <c r="X843" s="25">
        <v>1</v>
      </c>
      <c r="Y843" s="25"/>
      <c r="Z843" s="25"/>
      <c r="AA843" s="25">
        <v>200</v>
      </c>
      <c r="AB843" s="25"/>
      <c r="AC843" s="25"/>
      <c r="AD843" s="25" t="s">
        <v>3251</v>
      </c>
      <c r="AE843" s="22"/>
      <c r="AF843" s="22"/>
      <c r="AG843" s="22">
        <f>((AA843*(108.57/$AO843))/$AQ843)*(0.830367/$AP843)</f>
        <v>236.02996295816345</v>
      </c>
      <c r="AH843" s="22"/>
      <c r="AI843" s="22"/>
      <c r="AJ843" s="35"/>
      <c r="AK843" s="35"/>
      <c r="AL843" s="35">
        <f>AG843/AS843</f>
        <v>236.02996295816345</v>
      </c>
      <c r="AM843" s="35"/>
      <c r="AN843" s="35"/>
      <c r="AO843" s="24">
        <v>76.391102265249003</v>
      </c>
      <c r="AP843" s="24">
        <v>1</v>
      </c>
      <c r="AQ843" s="24">
        <v>1</v>
      </c>
      <c r="AR843" s="24">
        <v>1</v>
      </c>
      <c r="AS843" s="24">
        <v>1</v>
      </c>
      <c r="AT843" s="25">
        <v>9</v>
      </c>
      <c r="AU843" s="25" t="s">
        <v>3254</v>
      </c>
      <c r="AV843" s="25" t="s">
        <v>751</v>
      </c>
      <c r="AW843" s="25">
        <v>1999</v>
      </c>
      <c r="AX843" s="25" t="s">
        <v>2</v>
      </c>
      <c r="AY843" s="25" t="s">
        <v>3157</v>
      </c>
      <c r="AZ843" s="25" t="s">
        <v>751</v>
      </c>
      <c r="BA843" s="25" t="s">
        <v>3252</v>
      </c>
      <c r="BB843" s="25" t="s">
        <v>3253</v>
      </c>
      <c r="BC843" s="25" t="s">
        <v>751</v>
      </c>
      <c r="BD843" s="25" t="s">
        <v>3255</v>
      </c>
      <c r="BE843" s="25" t="s">
        <v>3256</v>
      </c>
      <c r="BF843" s="25">
        <v>2</v>
      </c>
      <c r="BG843" s="62">
        <v>3</v>
      </c>
      <c r="BH843" s="25" t="s">
        <v>2000</v>
      </c>
      <c r="BI843" s="74">
        <v>2</v>
      </c>
      <c r="BJ843" s="75" t="s">
        <v>2000</v>
      </c>
      <c r="BK843" s="75" t="s">
        <v>4088</v>
      </c>
      <c r="BL843" s="15"/>
      <c r="BM843" s="15"/>
      <c r="BN843" s="15"/>
      <c r="BO843" s="15"/>
      <c r="BP843" s="15"/>
      <c r="BQ843" s="15"/>
      <c r="BR843" s="15"/>
    </row>
    <row r="844" spans="1:70" s="52" customFormat="1" ht="15" customHeight="1" x14ac:dyDescent="0.25">
      <c r="A844" s="25">
        <v>711</v>
      </c>
      <c r="B844" s="220"/>
      <c r="C844" s="190"/>
      <c r="D844" s="200">
        <v>1</v>
      </c>
      <c r="E844" s="57" t="s">
        <v>3145</v>
      </c>
      <c r="F844" s="57" t="s">
        <v>151</v>
      </c>
      <c r="G844" s="25" t="s">
        <v>3146</v>
      </c>
      <c r="H844" s="104">
        <v>1</v>
      </c>
      <c r="I844" s="25">
        <v>1</v>
      </c>
      <c r="J844" s="25" t="s">
        <v>3147</v>
      </c>
      <c r="K844" s="25">
        <v>4</v>
      </c>
      <c r="L844" s="25">
        <v>1</v>
      </c>
      <c r="M844" s="25">
        <v>1</v>
      </c>
      <c r="N844" s="25" t="s">
        <v>3174</v>
      </c>
      <c r="O844" s="25" t="s">
        <v>3247</v>
      </c>
      <c r="P844" s="25" t="s">
        <v>3141</v>
      </c>
      <c r="Q844" s="25" t="s">
        <v>3237</v>
      </c>
      <c r="R844" s="25" t="s">
        <v>3257</v>
      </c>
      <c r="S844" s="25">
        <v>4</v>
      </c>
      <c r="T844" s="25" t="s">
        <v>3258</v>
      </c>
      <c r="U844" s="25" t="s">
        <v>10</v>
      </c>
      <c r="V844" s="25">
        <v>8</v>
      </c>
      <c r="W844" s="25" t="s">
        <v>3250</v>
      </c>
      <c r="X844" s="25">
        <v>1</v>
      </c>
      <c r="Y844" s="25"/>
      <c r="Z844" s="25"/>
      <c r="AA844" s="25">
        <v>249</v>
      </c>
      <c r="AB844" s="25"/>
      <c r="AC844" s="25"/>
      <c r="AD844" s="25" t="s">
        <v>3251</v>
      </c>
      <c r="AE844" s="22"/>
      <c r="AF844" s="22"/>
      <c r="AG844" s="22">
        <f>((AA844*(108.57/$AO844))/$AQ844)*(0.830367/$AP844)</f>
        <v>293.85730388291353</v>
      </c>
      <c r="AH844" s="22"/>
      <c r="AI844" s="22"/>
      <c r="AJ844" s="35"/>
      <c r="AK844" s="35"/>
      <c r="AL844" s="35">
        <f>AG844/AS844</f>
        <v>293.85730388291353</v>
      </c>
      <c r="AM844" s="35"/>
      <c r="AN844" s="35"/>
      <c r="AO844" s="24">
        <v>76.391102265249003</v>
      </c>
      <c r="AP844" s="24">
        <v>1</v>
      </c>
      <c r="AQ844" s="24">
        <v>1</v>
      </c>
      <c r="AR844" s="24">
        <v>1</v>
      </c>
      <c r="AS844" s="24">
        <v>1</v>
      </c>
      <c r="AT844" s="25">
        <v>9</v>
      </c>
      <c r="AU844" s="25" t="s">
        <v>3254</v>
      </c>
      <c r="AV844" s="25" t="s">
        <v>751</v>
      </c>
      <c r="AW844" s="25">
        <v>1999</v>
      </c>
      <c r="AX844" s="25" t="s">
        <v>2</v>
      </c>
      <c r="AY844" s="25" t="s">
        <v>3157</v>
      </c>
      <c r="AZ844" s="25" t="s">
        <v>751</v>
      </c>
      <c r="BA844" s="25" t="s">
        <v>3259</v>
      </c>
      <c r="BB844" s="25" t="s">
        <v>3253</v>
      </c>
      <c r="BC844" s="25" t="s">
        <v>751</v>
      </c>
      <c r="BD844" s="25" t="s">
        <v>3255</v>
      </c>
      <c r="BE844" s="25" t="s">
        <v>3256</v>
      </c>
      <c r="BF844" s="25">
        <v>2</v>
      </c>
      <c r="BG844" s="62">
        <v>3</v>
      </c>
      <c r="BH844" s="25" t="s">
        <v>2000</v>
      </c>
      <c r="BI844" s="74">
        <v>2</v>
      </c>
      <c r="BJ844" s="75" t="s">
        <v>2000</v>
      </c>
      <c r="BK844" s="75" t="s">
        <v>4088</v>
      </c>
      <c r="BL844" s="15"/>
      <c r="BM844" s="15"/>
      <c r="BN844" s="15"/>
      <c r="BO844" s="15"/>
      <c r="BP844" s="15"/>
      <c r="BQ844" s="15"/>
      <c r="BR844" s="15"/>
    </row>
    <row r="845" spans="1:70" s="52" customFormat="1" ht="15" customHeight="1" x14ac:dyDescent="0.25">
      <c r="A845" s="25">
        <v>712</v>
      </c>
      <c r="B845" s="220"/>
      <c r="C845" s="190"/>
      <c r="D845" s="200">
        <v>1</v>
      </c>
      <c r="E845" s="57" t="s">
        <v>3145</v>
      </c>
      <c r="F845" s="57" t="s">
        <v>151</v>
      </c>
      <c r="G845" s="25" t="s">
        <v>3146</v>
      </c>
      <c r="H845" s="104">
        <v>1</v>
      </c>
      <c r="I845" s="25">
        <v>1</v>
      </c>
      <c r="J845" s="25" t="s">
        <v>3147</v>
      </c>
      <c r="K845" s="25">
        <v>4</v>
      </c>
      <c r="L845" s="25">
        <v>1</v>
      </c>
      <c r="M845" s="25">
        <v>26</v>
      </c>
      <c r="N845" s="25" t="s">
        <v>2944</v>
      </c>
      <c r="O845" s="25" t="s">
        <v>3260</v>
      </c>
      <c r="P845" s="25" t="s">
        <v>3141</v>
      </c>
      <c r="Q845" s="25" t="s">
        <v>3237</v>
      </c>
      <c r="R845" s="25" t="s">
        <v>3238</v>
      </c>
      <c r="S845" s="25">
        <v>4</v>
      </c>
      <c r="T845" s="25" t="s">
        <v>3239</v>
      </c>
      <c r="U845" s="25" t="s">
        <v>3261</v>
      </c>
      <c r="V845" s="25">
        <v>8</v>
      </c>
      <c r="W845" s="25" t="s">
        <v>3262</v>
      </c>
      <c r="X845" s="25">
        <v>1</v>
      </c>
      <c r="Y845" s="25"/>
      <c r="Z845" s="25">
        <v>792</v>
      </c>
      <c r="AA845" s="25"/>
      <c r="AB845" s="25"/>
      <c r="AC845" s="25">
        <v>5367</v>
      </c>
      <c r="AD845" s="25" t="s">
        <v>3263</v>
      </c>
      <c r="AE845" s="22"/>
      <c r="AF845" s="22">
        <f>((Z845*(108.57/$AO845))/$AQ845)*(0.830367/$AP845)</f>
        <v>846.35522541789771</v>
      </c>
      <c r="AG845" s="22"/>
      <c r="AH845" s="22"/>
      <c r="AI845" s="22">
        <f>((AC845*(108.57/$AO845))/$AQ845)*(0.830367/$AP845)</f>
        <v>5735.3390086084055</v>
      </c>
      <c r="AJ845" s="35"/>
      <c r="AK845" s="35">
        <f>AF845</f>
        <v>846.35522541789771</v>
      </c>
      <c r="AL845" s="35"/>
      <c r="AM845" s="35"/>
      <c r="AN845" s="35">
        <f>AI845</f>
        <v>5735.3390086084055</v>
      </c>
      <c r="AO845" s="24">
        <v>84.363078818618803</v>
      </c>
      <c r="AP845" s="24">
        <v>1</v>
      </c>
      <c r="AQ845" s="24">
        <v>1</v>
      </c>
      <c r="AR845" s="24">
        <v>6</v>
      </c>
      <c r="AS845" s="24"/>
      <c r="AT845" s="25">
        <v>9</v>
      </c>
      <c r="AU845" s="25" t="s">
        <v>3170</v>
      </c>
      <c r="AV845" s="25" t="s">
        <v>751</v>
      </c>
      <c r="AW845" s="25">
        <v>2003</v>
      </c>
      <c r="AX845" s="25" t="s">
        <v>2</v>
      </c>
      <c r="AY845" s="25" t="s">
        <v>3244</v>
      </c>
      <c r="AZ845" s="25" t="s">
        <v>751</v>
      </c>
      <c r="BA845" s="25"/>
      <c r="BB845" s="25" t="s">
        <v>3264</v>
      </c>
      <c r="BC845" s="25" t="s">
        <v>751</v>
      </c>
      <c r="BD845" s="25" t="s">
        <v>3245</v>
      </c>
      <c r="BE845" s="25" t="s">
        <v>3162</v>
      </c>
      <c r="BF845" s="25">
        <v>2</v>
      </c>
      <c r="BG845" s="62">
        <v>2</v>
      </c>
      <c r="BH845" s="25" t="s">
        <v>2000</v>
      </c>
      <c r="BI845" s="74">
        <v>2</v>
      </c>
      <c r="BJ845" s="75" t="s">
        <v>2000</v>
      </c>
      <c r="BK845" s="75" t="s">
        <v>4088</v>
      </c>
      <c r="BL845" s="15"/>
      <c r="BM845" s="15"/>
      <c r="BN845" s="15"/>
      <c r="BO845" s="15"/>
      <c r="BP845" s="15"/>
      <c r="BQ845" s="15"/>
      <c r="BR845" s="15"/>
    </row>
    <row r="846" spans="1:70" s="52" customFormat="1" ht="15" customHeight="1" x14ac:dyDescent="0.25">
      <c r="A846" s="25">
        <v>747</v>
      </c>
      <c r="B846" s="220"/>
      <c r="C846" s="190"/>
      <c r="D846" s="200">
        <v>1</v>
      </c>
      <c r="E846" s="90" t="s">
        <v>3419</v>
      </c>
      <c r="F846" s="57" t="s">
        <v>5</v>
      </c>
      <c r="G846" s="99" t="s">
        <v>3420</v>
      </c>
      <c r="H846" s="104">
        <v>1</v>
      </c>
      <c r="I846" s="25">
        <v>1</v>
      </c>
      <c r="J846" s="25" t="s">
        <v>3421</v>
      </c>
      <c r="K846" s="25">
        <v>4</v>
      </c>
      <c r="L846" s="25">
        <v>1</v>
      </c>
      <c r="M846" s="25">
        <v>12</v>
      </c>
      <c r="N846" s="25" t="s">
        <v>2950</v>
      </c>
      <c r="O846" s="25" t="s">
        <v>3381</v>
      </c>
      <c r="P846" s="25" t="s">
        <v>3422</v>
      </c>
      <c r="Q846" s="25" t="s">
        <v>3423</v>
      </c>
      <c r="R846" s="25" t="s">
        <v>3424</v>
      </c>
      <c r="S846" s="25">
        <v>4</v>
      </c>
      <c r="T846" s="25" t="s">
        <v>3380</v>
      </c>
      <c r="U846" s="25" t="s">
        <v>10</v>
      </c>
      <c r="V846" s="25">
        <v>8</v>
      </c>
      <c r="W846" s="25" t="s">
        <v>3425</v>
      </c>
      <c r="X846" s="25">
        <v>1</v>
      </c>
      <c r="Y846" s="25"/>
      <c r="Z846" s="25"/>
      <c r="AA846" s="25">
        <v>10431237</v>
      </c>
      <c r="AB846" s="25"/>
      <c r="AC846" s="25"/>
      <c r="AD846" s="25" t="s">
        <v>3426</v>
      </c>
      <c r="AE846" s="22"/>
      <c r="AF846" s="22"/>
      <c r="AG846" s="22">
        <f>((AA846*(110.48/$AO846))/$AQ846)*(0.830367/$AP846)</f>
        <v>13499526.272027085</v>
      </c>
      <c r="AH846" s="22"/>
      <c r="AI846" s="22"/>
      <c r="AJ846" s="35"/>
      <c r="AK846" s="35"/>
      <c r="AL846" s="35">
        <f t="shared" ref="AL846:AL856" si="60">AG846/AS846</f>
        <v>2691.293116432832</v>
      </c>
      <c r="AM846" s="35"/>
      <c r="AN846" s="35"/>
      <c r="AO846" s="24">
        <v>43.936623744014099</v>
      </c>
      <c r="AP846" s="24">
        <v>1.61340853572371</v>
      </c>
      <c r="AQ846" s="24">
        <v>1</v>
      </c>
      <c r="AR846" s="24">
        <v>1</v>
      </c>
      <c r="AS846" s="24">
        <v>5016</v>
      </c>
      <c r="AT846" s="25">
        <v>9</v>
      </c>
      <c r="AU846" s="25" t="s">
        <v>3428</v>
      </c>
      <c r="AV846" s="25" t="s">
        <v>3429</v>
      </c>
      <c r="AW846" s="25">
        <v>1997</v>
      </c>
      <c r="AX846" s="25" t="s">
        <v>3430</v>
      </c>
      <c r="AY846" s="25"/>
      <c r="AZ846" s="78">
        <v>0.1</v>
      </c>
      <c r="BA846" s="25" t="s">
        <v>4157</v>
      </c>
      <c r="BB846" s="25" t="s">
        <v>3427</v>
      </c>
      <c r="BC846" s="25"/>
      <c r="BD846" s="25"/>
      <c r="BE846" s="25" t="s">
        <v>4158</v>
      </c>
      <c r="BF846" s="25">
        <v>2</v>
      </c>
      <c r="BG846" s="62">
        <v>3</v>
      </c>
      <c r="BH846" s="25" t="s">
        <v>2000</v>
      </c>
      <c r="BI846" s="74">
        <v>2</v>
      </c>
      <c r="BJ846" s="75" t="s">
        <v>2000</v>
      </c>
      <c r="BK846" s="75" t="s">
        <v>4096</v>
      </c>
      <c r="BL846" s="15"/>
      <c r="BM846" s="15"/>
      <c r="BN846" s="15"/>
      <c r="BO846" s="15"/>
      <c r="BP846" s="15"/>
      <c r="BQ846" s="15"/>
      <c r="BR846" s="15"/>
    </row>
    <row r="847" spans="1:70" s="52" customFormat="1" ht="15" customHeight="1" x14ac:dyDescent="0.25">
      <c r="A847" s="25">
        <v>748</v>
      </c>
      <c r="B847" s="220"/>
      <c r="C847" s="190"/>
      <c r="D847" s="200">
        <v>1</v>
      </c>
      <c r="E847" s="90" t="s">
        <v>3419</v>
      </c>
      <c r="F847" s="57" t="s">
        <v>5</v>
      </c>
      <c r="G847" s="25" t="s">
        <v>3420</v>
      </c>
      <c r="H847" s="104">
        <v>1</v>
      </c>
      <c r="I847" s="25">
        <v>1</v>
      </c>
      <c r="J847" s="25" t="s">
        <v>3421</v>
      </c>
      <c r="K847" s="25">
        <v>4</v>
      </c>
      <c r="L847" s="25">
        <v>1</v>
      </c>
      <c r="M847" s="25">
        <v>12</v>
      </c>
      <c r="N847" s="25" t="s">
        <v>2950</v>
      </c>
      <c r="O847" s="25" t="s">
        <v>3381</v>
      </c>
      <c r="P847" s="25" t="s">
        <v>3422</v>
      </c>
      <c r="Q847" s="25" t="s">
        <v>3423</v>
      </c>
      <c r="R847" s="25" t="s">
        <v>3424</v>
      </c>
      <c r="S847" s="25">
        <v>4</v>
      </c>
      <c r="T847" s="25" t="s">
        <v>3380</v>
      </c>
      <c r="U847" s="25" t="s">
        <v>2</v>
      </c>
      <c r="V847" s="25">
        <v>7</v>
      </c>
      <c r="W847" s="25" t="s">
        <v>3431</v>
      </c>
      <c r="X847" s="25">
        <v>1</v>
      </c>
      <c r="Y847" s="25"/>
      <c r="Z847" s="25"/>
      <c r="AA847" s="25">
        <v>9905954</v>
      </c>
      <c r="AB847" s="25"/>
      <c r="AC847" s="25"/>
      <c r="AD847" s="25" t="s">
        <v>3432</v>
      </c>
      <c r="AE847" s="22"/>
      <c r="AF847" s="22"/>
      <c r="AG847" s="22">
        <f>((AA847*(110.48/$AO847))/$AQ847)*(0.830367/$AP847)</f>
        <v>12819734.253233034</v>
      </c>
      <c r="AH847" s="22"/>
      <c r="AI847" s="22"/>
      <c r="AJ847" s="35"/>
      <c r="AK847" s="35"/>
      <c r="AL847" s="35">
        <f t="shared" si="60"/>
        <v>2555.7683917928698</v>
      </c>
      <c r="AM847" s="35"/>
      <c r="AN847" s="35"/>
      <c r="AO847" s="24">
        <v>43.936623744014099</v>
      </c>
      <c r="AP847" s="24">
        <v>1.61340853572371</v>
      </c>
      <c r="AQ847" s="24">
        <v>1</v>
      </c>
      <c r="AR847" s="24">
        <v>1</v>
      </c>
      <c r="AS847" s="24">
        <v>5016</v>
      </c>
      <c r="AT847" s="25">
        <v>9</v>
      </c>
      <c r="AU847" s="25" t="s">
        <v>3428</v>
      </c>
      <c r="AV847" s="25" t="s">
        <v>3429</v>
      </c>
      <c r="AW847" s="25">
        <v>1997</v>
      </c>
      <c r="AX847" s="25" t="s">
        <v>3430</v>
      </c>
      <c r="AY847" s="25"/>
      <c r="AZ847" s="80">
        <v>0.1</v>
      </c>
      <c r="BA847" s="25" t="s">
        <v>3433</v>
      </c>
      <c r="BB847" s="25" t="s">
        <v>3427</v>
      </c>
      <c r="BC847" s="25"/>
      <c r="BD847" s="25"/>
      <c r="BE847" s="25" t="s">
        <v>4158</v>
      </c>
      <c r="BF847" s="25">
        <v>2</v>
      </c>
      <c r="BG847" s="62">
        <v>3</v>
      </c>
      <c r="BH847" s="25" t="s">
        <v>2000</v>
      </c>
      <c r="BI847" s="74">
        <v>2</v>
      </c>
      <c r="BJ847" s="75" t="s">
        <v>2000</v>
      </c>
      <c r="BK847" s="75" t="s">
        <v>4096</v>
      </c>
      <c r="BL847" s="15"/>
      <c r="BM847" s="15"/>
      <c r="BN847" s="15"/>
      <c r="BO847" s="15"/>
      <c r="BP847" s="15"/>
      <c r="BQ847" s="15"/>
      <c r="BR847" s="15"/>
    </row>
    <row r="848" spans="1:70" s="52" customFormat="1" ht="15" customHeight="1" x14ac:dyDescent="0.25">
      <c r="A848" s="25">
        <v>749</v>
      </c>
      <c r="B848" s="220"/>
      <c r="C848" s="190"/>
      <c r="D848" s="200">
        <v>1</v>
      </c>
      <c r="E848" s="90" t="s">
        <v>3419</v>
      </c>
      <c r="F848" s="57" t="s">
        <v>5</v>
      </c>
      <c r="G848" s="25" t="s">
        <v>3420</v>
      </c>
      <c r="H848" s="104">
        <v>1</v>
      </c>
      <c r="I848" s="25">
        <v>1</v>
      </c>
      <c r="J848" s="25" t="s">
        <v>3421</v>
      </c>
      <c r="K848" s="25">
        <v>4</v>
      </c>
      <c r="L848" s="25">
        <v>1</v>
      </c>
      <c r="M848" s="25">
        <v>3</v>
      </c>
      <c r="N848" s="25" t="s">
        <v>2979</v>
      </c>
      <c r="O848" s="25" t="s">
        <v>3363</v>
      </c>
      <c r="P848" s="25" t="s">
        <v>3422</v>
      </c>
      <c r="Q848" s="25" t="s">
        <v>3423</v>
      </c>
      <c r="R848" s="25" t="s">
        <v>3424</v>
      </c>
      <c r="S848" s="25">
        <v>4</v>
      </c>
      <c r="T848" s="25" t="s">
        <v>3380</v>
      </c>
      <c r="U848" s="25" t="s">
        <v>2</v>
      </c>
      <c r="V848" s="25">
        <v>7</v>
      </c>
      <c r="W848" s="25" t="s">
        <v>3431</v>
      </c>
      <c r="X848" s="25">
        <v>1</v>
      </c>
      <c r="Y848" s="25"/>
      <c r="Z848" s="25"/>
      <c r="AA848" s="77">
        <v>16692434</v>
      </c>
      <c r="AB848" s="25"/>
      <c r="AC848" s="25"/>
      <c r="AD848" s="25" t="s">
        <v>3434</v>
      </c>
      <c r="AE848" s="22"/>
      <c r="AF848" s="22"/>
      <c r="AG848" s="22">
        <f>((AA848*(110.48/$AO848))/$AQ848)*(0.830367/$AP848)</f>
        <v>21602418.900757231</v>
      </c>
      <c r="AH848" s="22"/>
      <c r="AI848" s="22"/>
      <c r="AJ848" s="35"/>
      <c r="AK848" s="35"/>
      <c r="AL848" s="35">
        <f t="shared" si="60"/>
        <v>4306.7023326868484</v>
      </c>
      <c r="AM848" s="35"/>
      <c r="AN848" s="35"/>
      <c r="AO848" s="24">
        <v>43.936623744014099</v>
      </c>
      <c r="AP848" s="24">
        <v>1.61340853572371</v>
      </c>
      <c r="AQ848" s="24">
        <v>1</v>
      </c>
      <c r="AR848" s="24">
        <v>1</v>
      </c>
      <c r="AS848" s="24">
        <v>5016</v>
      </c>
      <c r="AT848" s="25">
        <v>9</v>
      </c>
      <c r="AU848" s="25" t="s">
        <v>3428</v>
      </c>
      <c r="AV848" s="25" t="s">
        <v>3429</v>
      </c>
      <c r="AW848" s="25">
        <v>1997</v>
      </c>
      <c r="AX848" s="25" t="s">
        <v>3430</v>
      </c>
      <c r="AY848" s="25"/>
      <c r="AZ848" s="80">
        <v>0.1</v>
      </c>
      <c r="BA848" s="25" t="s">
        <v>3435</v>
      </c>
      <c r="BB848" s="25" t="s">
        <v>3436</v>
      </c>
      <c r="BC848" s="25"/>
      <c r="BD848" s="25"/>
      <c r="BE848" s="25" t="s">
        <v>4158</v>
      </c>
      <c r="BF848" s="25">
        <v>2</v>
      </c>
      <c r="BG848" s="62">
        <v>3</v>
      </c>
      <c r="BH848" s="25" t="s">
        <v>2000</v>
      </c>
      <c r="BI848" s="74">
        <v>2</v>
      </c>
      <c r="BJ848" s="75" t="s">
        <v>2000</v>
      </c>
      <c r="BK848" s="75" t="s">
        <v>4096</v>
      </c>
      <c r="BL848" s="15"/>
      <c r="BM848" s="15"/>
      <c r="BN848" s="15"/>
      <c r="BO848" s="15"/>
      <c r="BP848" s="15"/>
      <c r="BQ848" s="15"/>
      <c r="BR848" s="15"/>
    </row>
    <row r="849" spans="1:70" s="52" customFormat="1" ht="15" customHeight="1" x14ac:dyDescent="0.25">
      <c r="A849" s="25">
        <v>716</v>
      </c>
      <c r="B849" s="220"/>
      <c r="C849" s="190"/>
      <c r="D849" s="200">
        <v>1</v>
      </c>
      <c r="E849" s="57" t="s">
        <v>3317</v>
      </c>
      <c r="F849" s="57" t="s">
        <v>5</v>
      </c>
      <c r="G849" s="99" t="s">
        <v>3318</v>
      </c>
      <c r="H849" s="104">
        <v>1</v>
      </c>
      <c r="I849" s="25">
        <v>1</v>
      </c>
      <c r="J849" s="25" t="s">
        <v>3319</v>
      </c>
      <c r="K849" s="25">
        <v>1</v>
      </c>
      <c r="L849" s="25">
        <v>2</v>
      </c>
      <c r="M849" s="25">
        <v>2</v>
      </c>
      <c r="N849" s="25" t="s">
        <v>2940</v>
      </c>
      <c r="O849" s="25" t="s">
        <v>3320</v>
      </c>
      <c r="P849" s="25" t="s">
        <v>3321</v>
      </c>
      <c r="Q849" s="25" t="s">
        <v>3322</v>
      </c>
      <c r="R849" s="25" t="s">
        <v>3323</v>
      </c>
      <c r="S849" s="25">
        <v>4</v>
      </c>
      <c r="T849" s="25" t="s">
        <v>3380</v>
      </c>
      <c r="U849" s="25" t="s">
        <v>10</v>
      </c>
      <c r="V849" s="25">
        <v>8</v>
      </c>
      <c r="W849" s="25" t="s">
        <v>3529</v>
      </c>
      <c r="X849" s="25">
        <v>1</v>
      </c>
      <c r="Y849" s="25"/>
      <c r="Z849" s="25"/>
      <c r="AA849" s="25">
        <v>2419000000</v>
      </c>
      <c r="AB849" s="25"/>
      <c r="AC849" s="25"/>
      <c r="AD849" s="25" t="s">
        <v>3324</v>
      </c>
      <c r="AE849" s="22"/>
      <c r="AF849" s="22"/>
      <c r="AG849" s="22">
        <f t="shared" ref="AG849:AG856" si="61">((AA849*(108.57/$AO849))/$AQ849)*(0.830367/$AP849)</f>
        <v>2685629020.7623239</v>
      </c>
      <c r="AH849" s="22"/>
      <c r="AI849" s="22"/>
      <c r="AJ849" s="35"/>
      <c r="AK849" s="35"/>
      <c r="AL849" s="35">
        <f t="shared" si="60"/>
        <v>1074.2516083049295</v>
      </c>
      <c r="AM849" s="35"/>
      <c r="AN849" s="35"/>
      <c r="AO849" s="24">
        <v>81.2025684592533</v>
      </c>
      <c r="AP849" s="24">
        <v>1</v>
      </c>
      <c r="AQ849" s="24">
        <v>1</v>
      </c>
      <c r="AR849" s="24">
        <v>1</v>
      </c>
      <c r="AS849" s="24">
        <v>2500000</v>
      </c>
      <c r="AT849" s="25">
        <v>17</v>
      </c>
      <c r="AU849" s="25" t="s">
        <v>3530</v>
      </c>
      <c r="AV849" s="25"/>
      <c r="AW849" s="25">
        <v>2001</v>
      </c>
      <c r="AX849" s="25" t="s">
        <v>3328</v>
      </c>
      <c r="AY849" s="25" t="s">
        <v>3326</v>
      </c>
      <c r="AZ849" s="78">
        <v>0.04</v>
      </c>
      <c r="BA849" s="25" t="s">
        <v>3527</v>
      </c>
      <c r="BB849" s="25" t="s">
        <v>3325</v>
      </c>
      <c r="BC849" s="25"/>
      <c r="BD849" s="25" t="s">
        <v>3327</v>
      </c>
      <c r="BE849" s="25" t="s">
        <v>3543</v>
      </c>
      <c r="BF849" s="25">
        <v>2</v>
      </c>
      <c r="BG849" s="62">
        <v>3</v>
      </c>
      <c r="BH849" s="25" t="s">
        <v>2000</v>
      </c>
      <c r="BI849" s="74">
        <v>2</v>
      </c>
      <c r="BJ849" s="75" t="s">
        <v>4156</v>
      </c>
      <c r="BK849" s="75" t="s">
        <v>4107</v>
      </c>
      <c r="BL849" s="15"/>
      <c r="BM849" s="55"/>
      <c r="BN849" s="55"/>
      <c r="BO849" s="55"/>
      <c r="BP849" s="55"/>
      <c r="BQ849" s="55"/>
      <c r="BR849" s="55"/>
    </row>
    <row r="850" spans="1:70" s="52" customFormat="1" ht="15" customHeight="1" x14ac:dyDescent="0.25">
      <c r="A850" s="25">
        <v>717</v>
      </c>
      <c r="B850" s="220"/>
      <c r="C850" s="190"/>
      <c r="D850" s="200">
        <v>1</v>
      </c>
      <c r="E850" s="57" t="s">
        <v>3317</v>
      </c>
      <c r="F850" s="57" t="s">
        <v>5</v>
      </c>
      <c r="G850" s="25" t="s">
        <v>3318</v>
      </c>
      <c r="H850" s="104">
        <v>1</v>
      </c>
      <c r="I850" s="25">
        <v>1</v>
      </c>
      <c r="J850" s="25" t="s">
        <v>3319</v>
      </c>
      <c r="K850" s="25">
        <v>1</v>
      </c>
      <c r="L850" s="25">
        <v>2</v>
      </c>
      <c r="M850" s="25">
        <v>1</v>
      </c>
      <c r="N850" s="25" t="s">
        <v>2974</v>
      </c>
      <c r="O850" s="25" t="s">
        <v>3329</v>
      </c>
      <c r="P850" s="25" t="s">
        <v>3321</v>
      </c>
      <c r="Q850" s="25" t="s">
        <v>3322</v>
      </c>
      <c r="R850" s="25" t="s">
        <v>3323</v>
      </c>
      <c r="S850" s="25">
        <v>4</v>
      </c>
      <c r="T850" s="25" t="s">
        <v>3380</v>
      </c>
      <c r="U850" s="25" t="s">
        <v>10</v>
      </c>
      <c r="V850" s="25">
        <v>8</v>
      </c>
      <c r="W850" s="25" t="s">
        <v>3529</v>
      </c>
      <c r="X850" s="25">
        <v>1</v>
      </c>
      <c r="Y850" s="25"/>
      <c r="Z850" s="25"/>
      <c r="AA850" s="25">
        <v>659000000</v>
      </c>
      <c r="AB850" s="25"/>
      <c r="AC850" s="25"/>
      <c r="AD850" s="25" t="s">
        <v>3330</v>
      </c>
      <c r="AE850" s="22"/>
      <c r="AF850" s="22"/>
      <c r="AG850" s="22">
        <f t="shared" si="61"/>
        <v>731636843.60577559</v>
      </c>
      <c r="AH850" s="22"/>
      <c r="AI850" s="22"/>
      <c r="AJ850" s="35"/>
      <c r="AK850" s="35"/>
      <c r="AL850" s="35">
        <f t="shared" si="60"/>
        <v>292.65473744231025</v>
      </c>
      <c r="AM850" s="35"/>
      <c r="AN850" s="35"/>
      <c r="AO850" s="24">
        <v>81.2025684592533</v>
      </c>
      <c r="AP850" s="24">
        <v>1</v>
      </c>
      <c r="AQ850" s="24">
        <v>1</v>
      </c>
      <c r="AR850" s="24">
        <v>1</v>
      </c>
      <c r="AS850" s="24">
        <v>2500000</v>
      </c>
      <c r="AT850" s="25">
        <v>17</v>
      </c>
      <c r="AU850" s="25" t="s">
        <v>3531</v>
      </c>
      <c r="AV850" s="25"/>
      <c r="AW850" s="25">
        <v>2001</v>
      </c>
      <c r="AX850" s="25" t="s">
        <v>3328</v>
      </c>
      <c r="AY850" s="25" t="s">
        <v>3332</v>
      </c>
      <c r="AZ850" s="78">
        <v>0.04</v>
      </c>
      <c r="BA850" s="25" t="s">
        <v>3527</v>
      </c>
      <c r="BB850" s="25" t="s">
        <v>3331</v>
      </c>
      <c r="BC850" s="25"/>
      <c r="BD850" s="25" t="s">
        <v>3327</v>
      </c>
      <c r="BE850" s="25" t="s">
        <v>3543</v>
      </c>
      <c r="BF850" s="25">
        <v>2</v>
      </c>
      <c r="BG850" s="62">
        <v>3</v>
      </c>
      <c r="BH850" s="25" t="s">
        <v>2000</v>
      </c>
      <c r="BI850" s="74">
        <v>2</v>
      </c>
      <c r="BJ850" s="75" t="s">
        <v>4156</v>
      </c>
      <c r="BK850" s="75" t="s">
        <v>4107</v>
      </c>
      <c r="BL850" s="15"/>
      <c r="BM850" s="234"/>
      <c r="BN850" s="234"/>
      <c r="BO850" s="234"/>
      <c r="BP850" s="234"/>
      <c r="BQ850" s="234"/>
      <c r="BR850" s="234"/>
    </row>
    <row r="851" spans="1:70" s="52" customFormat="1" ht="15" customHeight="1" x14ac:dyDescent="0.25">
      <c r="A851" s="25">
        <v>718</v>
      </c>
      <c r="B851" s="220"/>
      <c r="C851" s="190"/>
      <c r="D851" s="200">
        <v>1</v>
      </c>
      <c r="E851" s="57" t="s">
        <v>3317</v>
      </c>
      <c r="F851" s="57" t="s">
        <v>5</v>
      </c>
      <c r="G851" s="25" t="s">
        <v>3318</v>
      </c>
      <c r="H851" s="104">
        <v>1</v>
      </c>
      <c r="I851" s="25">
        <v>1</v>
      </c>
      <c r="J851" s="25" t="s">
        <v>3319</v>
      </c>
      <c r="K851" s="25">
        <v>1</v>
      </c>
      <c r="L851" s="25">
        <v>2</v>
      </c>
      <c r="M851" s="25">
        <v>9</v>
      </c>
      <c r="N851" s="25" t="s">
        <v>2973</v>
      </c>
      <c r="O851" s="25" t="s">
        <v>3333</v>
      </c>
      <c r="P851" s="25" t="s">
        <v>3321</v>
      </c>
      <c r="Q851" s="25" t="s">
        <v>3322</v>
      </c>
      <c r="R851" s="25" t="s">
        <v>3323</v>
      </c>
      <c r="S851" s="25">
        <v>4</v>
      </c>
      <c r="T851" s="25" t="s">
        <v>3380</v>
      </c>
      <c r="U851" s="25" t="s">
        <v>10</v>
      </c>
      <c r="V851" s="25">
        <v>8</v>
      </c>
      <c r="W851" s="25" t="s">
        <v>3529</v>
      </c>
      <c r="X851" s="25">
        <v>2</v>
      </c>
      <c r="Y851" s="25"/>
      <c r="Z851" s="25"/>
      <c r="AA851" s="25">
        <v>1591000000</v>
      </c>
      <c r="AB851" s="25"/>
      <c r="AC851" s="25"/>
      <c r="AD851" s="25" t="s">
        <v>3334</v>
      </c>
      <c r="AE851" s="22"/>
      <c r="AF851" s="22"/>
      <c r="AG851" s="22">
        <f t="shared" si="61"/>
        <v>1766364519.236402</v>
      </c>
      <c r="AH851" s="22"/>
      <c r="AI851" s="22"/>
      <c r="AJ851" s="35"/>
      <c r="AK851" s="35"/>
      <c r="AL851" s="35">
        <f t="shared" si="60"/>
        <v>706.54580769456084</v>
      </c>
      <c r="AM851" s="35"/>
      <c r="AN851" s="35"/>
      <c r="AO851" s="24">
        <v>81.2025684592533</v>
      </c>
      <c r="AP851" s="24">
        <v>1</v>
      </c>
      <c r="AQ851" s="24">
        <v>1</v>
      </c>
      <c r="AR851" s="24">
        <v>1</v>
      </c>
      <c r="AS851" s="24">
        <v>2500000</v>
      </c>
      <c r="AT851" s="25">
        <v>17</v>
      </c>
      <c r="AU851" s="25" t="s">
        <v>3532</v>
      </c>
      <c r="AV851" s="25"/>
      <c r="AW851" s="25">
        <v>2001</v>
      </c>
      <c r="AX851" s="25" t="s">
        <v>3328</v>
      </c>
      <c r="AY851" s="25" t="s">
        <v>3335</v>
      </c>
      <c r="AZ851" s="78">
        <v>0.04</v>
      </c>
      <c r="BA851" s="25" t="s">
        <v>3527</v>
      </c>
      <c r="BB851" s="25" t="s">
        <v>3335</v>
      </c>
      <c r="BC851" s="25"/>
      <c r="BD851" s="25" t="s">
        <v>3327</v>
      </c>
      <c r="BE851" s="25" t="s">
        <v>3543</v>
      </c>
      <c r="BF851" s="25">
        <v>2</v>
      </c>
      <c r="BG851" s="62">
        <v>3</v>
      </c>
      <c r="BH851" s="25" t="s">
        <v>2000</v>
      </c>
      <c r="BI851" s="74">
        <v>2</v>
      </c>
      <c r="BJ851" s="75" t="s">
        <v>4156</v>
      </c>
      <c r="BK851" s="75" t="s">
        <v>4107</v>
      </c>
      <c r="BL851" s="15"/>
      <c r="BM851" s="15"/>
      <c r="BN851" s="15"/>
      <c r="BO851" s="15"/>
      <c r="BP851" s="15"/>
      <c r="BQ851" s="15"/>
      <c r="BR851" s="15"/>
    </row>
    <row r="852" spans="1:70" s="52" customFormat="1" ht="15" customHeight="1" x14ac:dyDescent="0.25">
      <c r="A852" s="25">
        <v>719</v>
      </c>
      <c r="B852" s="220"/>
      <c r="C852" s="190"/>
      <c r="D852" s="200">
        <v>1</v>
      </c>
      <c r="E852" s="57" t="s">
        <v>3317</v>
      </c>
      <c r="F852" s="57" t="s">
        <v>5</v>
      </c>
      <c r="G852" s="25" t="s">
        <v>3318</v>
      </c>
      <c r="H852" s="104">
        <v>1</v>
      </c>
      <c r="I852" s="25">
        <v>1</v>
      </c>
      <c r="J852" s="25" t="s">
        <v>3319</v>
      </c>
      <c r="K852" s="25">
        <v>1</v>
      </c>
      <c r="L852" s="25">
        <v>2</v>
      </c>
      <c r="M852" s="25">
        <v>1</v>
      </c>
      <c r="N852" s="25" t="s">
        <v>3336</v>
      </c>
      <c r="O852" s="25" t="s">
        <v>3337</v>
      </c>
      <c r="P852" s="25" t="s">
        <v>3321</v>
      </c>
      <c r="Q852" s="25" t="s">
        <v>3322</v>
      </c>
      <c r="R852" s="25" t="s">
        <v>3323</v>
      </c>
      <c r="S852" s="25">
        <v>4</v>
      </c>
      <c r="T852" s="25" t="s">
        <v>3380</v>
      </c>
      <c r="U852" s="25" t="s">
        <v>10</v>
      </c>
      <c r="V852" s="25">
        <v>8</v>
      </c>
      <c r="W852" s="25" t="s">
        <v>3529</v>
      </c>
      <c r="X852" s="25">
        <v>1</v>
      </c>
      <c r="Y852" s="25"/>
      <c r="Z852" s="25"/>
      <c r="AA852" s="25">
        <v>1642000000</v>
      </c>
      <c r="AB852" s="25"/>
      <c r="AC852" s="25"/>
      <c r="AD852" s="25" t="s">
        <v>3338</v>
      </c>
      <c r="AE852" s="22"/>
      <c r="AF852" s="22"/>
      <c r="AG852" s="22">
        <f t="shared" si="61"/>
        <v>1822985883.4608247</v>
      </c>
      <c r="AH852" s="22"/>
      <c r="AI852" s="22"/>
      <c r="AJ852" s="35"/>
      <c r="AK852" s="35"/>
      <c r="AL852" s="35">
        <f t="shared" si="60"/>
        <v>729.19435338432993</v>
      </c>
      <c r="AM852" s="35"/>
      <c r="AN852" s="35"/>
      <c r="AO852" s="24">
        <v>81.2025684592533</v>
      </c>
      <c r="AP852" s="24">
        <v>1</v>
      </c>
      <c r="AQ852" s="24">
        <v>1</v>
      </c>
      <c r="AR852" s="24">
        <v>1</v>
      </c>
      <c r="AS852" s="24">
        <v>2500000</v>
      </c>
      <c r="AT852" s="25">
        <v>17</v>
      </c>
      <c r="AU852" s="25" t="s">
        <v>3533</v>
      </c>
      <c r="AV852" s="25"/>
      <c r="AW852" s="25">
        <v>2001</v>
      </c>
      <c r="AX852" s="25" t="s">
        <v>3328</v>
      </c>
      <c r="AY852" s="25" t="s">
        <v>3339</v>
      </c>
      <c r="AZ852" s="78">
        <v>0.04</v>
      </c>
      <c r="BA852" s="25" t="s">
        <v>3527</v>
      </c>
      <c r="BB852" s="25" t="s">
        <v>3339</v>
      </c>
      <c r="BC852" s="25"/>
      <c r="BD852" s="25" t="s">
        <v>3327</v>
      </c>
      <c r="BE852" s="25" t="s">
        <v>3543</v>
      </c>
      <c r="BF852" s="25">
        <v>2</v>
      </c>
      <c r="BG852" s="62">
        <v>3</v>
      </c>
      <c r="BH852" s="25" t="s">
        <v>2000</v>
      </c>
      <c r="BI852" s="74">
        <v>2</v>
      </c>
      <c r="BJ852" s="75" t="s">
        <v>4156</v>
      </c>
      <c r="BK852" s="75" t="s">
        <v>4107</v>
      </c>
      <c r="BL852" s="15"/>
      <c r="BM852" s="15"/>
      <c r="BN852" s="15"/>
      <c r="BO852" s="15"/>
      <c r="BP852" s="15"/>
      <c r="BQ852" s="15"/>
      <c r="BR852" s="15"/>
    </row>
    <row r="853" spans="1:70" s="52" customFormat="1" ht="15" customHeight="1" x14ac:dyDescent="0.25">
      <c r="A853" s="25">
        <v>720</v>
      </c>
      <c r="B853" s="220"/>
      <c r="C853" s="190"/>
      <c r="D853" s="200">
        <v>1</v>
      </c>
      <c r="E853" s="57" t="s">
        <v>3317</v>
      </c>
      <c r="F853" s="57" t="s">
        <v>5</v>
      </c>
      <c r="G853" s="25" t="s">
        <v>3318</v>
      </c>
      <c r="H853" s="104">
        <v>1</v>
      </c>
      <c r="I853" s="25">
        <v>1</v>
      </c>
      <c r="J853" s="25" t="s">
        <v>3319</v>
      </c>
      <c r="K853" s="25">
        <v>1</v>
      </c>
      <c r="L853" s="25">
        <v>2</v>
      </c>
      <c r="M853" s="25">
        <v>12</v>
      </c>
      <c r="N853" s="25" t="s">
        <v>2950</v>
      </c>
      <c r="O853" s="25" t="s">
        <v>3381</v>
      </c>
      <c r="P853" s="25" t="s">
        <v>3321</v>
      </c>
      <c r="Q853" s="25" t="s">
        <v>3322</v>
      </c>
      <c r="R853" s="25" t="s">
        <v>3323</v>
      </c>
      <c r="S853" s="25">
        <v>4</v>
      </c>
      <c r="T853" s="25" t="s">
        <v>3380</v>
      </c>
      <c r="U853" s="25" t="s">
        <v>10</v>
      </c>
      <c r="V853" s="25">
        <v>8</v>
      </c>
      <c r="W853" s="25" t="s">
        <v>3529</v>
      </c>
      <c r="X853" s="25">
        <v>1</v>
      </c>
      <c r="Y853" s="25"/>
      <c r="Z853" s="25"/>
      <c r="AA853" s="25">
        <v>898000000</v>
      </c>
      <c r="AB853" s="25"/>
      <c r="AC853" s="25"/>
      <c r="AD853" s="25" t="s">
        <v>3340</v>
      </c>
      <c r="AE853" s="22"/>
      <c r="AF853" s="22"/>
      <c r="AG853" s="22">
        <f t="shared" si="61"/>
        <v>996980099.48101127</v>
      </c>
      <c r="AH853" s="22"/>
      <c r="AI853" s="22"/>
      <c r="AJ853" s="35"/>
      <c r="AK853" s="35"/>
      <c r="AL853" s="35">
        <f t="shared" si="60"/>
        <v>398.79203979240452</v>
      </c>
      <c r="AM853" s="35"/>
      <c r="AN853" s="35"/>
      <c r="AO853" s="24">
        <v>81.2025684592533</v>
      </c>
      <c r="AP853" s="24">
        <v>1</v>
      </c>
      <c r="AQ853" s="24">
        <v>1</v>
      </c>
      <c r="AR853" s="24">
        <v>1</v>
      </c>
      <c r="AS853" s="24">
        <v>2500000</v>
      </c>
      <c r="AT853" s="25">
        <v>17</v>
      </c>
      <c r="AU853" s="25" t="s">
        <v>3534</v>
      </c>
      <c r="AV853" s="25"/>
      <c r="AW853" s="25">
        <v>2001</v>
      </c>
      <c r="AX853" s="25" t="s">
        <v>3328</v>
      </c>
      <c r="AY853" s="25" t="s">
        <v>3342</v>
      </c>
      <c r="AZ853" s="78">
        <v>0.04</v>
      </c>
      <c r="BA853" s="25" t="s">
        <v>3527</v>
      </c>
      <c r="BB853" s="25" t="s">
        <v>3341</v>
      </c>
      <c r="BC853" s="25"/>
      <c r="BD853" s="25" t="s">
        <v>3327</v>
      </c>
      <c r="BE853" s="25" t="s">
        <v>3543</v>
      </c>
      <c r="BF853" s="25">
        <v>2</v>
      </c>
      <c r="BG853" s="62">
        <v>3</v>
      </c>
      <c r="BH853" s="25" t="s">
        <v>2000</v>
      </c>
      <c r="BI853" s="74">
        <v>2</v>
      </c>
      <c r="BJ853" s="75" t="s">
        <v>4156</v>
      </c>
      <c r="BK853" s="75" t="s">
        <v>4107</v>
      </c>
      <c r="BL853" s="15"/>
      <c r="BM853" s="15"/>
      <c r="BN853" s="15"/>
      <c r="BO853" s="15"/>
      <c r="BP853" s="15"/>
      <c r="BQ853" s="15"/>
      <c r="BR853" s="15"/>
    </row>
    <row r="854" spans="1:70" s="52" customFormat="1" ht="15" customHeight="1" x14ac:dyDescent="0.25">
      <c r="A854" s="25">
        <v>721</v>
      </c>
      <c r="B854" s="220"/>
      <c r="C854" s="190"/>
      <c r="D854" s="200">
        <v>1</v>
      </c>
      <c r="E854" s="57" t="s">
        <v>3317</v>
      </c>
      <c r="F854" s="57" t="s">
        <v>5</v>
      </c>
      <c r="G854" s="25" t="s">
        <v>3318</v>
      </c>
      <c r="H854" s="104">
        <v>1</v>
      </c>
      <c r="I854" s="25">
        <v>1</v>
      </c>
      <c r="J854" s="25" t="s">
        <v>3319</v>
      </c>
      <c r="K854" s="25">
        <v>1</v>
      </c>
      <c r="L854" s="25">
        <v>2</v>
      </c>
      <c r="M854" s="25">
        <v>19</v>
      </c>
      <c r="N854" s="25" t="s">
        <v>2960</v>
      </c>
      <c r="O854" s="25" t="s">
        <v>3343</v>
      </c>
      <c r="P854" s="25" t="s">
        <v>3321</v>
      </c>
      <c r="Q854" s="25" t="s">
        <v>3322</v>
      </c>
      <c r="R854" s="25" t="s">
        <v>3323</v>
      </c>
      <c r="S854" s="25">
        <v>4</v>
      </c>
      <c r="T854" s="25" t="s">
        <v>3380</v>
      </c>
      <c r="U854" s="25" t="s">
        <v>10</v>
      </c>
      <c r="V854" s="25">
        <v>8</v>
      </c>
      <c r="W854" s="25" t="s">
        <v>3529</v>
      </c>
      <c r="X854" s="25">
        <v>1</v>
      </c>
      <c r="Y854" s="25"/>
      <c r="Z854" s="25"/>
      <c r="AA854" s="25">
        <v>828000000</v>
      </c>
      <c r="AB854" s="25"/>
      <c r="AC854" s="25"/>
      <c r="AD854" s="25" t="s">
        <v>3344</v>
      </c>
      <c r="AE854" s="22"/>
      <c r="AF854" s="22"/>
      <c r="AG854" s="22">
        <f t="shared" si="61"/>
        <v>919264501.52592146</v>
      </c>
      <c r="AH854" s="22"/>
      <c r="AI854" s="22"/>
      <c r="AJ854" s="35"/>
      <c r="AK854" s="35"/>
      <c r="AL854" s="35">
        <f t="shared" si="60"/>
        <v>367.70580061036861</v>
      </c>
      <c r="AM854" s="35"/>
      <c r="AN854" s="35"/>
      <c r="AO854" s="24">
        <v>81.2025684592533</v>
      </c>
      <c r="AP854" s="24">
        <v>1</v>
      </c>
      <c r="AQ854" s="24">
        <v>1</v>
      </c>
      <c r="AR854" s="24">
        <v>1</v>
      </c>
      <c r="AS854" s="24">
        <v>2500000</v>
      </c>
      <c r="AT854" s="25">
        <v>17</v>
      </c>
      <c r="AU854" s="25" t="s">
        <v>3535</v>
      </c>
      <c r="AV854" s="25"/>
      <c r="AW854" s="25">
        <v>2001</v>
      </c>
      <c r="AX854" s="25" t="s">
        <v>3328</v>
      </c>
      <c r="AY854" s="25" t="s">
        <v>3346</v>
      </c>
      <c r="AZ854" s="78">
        <v>0.04</v>
      </c>
      <c r="BA854" s="25" t="s">
        <v>3527</v>
      </c>
      <c r="BB854" s="25" t="s">
        <v>3345</v>
      </c>
      <c r="BC854" s="25"/>
      <c r="BD854" s="25" t="s">
        <v>3327</v>
      </c>
      <c r="BE854" s="25" t="s">
        <v>3543</v>
      </c>
      <c r="BF854" s="25">
        <v>2</v>
      </c>
      <c r="BG854" s="62">
        <v>3</v>
      </c>
      <c r="BH854" s="25" t="s">
        <v>2000</v>
      </c>
      <c r="BI854" s="74">
        <v>2</v>
      </c>
      <c r="BJ854" s="75" t="s">
        <v>4156</v>
      </c>
      <c r="BK854" s="75" t="s">
        <v>4107</v>
      </c>
      <c r="BL854" s="15"/>
      <c r="BM854" s="15"/>
      <c r="BN854" s="15"/>
      <c r="BO854" s="15"/>
      <c r="BP854" s="15"/>
      <c r="BQ854" s="15"/>
      <c r="BR854" s="15"/>
    </row>
    <row r="855" spans="1:70" s="52" customFormat="1" ht="15" customHeight="1" x14ac:dyDescent="0.25">
      <c r="A855" s="25">
        <v>722</v>
      </c>
      <c r="B855" s="220"/>
      <c r="C855" s="190"/>
      <c r="D855" s="200">
        <v>1</v>
      </c>
      <c r="E855" s="57" t="s">
        <v>3317</v>
      </c>
      <c r="F855" s="57" t="s">
        <v>5</v>
      </c>
      <c r="G855" s="25" t="s">
        <v>3318</v>
      </c>
      <c r="H855" s="104">
        <v>1</v>
      </c>
      <c r="I855" s="25">
        <v>1</v>
      </c>
      <c r="J855" s="25" t="s">
        <v>3319</v>
      </c>
      <c r="K855" s="25">
        <v>1</v>
      </c>
      <c r="L855" s="25">
        <v>2</v>
      </c>
      <c r="M855" s="25">
        <v>24</v>
      </c>
      <c r="N855" s="25">
        <v>24</v>
      </c>
      <c r="O855" s="25" t="s">
        <v>22</v>
      </c>
      <c r="P855" s="25" t="s">
        <v>3321</v>
      </c>
      <c r="Q855" s="25" t="s">
        <v>3322</v>
      </c>
      <c r="R855" s="25" t="s">
        <v>3323</v>
      </c>
      <c r="S855" s="25">
        <v>4</v>
      </c>
      <c r="T855" s="25" t="s">
        <v>3380</v>
      </c>
      <c r="U855" s="25" t="s">
        <v>10</v>
      </c>
      <c r="V855" s="25">
        <v>8</v>
      </c>
      <c r="W855" s="25" t="s">
        <v>3529</v>
      </c>
      <c r="X855" s="25">
        <v>1</v>
      </c>
      <c r="Y855" s="25"/>
      <c r="Z855" s="25"/>
      <c r="AA855" s="25">
        <v>492000000</v>
      </c>
      <c r="AB855" s="25"/>
      <c r="AC855" s="25"/>
      <c r="AD855" s="25" t="s">
        <v>3347</v>
      </c>
      <c r="AE855" s="22"/>
      <c r="AF855" s="22"/>
      <c r="AG855" s="22">
        <f t="shared" si="61"/>
        <v>546229631.34148955</v>
      </c>
      <c r="AH855" s="22"/>
      <c r="AI855" s="22"/>
      <c r="AJ855" s="35"/>
      <c r="AK855" s="35"/>
      <c r="AL855" s="35">
        <f t="shared" si="60"/>
        <v>218.49185253659581</v>
      </c>
      <c r="AM855" s="35"/>
      <c r="AN855" s="35"/>
      <c r="AO855" s="24">
        <v>81.2025684592533</v>
      </c>
      <c r="AP855" s="24">
        <v>1</v>
      </c>
      <c r="AQ855" s="24">
        <v>1</v>
      </c>
      <c r="AR855" s="24">
        <v>1</v>
      </c>
      <c r="AS855" s="24">
        <v>2500000</v>
      </c>
      <c r="AT855" s="25">
        <v>17</v>
      </c>
      <c r="AU855" s="25" t="s">
        <v>3536</v>
      </c>
      <c r="AV855" s="25"/>
      <c r="AW855" s="25">
        <v>2001</v>
      </c>
      <c r="AX855" s="25" t="s">
        <v>3328</v>
      </c>
      <c r="AY855" s="25" t="s">
        <v>3350</v>
      </c>
      <c r="AZ855" s="78">
        <v>0.04</v>
      </c>
      <c r="BA855" s="25" t="s">
        <v>3527</v>
      </c>
      <c r="BB855" s="25" t="s">
        <v>3348</v>
      </c>
      <c r="BC855" s="25"/>
      <c r="BD855" s="25" t="s">
        <v>3327</v>
      </c>
      <c r="BE855" s="25" t="s">
        <v>3543</v>
      </c>
      <c r="BF855" s="25">
        <v>2</v>
      </c>
      <c r="BG855" s="62">
        <v>3</v>
      </c>
      <c r="BH855" s="25" t="s">
        <v>2000</v>
      </c>
      <c r="BI855" s="74">
        <v>2</v>
      </c>
      <c r="BJ855" s="75" t="s">
        <v>4156</v>
      </c>
      <c r="BK855" s="75" t="s">
        <v>4107</v>
      </c>
      <c r="BL855" s="15"/>
      <c r="BM855" s="15"/>
      <c r="BN855" s="15"/>
      <c r="BO855" s="15"/>
      <c r="BP855" s="15"/>
      <c r="BQ855" s="15"/>
      <c r="BR855" s="15"/>
    </row>
    <row r="856" spans="1:70" s="52" customFormat="1" ht="15" customHeight="1" x14ac:dyDescent="0.25">
      <c r="A856" s="25">
        <v>723</v>
      </c>
      <c r="B856" s="220"/>
      <c r="C856" s="190"/>
      <c r="D856" s="200">
        <v>1</v>
      </c>
      <c r="E856" s="57" t="s">
        <v>3317</v>
      </c>
      <c r="F856" s="57" t="s">
        <v>5</v>
      </c>
      <c r="G856" s="25" t="s">
        <v>3318</v>
      </c>
      <c r="H856" s="104">
        <v>1</v>
      </c>
      <c r="I856" s="25">
        <v>1</v>
      </c>
      <c r="J856" s="25" t="s">
        <v>3319</v>
      </c>
      <c r="K856" s="25">
        <v>1</v>
      </c>
      <c r="L856" s="25">
        <v>2</v>
      </c>
      <c r="M856" s="25">
        <v>8</v>
      </c>
      <c r="N856" s="25" t="s">
        <v>2981</v>
      </c>
      <c r="O856" s="25" t="s">
        <v>3351</v>
      </c>
      <c r="P856" s="25" t="s">
        <v>3321</v>
      </c>
      <c r="Q856" s="25" t="s">
        <v>3322</v>
      </c>
      <c r="R856" s="25" t="s">
        <v>3323</v>
      </c>
      <c r="S856" s="25">
        <v>4</v>
      </c>
      <c r="T856" s="25" t="s">
        <v>3380</v>
      </c>
      <c r="U856" s="25" t="s">
        <v>10</v>
      </c>
      <c r="V856" s="25">
        <v>8</v>
      </c>
      <c r="W856" s="25" t="s">
        <v>3529</v>
      </c>
      <c r="X856" s="25">
        <v>2</v>
      </c>
      <c r="Y856" s="25"/>
      <c r="Z856" s="25"/>
      <c r="AA856" s="25">
        <v>200000000</v>
      </c>
      <c r="AB856" s="25"/>
      <c r="AC856" s="25"/>
      <c r="AD856" s="25" t="s">
        <v>3352</v>
      </c>
      <c r="AE856" s="22"/>
      <c r="AF856" s="22"/>
      <c r="AG856" s="22">
        <f t="shared" si="61"/>
        <v>222044565.58597136</v>
      </c>
      <c r="AH856" s="22"/>
      <c r="AI856" s="22"/>
      <c r="AJ856" s="35"/>
      <c r="AK856" s="35"/>
      <c r="AL856" s="35">
        <f t="shared" si="60"/>
        <v>88.817826234388548</v>
      </c>
      <c r="AM856" s="35"/>
      <c r="AN856" s="35"/>
      <c r="AO856" s="24">
        <v>81.2025684592533</v>
      </c>
      <c r="AP856" s="24">
        <v>1</v>
      </c>
      <c r="AQ856" s="24">
        <v>1</v>
      </c>
      <c r="AR856" s="24">
        <v>1</v>
      </c>
      <c r="AS856" s="24">
        <v>2500000</v>
      </c>
      <c r="AT856" s="25">
        <v>17</v>
      </c>
      <c r="AU856" s="25" t="s">
        <v>3537</v>
      </c>
      <c r="AV856" s="25"/>
      <c r="AW856" s="25">
        <v>2001</v>
      </c>
      <c r="AX856" s="25" t="s">
        <v>3328</v>
      </c>
      <c r="AY856" s="25" t="s">
        <v>3354</v>
      </c>
      <c r="AZ856" s="78">
        <v>0.04</v>
      </c>
      <c r="BA856" s="25" t="s">
        <v>3527</v>
      </c>
      <c r="BB856" s="25" t="s">
        <v>3353</v>
      </c>
      <c r="BC856" s="25"/>
      <c r="BD856" s="25" t="s">
        <v>3327</v>
      </c>
      <c r="BE856" s="25" t="s">
        <v>3543</v>
      </c>
      <c r="BF856" s="25">
        <v>2</v>
      </c>
      <c r="BG856" s="62">
        <v>3</v>
      </c>
      <c r="BH856" s="25" t="s">
        <v>2000</v>
      </c>
      <c r="BI856" s="74">
        <v>2</v>
      </c>
      <c r="BJ856" s="75" t="s">
        <v>4156</v>
      </c>
      <c r="BK856" s="75" t="s">
        <v>4107</v>
      </c>
      <c r="BL856" s="15"/>
      <c r="BM856" s="15"/>
      <c r="BN856" s="15"/>
      <c r="BO856" s="15"/>
      <c r="BP856" s="15"/>
      <c r="BQ856" s="15"/>
      <c r="BR856" s="15"/>
    </row>
    <row r="857" spans="1:70" s="52" customFormat="1" ht="15" customHeight="1" x14ac:dyDescent="0.25">
      <c r="A857" s="25">
        <v>593</v>
      </c>
      <c r="B857" s="21">
        <v>236</v>
      </c>
      <c r="C857" s="190" t="s">
        <v>162</v>
      </c>
      <c r="D857" s="201">
        <v>0</v>
      </c>
      <c r="E857" s="64" t="s">
        <v>167</v>
      </c>
      <c r="F857" s="64" t="s">
        <v>151</v>
      </c>
      <c r="G857" s="25"/>
      <c r="H857" s="104">
        <v>0</v>
      </c>
      <c r="I857" s="25" t="s">
        <v>891</v>
      </c>
      <c r="J857" s="25"/>
      <c r="K857" s="25"/>
      <c r="L857" s="25"/>
      <c r="M857" s="25"/>
      <c r="N857" s="25"/>
      <c r="O857" s="25"/>
      <c r="P857" s="25"/>
      <c r="Q857" s="25"/>
      <c r="R857" s="25"/>
      <c r="S857" s="25"/>
      <c r="T857" s="25"/>
      <c r="U857" s="25"/>
      <c r="V857" s="25"/>
      <c r="W857" s="25"/>
      <c r="X857" s="25"/>
      <c r="Y857" s="25"/>
      <c r="Z857" s="83"/>
      <c r="AA857" s="83"/>
      <c r="AB857" s="83"/>
      <c r="AC857" s="83"/>
      <c r="AD857" s="25"/>
      <c r="AE857" s="22"/>
      <c r="AF857" s="22"/>
      <c r="AG857" s="22"/>
      <c r="AH857" s="22"/>
      <c r="AI857" s="22"/>
      <c r="AJ857" s="35"/>
      <c r="AK857" s="35"/>
      <c r="AL857" s="35"/>
      <c r="AM857" s="35"/>
      <c r="AN857" s="35"/>
      <c r="AO857" s="24"/>
      <c r="AP857" s="24"/>
      <c r="AQ857" s="24">
        <v>1</v>
      </c>
      <c r="AR857" s="24"/>
      <c r="AS857" s="24" t="s">
        <v>751</v>
      </c>
      <c r="AT857" s="25"/>
      <c r="AU857" s="25"/>
      <c r="AV857" s="25"/>
      <c r="AW857" s="25"/>
      <c r="AX857" s="25"/>
      <c r="AY857" s="25"/>
      <c r="AZ857" s="25"/>
      <c r="BA857" s="25"/>
      <c r="BB857" s="25"/>
      <c r="BC857" s="25"/>
      <c r="BD857" s="25"/>
      <c r="BE857" s="25"/>
      <c r="BF857" s="25"/>
      <c r="BG857" s="25" t="s">
        <v>2000</v>
      </c>
      <c r="BH857" s="25" t="s">
        <v>2000</v>
      </c>
      <c r="BI857" s="75" t="s">
        <v>2000</v>
      </c>
      <c r="BJ857" s="75" t="s">
        <v>2000</v>
      </c>
      <c r="BK857" s="75" t="s">
        <v>2000</v>
      </c>
      <c r="BL857" s="15"/>
    </row>
    <row r="858" spans="1:70" s="52" customFormat="1" ht="15" customHeight="1" x14ac:dyDescent="0.25">
      <c r="A858" s="25">
        <v>724</v>
      </c>
      <c r="B858" s="220"/>
      <c r="C858" s="190"/>
      <c r="D858" s="200">
        <v>1</v>
      </c>
      <c r="E858" s="57" t="s">
        <v>3317</v>
      </c>
      <c r="F858" s="57" t="s">
        <v>5</v>
      </c>
      <c r="G858" s="25" t="s">
        <v>3318</v>
      </c>
      <c r="H858" s="104">
        <v>1</v>
      </c>
      <c r="I858" s="25">
        <v>1</v>
      </c>
      <c r="J858" s="25" t="s">
        <v>3319</v>
      </c>
      <c r="K858" s="25">
        <v>1</v>
      </c>
      <c r="L858" s="25">
        <v>2</v>
      </c>
      <c r="M858" s="25">
        <v>9</v>
      </c>
      <c r="N858" s="25" t="s">
        <v>2954</v>
      </c>
      <c r="O858" s="25" t="s">
        <v>3355</v>
      </c>
      <c r="P858" s="25" t="s">
        <v>3321</v>
      </c>
      <c r="Q858" s="25" t="s">
        <v>3322</v>
      </c>
      <c r="R858" s="25" t="s">
        <v>3323</v>
      </c>
      <c r="S858" s="25">
        <v>4</v>
      </c>
      <c r="T858" s="25" t="s">
        <v>3380</v>
      </c>
      <c r="U858" s="25" t="s">
        <v>10</v>
      </c>
      <c r="V858" s="25">
        <v>8</v>
      </c>
      <c r="W858" s="25" t="s">
        <v>3529</v>
      </c>
      <c r="X858" s="25">
        <v>2</v>
      </c>
      <c r="Y858" s="25"/>
      <c r="Z858" s="25"/>
      <c r="AA858" s="25">
        <v>715000000</v>
      </c>
      <c r="AB858" s="25"/>
      <c r="AC858" s="25"/>
      <c r="AD858" s="25" t="s">
        <v>3356</v>
      </c>
      <c r="AE858" s="22"/>
      <c r="AF858" s="22"/>
      <c r="AG858" s="22">
        <f>((AA858*(108.57/$AO858))/$AQ858)*(0.830367/$AP858)</f>
        <v>793809321.96984756</v>
      </c>
      <c r="AH858" s="22"/>
      <c r="AI858" s="22"/>
      <c r="AJ858" s="35"/>
      <c r="AK858" s="35"/>
      <c r="AL858" s="35">
        <f>AG858/AS858</f>
        <v>317.52372878793904</v>
      </c>
      <c r="AM858" s="35"/>
      <c r="AN858" s="35"/>
      <c r="AO858" s="24">
        <v>81.2025684592533</v>
      </c>
      <c r="AP858" s="24">
        <v>1</v>
      </c>
      <c r="AQ858" s="24">
        <v>1</v>
      </c>
      <c r="AR858" s="24">
        <v>1</v>
      </c>
      <c r="AS858" s="24">
        <v>2500000</v>
      </c>
      <c r="AT858" s="25">
        <v>17</v>
      </c>
      <c r="AU858" s="25" t="s">
        <v>3538</v>
      </c>
      <c r="AV858" s="25"/>
      <c r="AW858" s="25">
        <v>2001</v>
      </c>
      <c r="AX858" s="25" t="s">
        <v>3328</v>
      </c>
      <c r="AY858" s="25" t="s">
        <v>3357</v>
      </c>
      <c r="AZ858" s="78">
        <v>0.04</v>
      </c>
      <c r="BA858" s="25" t="s">
        <v>3527</v>
      </c>
      <c r="BB858" s="25" t="s">
        <v>3357</v>
      </c>
      <c r="BC858" s="25"/>
      <c r="BD858" s="25" t="s">
        <v>3327</v>
      </c>
      <c r="BE858" s="25" t="s">
        <v>3543</v>
      </c>
      <c r="BF858" s="25">
        <v>2</v>
      </c>
      <c r="BG858" s="62">
        <v>3</v>
      </c>
      <c r="BH858" s="25" t="s">
        <v>2000</v>
      </c>
      <c r="BI858" s="74">
        <v>2</v>
      </c>
      <c r="BJ858" s="75" t="s">
        <v>4156</v>
      </c>
      <c r="BK858" s="75" t="s">
        <v>4107</v>
      </c>
      <c r="BL858" s="15"/>
      <c r="BM858" s="15"/>
      <c r="BN858" s="15"/>
      <c r="BO858" s="15"/>
      <c r="BP858" s="15"/>
      <c r="BQ858" s="15"/>
      <c r="BR858" s="15"/>
    </row>
    <row r="859" spans="1:70" s="52" customFormat="1" ht="15" customHeight="1" x14ac:dyDescent="0.25">
      <c r="A859" s="25">
        <v>725</v>
      </c>
      <c r="B859" s="237"/>
      <c r="C859" s="190"/>
      <c r="D859" s="200">
        <v>1</v>
      </c>
      <c r="E859" s="57" t="s">
        <v>3317</v>
      </c>
      <c r="F859" s="57" t="s">
        <v>5</v>
      </c>
      <c r="G859" s="25" t="s">
        <v>3318</v>
      </c>
      <c r="H859" s="104">
        <v>1</v>
      </c>
      <c r="I859" s="25">
        <v>1</v>
      </c>
      <c r="J859" s="25" t="s">
        <v>3319</v>
      </c>
      <c r="K859" s="25">
        <v>1</v>
      </c>
      <c r="L859" s="25">
        <v>2</v>
      </c>
      <c r="M859" s="25">
        <v>26</v>
      </c>
      <c r="N859" s="25">
        <v>26</v>
      </c>
      <c r="O859" s="25" t="s">
        <v>3358</v>
      </c>
      <c r="P859" s="25" t="s">
        <v>3321</v>
      </c>
      <c r="Q859" s="25" t="s">
        <v>3322</v>
      </c>
      <c r="R859" s="25" t="s">
        <v>3323</v>
      </c>
      <c r="S859" s="25">
        <v>4</v>
      </c>
      <c r="T859" s="25" t="s">
        <v>3380</v>
      </c>
      <c r="U859" s="25" t="s">
        <v>10</v>
      </c>
      <c r="V859" s="25">
        <v>8</v>
      </c>
      <c r="W859" s="25" t="s">
        <v>3529</v>
      </c>
      <c r="X859" s="25">
        <v>1</v>
      </c>
      <c r="Y859" s="25"/>
      <c r="Z859" s="25"/>
      <c r="AA859" s="25">
        <v>94000000</v>
      </c>
      <c r="AB859" s="25"/>
      <c r="AC859" s="25"/>
      <c r="AD859" s="25" t="s">
        <v>3359</v>
      </c>
      <c r="AE859" s="22"/>
      <c r="AF859" s="22"/>
      <c r="AG859" s="22">
        <f>((AA859*(108.57/$AO859))/$AQ859)*(0.830367/$AP859)</f>
        <v>104360945.82540654</v>
      </c>
      <c r="AH859" s="22"/>
      <c r="AI859" s="22"/>
      <c r="AJ859" s="35"/>
      <c r="AK859" s="35"/>
      <c r="AL859" s="35">
        <f>AG859/AS859</f>
        <v>41.744378330162611</v>
      </c>
      <c r="AM859" s="35"/>
      <c r="AN859" s="35"/>
      <c r="AO859" s="24">
        <v>81.2025684592533</v>
      </c>
      <c r="AP859" s="24">
        <v>1</v>
      </c>
      <c r="AQ859" s="24">
        <v>1</v>
      </c>
      <c r="AR859" s="24">
        <v>1</v>
      </c>
      <c r="AS859" s="24">
        <v>2500000</v>
      </c>
      <c r="AT859" s="25">
        <v>17</v>
      </c>
      <c r="AU859" s="25" t="s">
        <v>3539</v>
      </c>
      <c r="AV859" s="25"/>
      <c r="AW859" s="25">
        <v>2001</v>
      </c>
      <c r="AX859" s="25" t="s">
        <v>3328</v>
      </c>
      <c r="AY859" s="25" t="s">
        <v>3361</v>
      </c>
      <c r="AZ859" s="78">
        <v>0.04</v>
      </c>
      <c r="BA859" s="25" t="s">
        <v>3527</v>
      </c>
      <c r="BB859" s="25" t="s">
        <v>3360</v>
      </c>
      <c r="BC859" s="25"/>
      <c r="BD859" s="25" t="s">
        <v>3327</v>
      </c>
      <c r="BE859" s="25" t="s">
        <v>3543</v>
      </c>
      <c r="BF859" s="25">
        <v>2</v>
      </c>
      <c r="BG859" s="62">
        <v>3</v>
      </c>
      <c r="BH859" s="25" t="s">
        <v>2000</v>
      </c>
      <c r="BI859" s="74">
        <v>2</v>
      </c>
      <c r="BJ859" s="75" t="s">
        <v>4156</v>
      </c>
      <c r="BK859" s="75" t="s">
        <v>4107</v>
      </c>
      <c r="BL859" s="15"/>
      <c r="BM859" s="15"/>
      <c r="BN859" s="15"/>
      <c r="BO859" s="15"/>
      <c r="BP859" s="15"/>
      <c r="BQ859" s="15"/>
      <c r="BR859" s="15"/>
    </row>
    <row r="860" spans="1:70" s="52" customFormat="1" ht="15" customHeight="1" x14ac:dyDescent="0.25">
      <c r="A860" s="25">
        <v>890</v>
      </c>
      <c r="B860" s="30"/>
      <c r="C860" s="191"/>
      <c r="D860" s="200">
        <v>2</v>
      </c>
      <c r="E860" s="87" t="s">
        <v>4133</v>
      </c>
      <c r="F860" s="87" t="s">
        <v>289</v>
      </c>
      <c r="G860" s="94"/>
      <c r="H860" s="227">
        <v>1</v>
      </c>
      <c r="I860" s="44">
        <v>1</v>
      </c>
      <c r="J860" s="44" t="s">
        <v>4134</v>
      </c>
      <c r="K860" s="44">
        <v>1</v>
      </c>
      <c r="L860" s="44">
        <v>2</v>
      </c>
      <c r="M860" s="44">
        <v>26</v>
      </c>
      <c r="N860" s="44">
        <v>26</v>
      </c>
      <c r="O860" s="44" t="s">
        <v>4141</v>
      </c>
      <c r="P860" s="44" t="s">
        <v>4135</v>
      </c>
      <c r="Q860" s="44" t="s">
        <v>4135</v>
      </c>
      <c r="R860" s="44"/>
      <c r="S860" s="44">
        <v>4</v>
      </c>
      <c r="T860" s="44" t="s">
        <v>4136</v>
      </c>
      <c r="U860" s="44" t="s">
        <v>10</v>
      </c>
      <c r="V860" s="44">
        <v>3</v>
      </c>
      <c r="W860" s="44" t="s">
        <v>4137</v>
      </c>
      <c r="X860" s="25">
        <v>3</v>
      </c>
      <c r="Y860" s="85">
        <v>5790.74</v>
      </c>
      <c r="Z860" s="85"/>
      <c r="AA860" s="85"/>
      <c r="AB860" s="85"/>
      <c r="AC860" s="85"/>
      <c r="AD860" s="44" t="s">
        <v>2993</v>
      </c>
      <c r="AE860" s="22">
        <f>((Y860*(108.57/$AO860))/$AQ860)*(0.830367/$AP860)</f>
        <v>5287.2757098312104</v>
      </c>
      <c r="AF860" s="22"/>
      <c r="AG860" s="22"/>
      <c r="AH860" s="22"/>
      <c r="AI860" s="22"/>
      <c r="AJ860" s="35">
        <f>AE860/AS860</f>
        <v>5287.2757098312104</v>
      </c>
      <c r="AK860" s="35"/>
      <c r="AL860" s="35"/>
      <c r="AM860" s="35"/>
      <c r="AN860" s="35"/>
      <c r="AO860" s="24">
        <v>98.737477385344505</v>
      </c>
      <c r="AP860" s="24">
        <v>1</v>
      </c>
      <c r="AQ860" s="24">
        <v>1</v>
      </c>
      <c r="AR860" s="24">
        <v>1</v>
      </c>
      <c r="AS860" s="24">
        <v>1</v>
      </c>
      <c r="AT860" s="44">
        <v>13</v>
      </c>
      <c r="AU860" s="44" t="s">
        <v>4138</v>
      </c>
      <c r="AV860" s="44" t="s">
        <v>4139</v>
      </c>
      <c r="AW860" s="44">
        <v>2008</v>
      </c>
      <c r="AX860" s="44"/>
      <c r="AY860" s="44"/>
      <c r="AZ860" s="44"/>
      <c r="BA860" s="44"/>
      <c r="BB860" s="44"/>
      <c r="BC860" s="44"/>
      <c r="BD860" s="44" t="s">
        <v>4140</v>
      </c>
      <c r="BE860" s="44"/>
      <c r="BF860" s="44">
        <v>3</v>
      </c>
      <c r="BG860" s="62">
        <v>3</v>
      </c>
      <c r="BH860" s="25"/>
      <c r="BI860" s="74">
        <v>2</v>
      </c>
      <c r="BJ860" s="75"/>
      <c r="BK860" s="75"/>
      <c r="BL860" s="55"/>
      <c r="BM860" s="178"/>
      <c r="BN860" s="178"/>
      <c r="BO860" s="179"/>
      <c r="BP860" s="179"/>
      <c r="BQ860" s="180"/>
      <c r="BR860" s="179"/>
    </row>
    <row r="861" spans="1:70" s="52" customFormat="1" ht="15" customHeight="1" x14ac:dyDescent="0.25">
      <c r="A861" s="25">
        <v>891</v>
      </c>
      <c r="B861" s="30"/>
      <c r="C861" s="191"/>
      <c r="D861" s="200">
        <v>2</v>
      </c>
      <c r="E861" s="87" t="s">
        <v>4133</v>
      </c>
      <c r="F861" s="87" t="s">
        <v>289</v>
      </c>
      <c r="G861" s="94"/>
      <c r="H861" s="227">
        <v>1</v>
      </c>
      <c r="I861" s="44">
        <v>1</v>
      </c>
      <c r="J861" s="44" t="s">
        <v>4134</v>
      </c>
      <c r="K861" s="44">
        <v>1</v>
      </c>
      <c r="L861" s="44">
        <v>2</v>
      </c>
      <c r="M861" s="44">
        <v>26</v>
      </c>
      <c r="N861" s="44">
        <v>26</v>
      </c>
      <c r="O861" s="44" t="s">
        <v>4142</v>
      </c>
      <c r="P861" s="44" t="s">
        <v>4135</v>
      </c>
      <c r="Q861" s="44" t="s">
        <v>4135</v>
      </c>
      <c r="R861" s="44"/>
      <c r="S861" s="44">
        <v>4</v>
      </c>
      <c r="T861" s="44" t="s">
        <v>4136</v>
      </c>
      <c r="U861" s="44" t="s">
        <v>10</v>
      </c>
      <c r="V861" s="44">
        <v>3</v>
      </c>
      <c r="W861" s="44" t="s">
        <v>4137</v>
      </c>
      <c r="X861" s="25">
        <v>3</v>
      </c>
      <c r="Y861" s="85">
        <v>4673.43</v>
      </c>
      <c r="Z861" s="85"/>
      <c r="AA861" s="85"/>
      <c r="AB861" s="85"/>
      <c r="AC861" s="85"/>
      <c r="AD861" s="44" t="s">
        <v>2993</v>
      </c>
      <c r="AE861" s="22">
        <f>((Y861*(108.57/$AO861))/$AQ861)*(0.830367/$AP861)</f>
        <v>4267.1079897554509</v>
      </c>
      <c r="AF861" s="22"/>
      <c r="AG861" s="22"/>
      <c r="AH861" s="22"/>
      <c r="AI861" s="22"/>
      <c r="AJ861" s="35">
        <f>AE861/AS861</f>
        <v>4267.1079897554509</v>
      </c>
      <c r="AK861" s="35"/>
      <c r="AL861" s="35"/>
      <c r="AM861" s="35"/>
      <c r="AN861" s="35"/>
      <c r="AO861" s="24">
        <v>98.737477385344505</v>
      </c>
      <c r="AP861" s="24">
        <v>1</v>
      </c>
      <c r="AQ861" s="24">
        <v>1</v>
      </c>
      <c r="AR861" s="24">
        <v>1</v>
      </c>
      <c r="AS861" s="24">
        <v>1</v>
      </c>
      <c r="AT861" s="44">
        <v>13</v>
      </c>
      <c r="AU861" s="44" t="s">
        <v>4138</v>
      </c>
      <c r="AV861" s="44" t="s">
        <v>4139</v>
      </c>
      <c r="AW861" s="44">
        <v>2008</v>
      </c>
      <c r="AX861" s="44"/>
      <c r="AY861" s="44"/>
      <c r="AZ861" s="44"/>
      <c r="BA861" s="44"/>
      <c r="BB861" s="44"/>
      <c r="BC861" s="44"/>
      <c r="BD861" s="44" t="s">
        <v>4140</v>
      </c>
      <c r="BE861" s="44"/>
      <c r="BF861" s="44">
        <v>3</v>
      </c>
      <c r="BG861" s="62">
        <v>3</v>
      </c>
      <c r="BH861" s="25"/>
      <c r="BI861" s="74">
        <v>2</v>
      </c>
      <c r="BJ861" s="75"/>
      <c r="BK861" s="75"/>
      <c r="BL861" s="55"/>
      <c r="BM861" s="178"/>
      <c r="BN861" s="178"/>
      <c r="BO861" s="179"/>
      <c r="BP861" s="179"/>
      <c r="BQ861" s="180"/>
      <c r="BR861" s="179"/>
    </row>
    <row r="862" spans="1:70" s="52" customFormat="1" ht="15" customHeight="1" x14ac:dyDescent="0.25">
      <c r="A862" s="25">
        <v>892</v>
      </c>
      <c r="B862" s="30"/>
      <c r="C862" s="191"/>
      <c r="D862" s="200">
        <v>2</v>
      </c>
      <c r="E862" s="87" t="s">
        <v>4133</v>
      </c>
      <c r="F862" s="87" t="s">
        <v>289</v>
      </c>
      <c r="G862" s="94"/>
      <c r="H862" s="227">
        <v>1</v>
      </c>
      <c r="I862" s="44">
        <v>1</v>
      </c>
      <c r="J862" s="44" t="s">
        <v>4134</v>
      </c>
      <c r="K862" s="44">
        <v>1</v>
      </c>
      <c r="L862" s="44">
        <v>2</v>
      </c>
      <c r="M862" s="44">
        <v>24</v>
      </c>
      <c r="N862" s="44">
        <v>24</v>
      </c>
      <c r="O862" s="44" t="s">
        <v>4143</v>
      </c>
      <c r="P862" s="44" t="s">
        <v>4135</v>
      </c>
      <c r="Q862" s="44" t="s">
        <v>4135</v>
      </c>
      <c r="R862" s="44"/>
      <c r="S862" s="44">
        <v>4</v>
      </c>
      <c r="T862" s="44" t="s">
        <v>4136</v>
      </c>
      <c r="U862" s="44" t="s">
        <v>10</v>
      </c>
      <c r="V862" s="44">
        <v>3</v>
      </c>
      <c r="W862" s="44" t="s">
        <v>4137</v>
      </c>
      <c r="X862" s="25">
        <v>3</v>
      </c>
      <c r="Y862" s="85">
        <v>4337.8999999999996</v>
      </c>
      <c r="Z862" s="85"/>
      <c r="AA862" s="85"/>
      <c r="AB862" s="85"/>
      <c r="AC862" s="85"/>
      <c r="AD862" s="44" t="s">
        <v>2993</v>
      </c>
      <c r="AE862" s="22">
        <f>((Y862*(108.57/$AO862))/$AQ862)*(0.830367/$AP862)</f>
        <v>3960.7499735226947</v>
      </c>
      <c r="AF862" s="22"/>
      <c r="AG862" s="22"/>
      <c r="AH862" s="22"/>
      <c r="AI862" s="22"/>
      <c r="AJ862" s="35">
        <f>AE862/AS862</f>
        <v>3960.7499735226947</v>
      </c>
      <c r="AK862" s="35"/>
      <c r="AL862" s="35"/>
      <c r="AM862" s="35"/>
      <c r="AN862" s="35"/>
      <c r="AO862" s="24">
        <v>98.737477385344505</v>
      </c>
      <c r="AP862" s="24">
        <v>1</v>
      </c>
      <c r="AQ862" s="24">
        <v>1</v>
      </c>
      <c r="AR862" s="24">
        <v>1</v>
      </c>
      <c r="AS862" s="24">
        <v>1</v>
      </c>
      <c r="AT862" s="44">
        <v>13</v>
      </c>
      <c r="AU862" s="44" t="s">
        <v>4138</v>
      </c>
      <c r="AV862" s="44" t="s">
        <v>4139</v>
      </c>
      <c r="AW862" s="44">
        <v>2008</v>
      </c>
      <c r="AX862" s="44"/>
      <c r="AY862" s="44"/>
      <c r="AZ862" s="44"/>
      <c r="BA862" s="44"/>
      <c r="BB862" s="44"/>
      <c r="BC862" s="44"/>
      <c r="BD862" s="44" t="s">
        <v>4140</v>
      </c>
      <c r="BE862" s="44"/>
      <c r="BF862" s="44">
        <v>3</v>
      </c>
      <c r="BG862" s="62">
        <v>3</v>
      </c>
      <c r="BH862" s="25"/>
      <c r="BI862" s="74">
        <v>2</v>
      </c>
      <c r="BJ862" s="75"/>
      <c r="BK862" s="75"/>
      <c r="BL862" s="55"/>
      <c r="BM862" s="178"/>
      <c r="BN862" s="178"/>
      <c r="BO862" s="179"/>
      <c r="BP862" s="179"/>
      <c r="BQ862" s="180"/>
      <c r="BR862" s="179"/>
    </row>
    <row r="863" spans="1:70" s="52" customFormat="1" ht="15" customHeight="1" x14ac:dyDescent="0.25">
      <c r="A863" s="25">
        <v>893</v>
      </c>
      <c r="B863" s="30"/>
      <c r="C863" s="191"/>
      <c r="D863" s="200">
        <v>2</v>
      </c>
      <c r="E863" s="87" t="s">
        <v>4133</v>
      </c>
      <c r="F863" s="87" t="s">
        <v>289</v>
      </c>
      <c r="G863" s="94"/>
      <c r="H863" s="227">
        <v>1</v>
      </c>
      <c r="I863" s="44">
        <v>1</v>
      </c>
      <c r="J863" s="44" t="s">
        <v>4134</v>
      </c>
      <c r="K863" s="44">
        <v>1</v>
      </c>
      <c r="L863" s="44">
        <v>2</v>
      </c>
      <c r="M863" s="44">
        <v>26</v>
      </c>
      <c r="N863" s="44">
        <v>26</v>
      </c>
      <c r="O863" s="44" t="s">
        <v>4144</v>
      </c>
      <c r="P863" s="44" t="s">
        <v>4135</v>
      </c>
      <c r="Q863" s="44" t="s">
        <v>4135</v>
      </c>
      <c r="R863" s="44"/>
      <c r="S863" s="44">
        <v>4</v>
      </c>
      <c r="T863" s="44" t="s">
        <v>4136</v>
      </c>
      <c r="U863" s="44" t="s">
        <v>10</v>
      </c>
      <c r="V863" s="44">
        <v>3</v>
      </c>
      <c r="W863" s="44" t="s">
        <v>4137</v>
      </c>
      <c r="X863" s="25">
        <v>3</v>
      </c>
      <c r="Y863" s="85">
        <v>3166.2</v>
      </c>
      <c r="Z863" s="85"/>
      <c r="AA863" s="85"/>
      <c r="AB863" s="85"/>
      <c r="AC863" s="85"/>
      <c r="AD863" s="44" t="s">
        <v>2993</v>
      </c>
      <c r="AE863" s="22">
        <f>((Y863*(108.57/$AO863))/$AQ863)*(0.830367/$AP863)</f>
        <v>2890.9210830511438</v>
      </c>
      <c r="AF863" s="22"/>
      <c r="AG863" s="22"/>
      <c r="AH863" s="22"/>
      <c r="AI863" s="22"/>
      <c r="AJ863" s="35">
        <f>AE863/AS863</f>
        <v>2890.9210830511438</v>
      </c>
      <c r="AK863" s="35"/>
      <c r="AL863" s="35"/>
      <c r="AM863" s="35"/>
      <c r="AN863" s="35"/>
      <c r="AO863" s="24">
        <v>98.737477385344505</v>
      </c>
      <c r="AP863" s="24">
        <v>1</v>
      </c>
      <c r="AQ863" s="24">
        <v>1</v>
      </c>
      <c r="AR863" s="24">
        <v>1</v>
      </c>
      <c r="AS863" s="24">
        <v>1</v>
      </c>
      <c r="AT863" s="44">
        <v>13</v>
      </c>
      <c r="AU863" s="44" t="s">
        <v>4138</v>
      </c>
      <c r="AV863" s="44" t="s">
        <v>4139</v>
      </c>
      <c r="AW863" s="44">
        <v>2008</v>
      </c>
      <c r="AX863" s="44"/>
      <c r="AY863" s="44"/>
      <c r="AZ863" s="44"/>
      <c r="BA863" s="44"/>
      <c r="BB863" s="44"/>
      <c r="BC863" s="44"/>
      <c r="BD863" s="44" t="s">
        <v>4140</v>
      </c>
      <c r="BE863" s="44"/>
      <c r="BF863" s="44">
        <v>3</v>
      </c>
      <c r="BG863" s="62">
        <v>3</v>
      </c>
      <c r="BH863" s="25"/>
      <c r="BI863" s="74">
        <v>2</v>
      </c>
      <c r="BJ863" s="75"/>
      <c r="BK863" s="75"/>
      <c r="BL863" s="55"/>
      <c r="BM863" s="178"/>
      <c r="BN863" s="178"/>
      <c r="BO863" s="179"/>
      <c r="BP863" s="179"/>
      <c r="BQ863" s="180"/>
      <c r="BR863" s="179"/>
    </row>
    <row r="864" spans="1:70" s="52" customFormat="1" ht="15" customHeight="1" x14ac:dyDescent="0.25">
      <c r="A864" s="25">
        <v>894</v>
      </c>
      <c r="B864" s="30"/>
      <c r="C864" s="191"/>
      <c r="D864" s="200">
        <v>2</v>
      </c>
      <c r="E864" s="87" t="s">
        <v>4133</v>
      </c>
      <c r="F864" s="87" t="s">
        <v>289</v>
      </c>
      <c r="G864" s="94"/>
      <c r="H864" s="227">
        <v>1</v>
      </c>
      <c r="I864" s="44">
        <v>1</v>
      </c>
      <c r="J864" s="44" t="s">
        <v>4134</v>
      </c>
      <c r="K864" s="44">
        <v>1</v>
      </c>
      <c r="L864" s="44">
        <v>2</v>
      </c>
      <c r="M864" s="44">
        <v>19</v>
      </c>
      <c r="N864" s="44" t="s">
        <v>2960</v>
      </c>
      <c r="O864" s="44" t="s">
        <v>201</v>
      </c>
      <c r="P864" s="44" t="s">
        <v>4135</v>
      </c>
      <c r="Q864" s="44" t="s">
        <v>4135</v>
      </c>
      <c r="R864" s="44"/>
      <c r="S864" s="44">
        <v>4</v>
      </c>
      <c r="T864" s="44" t="s">
        <v>4136</v>
      </c>
      <c r="U864" s="44" t="s">
        <v>10</v>
      </c>
      <c r="V864" s="44">
        <v>3</v>
      </c>
      <c r="W864" s="44" t="s">
        <v>4137</v>
      </c>
      <c r="X864" s="25">
        <v>3</v>
      </c>
      <c r="Y864" s="85">
        <v>747.94</v>
      </c>
      <c r="Z864" s="85"/>
      <c r="AA864" s="85"/>
      <c r="AB864" s="85"/>
      <c r="AC864" s="85"/>
      <c r="AD864" s="44" t="s">
        <v>2993</v>
      </c>
      <c r="AE864" s="22">
        <f>((Y864*(108.57/$AO864))/$AQ864)*(0.830367/$AP864)</f>
        <v>682.911854859855</v>
      </c>
      <c r="AF864" s="22"/>
      <c r="AG864" s="22"/>
      <c r="AH864" s="22"/>
      <c r="AI864" s="22"/>
      <c r="AJ864" s="35">
        <f>AE864/AS864</f>
        <v>682.911854859855</v>
      </c>
      <c r="AK864" s="35"/>
      <c r="AL864" s="35"/>
      <c r="AM864" s="35"/>
      <c r="AN864" s="35"/>
      <c r="AO864" s="24">
        <v>98.737477385344505</v>
      </c>
      <c r="AP864" s="24">
        <v>1</v>
      </c>
      <c r="AQ864" s="24">
        <v>1</v>
      </c>
      <c r="AR864" s="24">
        <v>1</v>
      </c>
      <c r="AS864" s="24">
        <v>1</v>
      </c>
      <c r="AT864" s="44">
        <v>13</v>
      </c>
      <c r="AU864" s="44" t="s">
        <v>4138</v>
      </c>
      <c r="AV864" s="44" t="s">
        <v>4139</v>
      </c>
      <c r="AW864" s="44">
        <v>2008</v>
      </c>
      <c r="AX864" s="44"/>
      <c r="AY864" s="44"/>
      <c r="AZ864" s="44"/>
      <c r="BA864" s="44"/>
      <c r="BB864" s="44"/>
      <c r="BC864" s="44"/>
      <c r="BD864" s="44" t="s">
        <v>4140</v>
      </c>
      <c r="BE864" s="44"/>
      <c r="BF864" s="44">
        <v>3</v>
      </c>
      <c r="BG864" s="62">
        <v>3</v>
      </c>
      <c r="BH864" s="25"/>
      <c r="BI864" s="74">
        <v>2</v>
      </c>
      <c r="BJ864" s="75"/>
      <c r="BK864" s="75"/>
      <c r="BL864" s="55"/>
      <c r="BM864" s="178"/>
      <c r="BN864" s="178"/>
      <c r="BO864" s="179"/>
      <c r="BP864" s="179"/>
      <c r="BQ864" s="180"/>
      <c r="BR864" s="179"/>
    </row>
    <row r="865" spans="1:70" s="52" customFormat="1" ht="15" customHeight="1" x14ac:dyDescent="0.25">
      <c r="A865" s="25">
        <v>594</v>
      </c>
      <c r="B865" s="21">
        <v>237</v>
      </c>
      <c r="C865" s="190" t="s">
        <v>23</v>
      </c>
      <c r="D865" s="201">
        <v>0</v>
      </c>
      <c r="E865" s="57" t="s">
        <v>338</v>
      </c>
      <c r="F865" s="57" t="s">
        <v>289</v>
      </c>
      <c r="G865" s="25"/>
      <c r="H865" s="104">
        <v>0</v>
      </c>
      <c r="I865" s="25" t="s">
        <v>618</v>
      </c>
      <c r="J865" s="25"/>
      <c r="K865" s="25">
        <v>1</v>
      </c>
      <c r="L865" s="25">
        <v>2</v>
      </c>
      <c r="M865" s="25"/>
      <c r="N865" s="25"/>
      <c r="O865" s="25"/>
      <c r="P865" s="25"/>
      <c r="Q865" s="25"/>
      <c r="R865" s="25"/>
      <c r="S865" s="25"/>
      <c r="T865" s="25"/>
      <c r="U865" s="25"/>
      <c r="V865" s="25"/>
      <c r="W865" s="25"/>
      <c r="X865" s="25"/>
      <c r="Y865" s="25"/>
      <c r="Z865" s="83"/>
      <c r="AA865" s="83"/>
      <c r="AB865" s="83"/>
      <c r="AC865" s="83"/>
      <c r="AD865" s="25"/>
      <c r="AE865" s="22"/>
      <c r="AF865" s="22"/>
      <c r="AG865" s="22"/>
      <c r="AH865" s="22"/>
      <c r="AI865" s="22"/>
      <c r="AJ865" s="35"/>
      <c r="AK865" s="35"/>
      <c r="AL865" s="35"/>
      <c r="AM865" s="35"/>
      <c r="AN865" s="35"/>
      <c r="AO865" s="24"/>
      <c r="AP865" s="24"/>
      <c r="AQ865" s="24">
        <v>1</v>
      </c>
      <c r="AR865" s="24"/>
      <c r="AS865" s="24" t="s">
        <v>751</v>
      </c>
      <c r="AT865" s="25"/>
      <c r="AU865" s="25"/>
      <c r="AV865" s="25"/>
      <c r="AW865" s="25"/>
      <c r="AX865" s="25"/>
      <c r="AY865" s="25"/>
      <c r="AZ865" s="25"/>
      <c r="BA865" s="25"/>
      <c r="BB865" s="25"/>
      <c r="BC865" s="25"/>
      <c r="BD865" s="25"/>
      <c r="BE865" s="25"/>
      <c r="BF865" s="25"/>
      <c r="BG865" s="25" t="s">
        <v>2000</v>
      </c>
      <c r="BH865" s="25" t="s">
        <v>2000</v>
      </c>
      <c r="BI865" s="75" t="s">
        <v>2000</v>
      </c>
      <c r="BJ865" s="75" t="s">
        <v>2000</v>
      </c>
      <c r="BK865" s="75" t="s">
        <v>2000</v>
      </c>
      <c r="BL865" s="15"/>
      <c r="BM865" s="238"/>
      <c r="BN865" s="238"/>
      <c r="BO865" s="238"/>
      <c r="BP865" s="238"/>
      <c r="BQ865" s="238"/>
      <c r="BR865" s="238"/>
    </row>
    <row r="866" spans="1:70" s="52" customFormat="1" ht="15" customHeight="1" x14ac:dyDescent="0.25">
      <c r="A866" s="25">
        <v>595</v>
      </c>
      <c r="B866" s="21">
        <v>238</v>
      </c>
      <c r="C866" s="190" t="s">
        <v>23</v>
      </c>
      <c r="D866" s="201">
        <v>0</v>
      </c>
      <c r="E866" s="57" t="s">
        <v>740</v>
      </c>
      <c r="F866" s="57" t="s">
        <v>289</v>
      </c>
      <c r="G866" s="25"/>
      <c r="H866" s="104">
        <v>0</v>
      </c>
      <c r="I866" s="25" t="s">
        <v>618</v>
      </c>
      <c r="J866" s="25"/>
      <c r="K866" s="25">
        <v>1</v>
      </c>
      <c r="L866" s="25">
        <v>2</v>
      </c>
      <c r="M866" s="25"/>
      <c r="N866" s="25"/>
      <c r="O866" s="25"/>
      <c r="P866" s="25"/>
      <c r="Q866" s="25"/>
      <c r="R866" s="25"/>
      <c r="S866" s="25"/>
      <c r="T866" s="25"/>
      <c r="U866" s="25"/>
      <c r="V866" s="25"/>
      <c r="W866" s="25"/>
      <c r="X866" s="25"/>
      <c r="Y866" s="25"/>
      <c r="Z866" s="83"/>
      <c r="AA866" s="83"/>
      <c r="AB866" s="83"/>
      <c r="AC866" s="83"/>
      <c r="AD866" s="25"/>
      <c r="AE866" s="22"/>
      <c r="AF866" s="22"/>
      <c r="AG866" s="22"/>
      <c r="AH866" s="22"/>
      <c r="AI866" s="22"/>
      <c r="AJ866" s="35"/>
      <c r="AK866" s="35"/>
      <c r="AL866" s="35"/>
      <c r="AM866" s="35"/>
      <c r="AN866" s="35"/>
      <c r="AO866" s="24"/>
      <c r="AP866" s="24"/>
      <c r="AQ866" s="24">
        <v>1</v>
      </c>
      <c r="AR866" s="24"/>
      <c r="AS866" s="24" t="s">
        <v>751</v>
      </c>
      <c r="AT866" s="25"/>
      <c r="AU866" s="25"/>
      <c r="AV866" s="25"/>
      <c r="AW866" s="25"/>
      <c r="AX866" s="25"/>
      <c r="AY866" s="25"/>
      <c r="AZ866" s="25"/>
      <c r="BA866" s="25"/>
      <c r="BB866" s="25"/>
      <c r="BC866" s="25"/>
      <c r="BD866" s="25"/>
      <c r="BE866" s="25"/>
      <c r="BF866" s="25"/>
      <c r="BG866" s="25" t="s">
        <v>2000</v>
      </c>
      <c r="BH866" s="25" t="s">
        <v>2000</v>
      </c>
      <c r="BI866" s="75" t="s">
        <v>2000</v>
      </c>
      <c r="BJ866" s="75" t="s">
        <v>2000</v>
      </c>
      <c r="BK866" s="75" t="s">
        <v>2000</v>
      </c>
      <c r="BL866" s="15"/>
      <c r="BM866" s="238"/>
      <c r="BN866" s="238"/>
      <c r="BO866" s="238"/>
      <c r="BP866" s="238"/>
      <c r="BQ866" s="238"/>
      <c r="BR866" s="238"/>
    </row>
    <row r="867" spans="1:70" s="52" customFormat="1" ht="15" customHeight="1" x14ac:dyDescent="0.25">
      <c r="A867" s="25">
        <v>604</v>
      </c>
      <c r="B867" s="21">
        <v>241</v>
      </c>
      <c r="C867" s="190" t="s">
        <v>23</v>
      </c>
      <c r="D867" s="201">
        <v>0</v>
      </c>
      <c r="E867" s="57" t="s">
        <v>718</v>
      </c>
      <c r="F867" s="57" t="s">
        <v>289</v>
      </c>
      <c r="G867" s="25"/>
      <c r="H867" s="104">
        <v>0</v>
      </c>
      <c r="I867" s="25" t="s">
        <v>931</v>
      </c>
      <c r="J867" s="25"/>
      <c r="K867" s="25">
        <v>1</v>
      </c>
      <c r="L867" s="25">
        <v>2</v>
      </c>
      <c r="M867" s="25"/>
      <c r="N867" s="25"/>
      <c r="O867" s="25"/>
      <c r="P867" s="25"/>
      <c r="Q867" s="25"/>
      <c r="R867" s="25"/>
      <c r="S867" s="25"/>
      <c r="T867" s="25"/>
      <c r="U867" s="25"/>
      <c r="V867" s="25"/>
      <c r="W867" s="25"/>
      <c r="X867" s="25"/>
      <c r="Y867" s="25"/>
      <c r="Z867" s="83"/>
      <c r="AA867" s="83"/>
      <c r="AB867" s="83"/>
      <c r="AC867" s="83"/>
      <c r="AD867" s="25"/>
      <c r="AE867" s="22"/>
      <c r="AF867" s="22"/>
      <c r="AG867" s="22"/>
      <c r="AH867" s="22"/>
      <c r="AI867" s="22"/>
      <c r="AJ867" s="35"/>
      <c r="AK867" s="35"/>
      <c r="AL867" s="35"/>
      <c r="AM867" s="35"/>
      <c r="AN867" s="35"/>
      <c r="AO867" s="24"/>
      <c r="AP867" s="24"/>
      <c r="AQ867" s="24">
        <v>1</v>
      </c>
      <c r="AR867" s="24"/>
      <c r="AS867" s="24" t="s">
        <v>751</v>
      </c>
      <c r="AT867" s="25"/>
      <c r="AU867" s="25"/>
      <c r="AV867" s="25"/>
      <c r="AW867" s="25"/>
      <c r="AX867" s="25"/>
      <c r="AY867" s="25"/>
      <c r="AZ867" s="25"/>
      <c r="BA867" s="25"/>
      <c r="BB867" s="25"/>
      <c r="BC867" s="25"/>
      <c r="BD867" s="25"/>
      <c r="BE867" s="25"/>
      <c r="BF867" s="25"/>
      <c r="BG867" s="25" t="s">
        <v>2000</v>
      </c>
      <c r="BH867" s="25" t="s">
        <v>2000</v>
      </c>
      <c r="BI867" s="75" t="s">
        <v>2000</v>
      </c>
      <c r="BJ867" s="75" t="s">
        <v>2000</v>
      </c>
      <c r="BK867" s="75" t="s">
        <v>2000</v>
      </c>
      <c r="BL867" s="15"/>
      <c r="BM867" s="221"/>
      <c r="BN867" s="221"/>
      <c r="BO867" s="221"/>
      <c r="BP867" s="221"/>
      <c r="BQ867" s="221"/>
      <c r="BR867" s="221"/>
    </row>
    <row r="868" spans="1:70" s="52" customFormat="1" ht="15" customHeight="1" x14ac:dyDescent="0.25">
      <c r="A868" s="25">
        <v>605</v>
      </c>
      <c r="B868" s="21">
        <v>242</v>
      </c>
      <c r="C868" s="190" t="s">
        <v>272</v>
      </c>
      <c r="D868" s="201">
        <v>0</v>
      </c>
      <c r="E868" s="64" t="s">
        <v>286</v>
      </c>
      <c r="F868" s="64" t="s">
        <v>151</v>
      </c>
      <c r="G868" s="106"/>
      <c r="H868" s="104">
        <v>0</v>
      </c>
      <c r="I868" s="71" t="s">
        <v>1596</v>
      </c>
      <c r="J868" s="71"/>
      <c r="K868" s="25"/>
      <c r="L868" s="25"/>
      <c r="M868" s="25"/>
      <c r="N868" s="31"/>
      <c r="O868" s="31"/>
      <c r="P868" s="71"/>
      <c r="Q868" s="32"/>
      <c r="R868" s="32"/>
      <c r="S868" s="25"/>
      <c r="T868" s="25"/>
      <c r="U868" s="25"/>
      <c r="V868" s="25"/>
      <c r="W868" s="25"/>
      <c r="X868" s="25"/>
      <c r="Y868" s="83"/>
      <c r="Z868" s="83"/>
      <c r="AA868" s="83"/>
      <c r="AB868" s="83"/>
      <c r="AC868" s="83"/>
      <c r="AD868" s="32"/>
      <c r="AE868" s="22"/>
      <c r="AF868" s="22"/>
      <c r="AG868" s="22"/>
      <c r="AH868" s="22"/>
      <c r="AI868" s="22"/>
      <c r="AJ868" s="65"/>
      <c r="AK868" s="65"/>
      <c r="AL868" s="65"/>
      <c r="AM868" s="65"/>
      <c r="AN868" s="65"/>
      <c r="AO868" s="24"/>
      <c r="AP868" s="24"/>
      <c r="AQ868" s="24">
        <v>1</v>
      </c>
      <c r="AR868" s="24"/>
      <c r="AS868" s="24" t="s">
        <v>751</v>
      </c>
      <c r="AT868" s="32"/>
      <c r="AU868" s="25"/>
      <c r="AV868" s="25"/>
      <c r="AW868" s="25"/>
      <c r="AX868" s="25"/>
      <c r="AY868" s="25"/>
      <c r="AZ868" s="25"/>
      <c r="BA868" s="25"/>
      <c r="BB868" s="32"/>
      <c r="BC868" s="32"/>
      <c r="BD868" s="25"/>
      <c r="BE868" s="25"/>
      <c r="BF868" s="25"/>
      <c r="BG868" s="25" t="s">
        <v>2000</v>
      </c>
      <c r="BH868" s="25" t="s">
        <v>2000</v>
      </c>
      <c r="BI868" s="75" t="s">
        <v>2000</v>
      </c>
      <c r="BJ868" s="75" t="s">
        <v>2000</v>
      </c>
      <c r="BK868" s="75" t="s">
        <v>2000</v>
      </c>
      <c r="BL868" s="15"/>
    </row>
    <row r="869" spans="1:70" s="52" customFormat="1" ht="15" customHeight="1" x14ac:dyDescent="0.25">
      <c r="A869" s="25">
        <v>606</v>
      </c>
      <c r="B869" s="21">
        <v>243</v>
      </c>
      <c r="C869" s="190" t="s">
        <v>23</v>
      </c>
      <c r="D869" s="201">
        <v>0</v>
      </c>
      <c r="E869" s="57" t="s">
        <v>741</v>
      </c>
      <c r="F869" s="57" t="s">
        <v>289</v>
      </c>
      <c r="G869" s="25"/>
      <c r="H869" s="104">
        <v>0</v>
      </c>
      <c r="I869" s="25" t="s">
        <v>742</v>
      </c>
      <c r="J869" s="25"/>
      <c r="K869" s="25">
        <v>1</v>
      </c>
      <c r="L869" s="25">
        <v>2</v>
      </c>
      <c r="M869" s="25"/>
      <c r="N869" s="25"/>
      <c r="O869" s="25"/>
      <c r="P869" s="25"/>
      <c r="Q869" s="25"/>
      <c r="R869" s="25"/>
      <c r="S869" s="25"/>
      <c r="T869" s="25"/>
      <c r="U869" s="25"/>
      <c r="V869" s="25"/>
      <c r="W869" s="25"/>
      <c r="X869" s="25"/>
      <c r="Y869" s="25"/>
      <c r="Z869" s="83"/>
      <c r="AA869" s="83"/>
      <c r="AB869" s="83"/>
      <c r="AC869" s="83"/>
      <c r="AD869" s="25"/>
      <c r="AE869" s="22"/>
      <c r="AF869" s="22"/>
      <c r="AG869" s="22"/>
      <c r="AH869" s="22"/>
      <c r="AI869" s="22"/>
      <c r="AJ869" s="35"/>
      <c r="AK869" s="35"/>
      <c r="AL869" s="35"/>
      <c r="AM869" s="35"/>
      <c r="AN869" s="35"/>
      <c r="AO869" s="24"/>
      <c r="AP869" s="24"/>
      <c r="AQ869" s="24">
        <v>1</v>
      </c>
      <c r="AR869" s="24"/>
      <c r="AS869" s="24" t="s">
        <v>751</v>
      </c>
      <c r="AT869" s="25"/>
      <c r="AU869" s="25"/>
      <c r="AV869" s="25"/>
      <c r="AW869" s="25"/>
      <c r="AX869" s="25"/>
      <c r="AY869" s="25"/>
      <c r="AZ869" s="25"/>
      <c r="BA869" s="25"/>
      <c r="BB869" s="25"/>
      <c r="BC869" s="25"/>
      <c r="BD869" s="25"/>
      <c r="BE869" s="25"/>
      <c r="BF869" s="25"/>
      <c r="BG869" s="25" t="s">
        <v>2000</v>
      </c>
      <c r="BH869" s="25" t="s">
        <v>2000</v>
      </c>
      <c r="BI869" s="75" t="s">
        <v>2000</v>
      </c>
      <c r="BJ869" s="75" t="s">
        <v>2000</v>
      </c>
      <c r="BK869" s="75" t="s">
        <v>2000</v>
      </c>
      <c r="BL869" s="15"/>
      <c r="BM869" s="221"/>
      <c r="BN869" s="221"/>
      <c r="BO869" s="221"/>
      <c r="BP869" s="221"/>
      <c r="BQ869" s="221"/>
      <c r="BR869" s="221"/>
    </row>
    <row r="870" spans="1:70" s="52" customFormat="1" ht="15" customHeight="1" x14ac:dyDescent="0.25">
      <c r="A870" s="25">
        <v>607</v>
      </c>
      <c r="B870" s="21">
        <v>244</v>
      </c>
      <c r="C870" s="190" t="s">
        <v>387</v>
      </c>
      <c r="D870" s="201">
        <v>0</v>
      </c>
      <c r="E870" s="57" t="s">
        <v>1100</v>
      </c>
      <c r="F870" s="57" t="s">
        <v>5</v>
      </c>
      <c r="G870" s="25" t="s">
        <v>408</v>
      </c>
      <c r="H870" s="104">
        <v>0</v>
      </c>
      <c r="I870" s="25" t="s">
        <v>1101</v>
      </c>
      <c r="J870" s="25"/>
      <c r="K870" s="25"/>
      <c r="L870" s="25"/>
      <c r="M870" s="25"/>
      <c r="N870" s="25"/>
      <c r="O870" s="25"/>
      <c r="P870" s="25"/>
      <c r="Q870" s="25"/>
      <c r="R870" s="25"/>
      <c r="S870" s="25"/>
      <c r="T870" s="25"/>
      <c r="U870" s="25"/>
      <c r="V870" s="25"/>
      <c r="W870" s="25"/>
      <c r="X870" s="25"/>
      <c r="Y870" s="25"/>
      <c r="Z870" s="83"/>
      <c r="AA870" s="83"/>
      <c r="AB870" s="83"/>
      <c r="AC870" s="83"/>
      <c r="AD870" s="25"/>
      <c r="AE870" s="22"/>
      <c r="AF870" s="22"/>
      <c r="AG870" s="22"/>
      <c r="AH870" s="22"/>
      <c r="AI870" s="22"/>
      <c r="AJ870" s="35"/>
      <c r="AK870" s="35"/>
      <c r="AL870" s="35"/>
      <c r="AM870" s="35"/>
      <c r="AN870" s="35"/>
      <c r="AO870" s="24"/>
      <c r="AP870" s="24"/>
      <c r="AQ870" s="24">
        <v>1</v>
      </c>
      <c r="AR870" s="24"/>
      <c r="AS870" s="24" t="s">
        <v>751</v>
      </c>
      <c r="AT870" s="25"/>
      <c r="AU870" s="25"/>
      <c r="AV870" s="25"/>
      <c r="AW870" s="25"/>
      <c r="AX870" s="25"/>
      <c r="AY870" s="25"/>
      <c r="AZ870" s="25"/>
      <c r="BA870" s="25"/>
      <c r="BB870" s="25"/>
      <c r="BC870" s="25"/>
      <c r="BD870" s="25"/>
      <c r="BE870" s="25"/>
      <c r="BF870" s="25"/>
      <c r="BG870" s="25" t="s">
        <v>2000</v>
      </c>
      <c r="BH870" s="25" t="s">
        <v>2000</v>
      </c>
      <c r="BI870" s="75" t="s">
        <v>2000</v>
      </c>
      <c r="BJ870" s="75" t="s">
        <v>2000</v>
      </c>
      <c r="BK870" s="75" t="s">
        <v>2000</v>
      </c>
      <c r="BL870" s="15"/>
      <c r="BM870" s="15"/>
      <c r="BN870" s="15"/>
      <c r="BO870" s="15"/>
      <c r="BP870" s="15"/>
      <c r="BQ870" s="15"/>
      <c r="BR870" s="15"/>
    </row>
    <row r="871" spans="1:70" s="52" customFormat="1" ht="15" customHeight="1" x14ac:dyDescent="0.25">
      <c r="A871" s="25">
        <v>608</v>
      </c>
      <c r="B871" s="21">
        <v>245</v>
      </c>
      <c r="C871" s="190" t="s">
        <v>170</v>
      </c>
      <c r="D871" s="201">
        <v>0</v>
      </c>
      <c r="E871" s="64" t="s">
        <v>176</v>
      </c>
      <c r="F871" s="64" t="s">
        <v>151</v>
      </c>
      <c r="G871" s="25"/>
      <c r="H871" s="104">
        <v>0</v>
      </c>
      <c r="I871" s="25" t="s">
        <v>890</v>
      </c>
      <c r="J871" s="71"/>
      <c r="K871" s="25"/>
      <c r="L871" s="25"/>
      <c r="M871" s="25"/>
      <c r="N871" s="71"/>
      <c r="O871" s="71"/>
      <c r="P871" s="71"/>
      <c r="Q871" s="25"/>
      <c r="R871" s="25"/>
      <c r="S871" s="25"/>
      <c r="T871" s="25"/>
      <c r="U871" s="25"/>
      <c r="V871" s="25"/>
      <c r="W871" s="25"/>
      <c r="X871" s="25"/>
      <c r="Y871" s="83"/>
      <c r="Z871" s="83"/>
      <c r="AA871" s="83"/>
      <c r="AB871" s="83"/>
      <c r="AC871" s="83"/>
      <c r="AD871" s="25"/>
      <c r="AE871" s="22"/>
      <c r="AF871" s="22"/>
      <c r="AG871" s="22"/>
      <c r="AH871" s="22"/>
      <c r="AI871" s="22"/>
      <c r="AJ871" s="35"/>
      <c r="AK871" s="35"/>
      <c r="AL871" s="35"/>
      <c r="AM871" s="35"/>
      <c r="AN871" s="35"/>
      <c r="AO871" s="24"/>
      <c r="AP871" s="24"/>
      <c r="AQ871" s="24">
        <v>1</v>
      </c>
      <c r="AR871" s="24"/>
      <c r="AS871" s="24" t="s">
        <v>751</v>
      </c>
      <c r="AT871" s="25"/>
      <c r="AU871" s="25"/>
      <c r="AV871" s="25"/>
      <c r="AW871" s="25"/>
      <c r="AX871" s="25"/>
      <c r="AY871" s="25"/>
      <c r="AZ871" s="25"/>
      <c r="BA871" s="25"/>
      <c r="BB871" s="25"/>
      <c r="BC871" s="25"/>
      <c r="BD871" s="25"/>
      <c r="BE871" s="25"/>
      <c r="BF871" s="25"/>
      <c r="BG871" s="25" t="s">
        <v>2000</v>
      </c>
      <c r="BH871" s="25" t="s">
        <v>2000</v>
      </c>
      <c r="BI871" s="75" t="s">
        <v>2000</v>
      </c>
      <c r="BJ871" s="75" t="s">
        <v>2000</v>
      </c>
      <c r="BK871" s="75" t="s">
        <v>2000</v>
      </c>
      <c r="BL871" s="15"/>
    </row>
    <row r="872" spans="1:70" s="52" customFormat="1" ht="15" customHeight="1" x14ac:dyDescent="0.25">
      <c r="A872" s="25">
        <v>609</v>
      </c>
      <c r="B872" s="21">
        <v>246</v>
      </c>
      <c r="C872" s="86" t="s">
        <v>170</v>
      </c>
      <c r="D872" s="201">
        <v>0</v>
      </c>
      <c r="E872" s="64" t="s">
        <v>183</v>
      </c>
      <c r="F872" s="64" t="s">
        <v>151</v>
      </c>
      <c r="G872" s="99"/>
      <c r="H872" s="104">
        <v>0</v>
      </c>
      <c r="I872" s="25" t="s">
        <v>1210</v>
      </c>
      <c r="J872" s="71"/>
      <c r="K872" s="25"/>
      <c r="L872" s="25"/>
      <c r="M872" s="25"/>
      <c r="N872" s="71"/>
      <c r="O872" s="71"/>
      <c r="P872" s="71"/>
      <c r="Q872" s="25"/>
      <c r="R872" s="25"/>
      <c r="S872" s="25"/>
      <c r="T872" s="25"/>
      <c r="U872" s="25"/>
      <c r="V872" s="25"/>
      <c r="W872" s="25"/>
      <c r="X872" s="25"/>
      <c r="Y872" s="83"/>
      <c r="Z872" s="83"/>
      <c r="AA872" s="83"/>
      <c r="AB872" s="83"/>
      <c r="AC872" s="83"/>
      <c r="AD872" s="25"/>
      <c r="AE872" s="22"/>
      <c r="AF872" s="22"/>
      <c r="AG872" s="22"/>
      <c r="AH872" s="22"/>
      <c r="AI872" s="22"/>
      <c r="AJ872" s="35"/>
      <c r="AK872" s="35"/>
      <c r="AL872" s="35"/>
      <c r="AM872" s="35"/>
      <c r="AN872" s="35"/>
      <c r="AO872" s="24"/>
      <c r="AP872" s="24"/>
      <c r="AQ872" s="24">
        <v>1</v>
      </c>
      <c r="AR872" s="24"/>
      <c r="AS872" s="24" t="s">
        <v>751</v>
      </c>
      <c r="AT872" s="25"/>
      <c r="AU872" s="25"/>
      <c r="AV872" s="25"/>
      <c r="AW872" s="25"/>
      <c r="AX872" s="25"/>
      <c r="AY872" s="25"/>
      <c r="AZ872" s="25"/>
      <c r="BA872" s="25"/>
      <c r="BB872" s="25"/>
      <c r="BC872" s="25"/>
      <c r="BD872" s="25"/>
      <c r="BE872" s="25"/>
      <c r="BF872" s="25"/>
      <c r="BG872" s="25" t="s">
        <v>2000</v>
      </c>
      <c r="BH872" s="25" t="s">
        <v>2000</v>
      </c>
      <c r="BI872" s="75" t="s">
        <v>2000</v>
      </c>
      <c r="BJ872" s="75" t="s">
        <v>2000</v>
      </c>
      <c r="BK872" s="75" t="s">
        <v>2000</v>
      </c>
      <c r="BL872" s="15"/>
    </row>
    <row r="873" spans="1:70" s="52" customFormat="1" ht="15" customHeight="1" x14ac:dyDescent="0.25">
      <c r="A873" s="25">
        <v>612</v>
      </c>
      <c r="B873" s="21">
        <v>247</v>
      </c>
      <c r="C873" s="190"/>
      <c r="D873" s="201">
        <v>0</v>
      </c>
      <c r="E873" s="57" t="s">
        <v>1238</v>
      </c>
      <c r="F873" s="57" t="s">
        <v>151</v>
      </c>
      <c r="G873" s="25"/>
      <c r="H873" s="104">
        <v>0</v>
      </c>
      <c r="I873" s="25" t="s">
        <v>1239</v>
      </c>
      <c r="J873" s="25"/>
      <c r="K873" s="25"/>
      <c r="L873" s="25"/>
      <c r="M873" s="25"/>
      <c r="N873" s="25"/>
      <c r="O873" s="25"/>
      <c r="P873" s="25"/>
      <c r="Q873" s="25"/>
      <c r="R873" s="25"/>
      <c r="S873" s="25"/>
      <c r="T873" s="25"/>
      <c r="U873" s="25"/>
      <c r="V873" s="25"/>
      <c r="W873" s="25"/>
      <c r="X873" s="25"/>
      <c r="Y873" s="25"/>
      <c r="Z873" s="25"/>
      <c r="AA873" s="25"/>
      <c r="AB873" s="25"/>
      <c r="AC873" s="25"/>
      <c r="AD873" s="25"/>
      <c r="AE873" s="22"/>
      <c r="AF873" s="22"/>
      <c r="AG873" s="22"/>
      <c r="AH873" s="22"/>
      <c r="AI873" s="22"/>
      <c r="AJ873" s="23"/>
      <c r="AK873" s="23"/>
      <c r="AL873" s="23"/>
      <c r="AM873" s="23"/>
      <c r="AN873" s="23"/>
      <c r="AO873" s="24" t="s">
        <v>2000</v>
      </c>
      <c r="AP873" s="24"/>
      <c r="AQ873" s="24">
        <v>1</v>
      </c>
      <c r="AR873" s="24"/>
      <c r="AS873" s="24" t="s">
        <v>751</v>
      </c>
      <c r="AT873" s="25"/>
      <c r="AU873" s="25"/>
      <c r="AV873" s="25"/>
      <c r="AW873" s="25"/>
      <c r="AX873" s="25"/>
      <c r="AY873" s="25"/>
      <c r="AZ873" s="25"/>
      <c r="BA873" s="25"/>
      <c r="BB873" s="25"/>
      <c r="BC873" s="25"/>
      <c r="BD873" s="25"/>
      <c r="BE873" s="25"/>
      <c r="BF873" s="25"/>
      <c r="BG873" s="25" t="s">
        <v>2000</v>
      </c>
      <c r="BH873" s="25" t="s">
        <v>2000</v>
      </c>
      <c r="BI873" s="75" t="s">
        <v>2000</v>
      </c>
      <c r="BJ873" s="75" t="s">
        <v>2000</v>
      </c>
      <c r="BK873" s="75" t="s">
        <v>2000</v>
      </c>
      <c r="BL873" s="15"/>
      <c r="BM873" s="53"/>
      <c r="BN873" s="53"/>
      <c r="BO873" s="53"/>
      <c r="BP873" s="53"/>
      <c r="BQ873" s="53"/>
      <c r="BR873" s="53"/>
    </row>
    <row r="874" spans="1:70" s="52" customFormat="1" ht="15" customHeight="1" x14ac:dyDescent="0.25">
      <c r="A874" s="25">
        <v>610</v>
      </c>
      <c r="B874" s="26"/>
      <c r="C874" s="190"/>
      <c r="D874" s="201">
        <v>0</v>
      </c>
      <c r="E874" s="57" t="s">
        <v>1238</v>
      </c>
      <c r="F874" s="64" t="s">
        <v>151</v>
      </c>
      <c r="G874" s="25"/>
      <c r="H874" s="104">
        <v>0</v>
      </c>
      <c r="I874" s="71" t="s">
        <v>1601</v>
      </c>
      <c r="J874" s="25" t="s">
        <v>1600</v>
      </c>
      <c r="K874" s="25"/>
      <c r="L874" s="25"/>
      <c r="M874" s="25"/>
      <c r="N874" s="71"/>
      <c r="O874" s="71"/>
      <c r="P874" s="25"/>
      <c r="Q874" s="25"/>
      <c r="R874" s="25"/>
      <c r="S874" s="25"/>
      <c r="T874" s="25"/>
      <c r="U874" s="25"/>
      <c r="V874" s="25"/>
      <c r="W874" s="25"/>
      <c r="X874" s="25"/>
      <c r="Y874" s="104"/>
      <c r="Z874" s="104"/>
      <c r="AA874" s="104"/>
      <c r="AB874" s="104"/>
      <c r="AC874" s="104"/>
      <c r="AD874" s="25"/>
      <c r="AE874" s="22"/>
      <c r="AF874" s="22"/>
      <c r="AG874" s="22"/>
      <c r="AH874" s="22"/>
      <c r="AI874" s="22"/>
      <c r="AJ874" s="66"/>
      <c r="AK874" s="66"/>
      <c r="AL874" s="66"/>
      <c r="AM874" s="66"/>
      <c r="AN874" s="66"/>
      <c r="AO874" s="24"/>
      <c r="AP874" s="24"/>
      <c r="AQ874" s="24">
        <v>1</v>
      </c>
      <c r="AR874" s="24"/>
      <c r="AS874" s="24" t="s">
        <v>751</v>
      </c>
      <c r="AT874" s="25"/>
      <c r="AU874" s="25"/>
      <c r="AV874" s="25"/>
      <c r="AW874" s="25"/>
      <c r="AX874" s="25"/>
      <c r="AY874" s="25"/>
      <c r="AZ874" s="25"/>
      <c r="BA874" s="25"/>
      <c r="BB874" s="25"/>
      <c r="BC874" s="25"/>
      <c r="BD874" s="25"/>
      <c r="BE874" s="25"/>
      <c r="BF874" s="25"/>
      <c r="BG874" s="25" t="s">
        <v>2000</v>
      </c>
      <c r="BH874" s="25" t="s">
        <v>2000</v>
      </c>
      <c r="BI874" s="75" t="s">
        <v>2000</v>
      </c>
      <c r="BJ874" s="75" t="s">
        <v>2000</v>
      </c>
      <c r="BK874" s="75" t="s">
        <v>2000</v>
      </c>
      <c r="BL874" s="15"/>
    </row>
    <row r="875" spans="1:70" s="52" customFormat="1" ht="15" customHeight="1" x14ac:dyDescent="0.25">
      <c r="A875" s="25">
        <v>611</v>
      </c>
      <c r="B875" s="26"/>
      <c r="C875" s="190"/>
      <c r="D875" s="201">
        <v>0</v>
      </c>
      <c r="E875" s="57" t="s">
        <v>1238</v>
      </c>
      <c r="F875" s="57" t="s">
        <v>151</v>
      </c>
      <c r="G875" s="25"/>
      <c r="H875" s="104">
        <v>0</v>
      </c>
      <c r="I875" s="25" t="s">
        <v>1239</v>
      </c>
      <c r="J875" s="25"/>
      <c r="K875" s="25"/>
      <c r="L875" s="25"/>
      <c r="M875" s="25"/>
      <c r="N875" s="25"/>
      <c r="O875" s="25"/>
      <c r="P875" s="25"/>
      <c r="Q875" s="25"/>
      <c r="R875" s="25"/>
      <c r="S875" s="25"/>
      <c r="T875" s="25"/>
      <c r="U875" s="25"/>
      <c r="V875" s="25"/>
      <c r="W875" s="25"/>
      <c r="X875" s="25"/>
      <c r="Y875" s="25"/>
      <c r="Z875" s="25"/>
      <c r="AA875" s="25"/>
      <c r="AB875" s="25"/>
      <c r="AC875" s="25"/>
      <c r="AD875" s="25"/>
      <c r="AE875" s="22"/>
      <c r="AF875" s="22"/>
      <c r="AG875" s="22"/>
      <c r="AH875" s="22"/>
      <c r="AI875" s="22"/>
      <c r="AJ875" s="23"/>
      <c r="AK875" s="23"/>
      <c r="AL875" s="23"/>
      <c r="AM875" s="23"/>
      <c r="AN875" s="23"/>
      <c r="AO875" s="24" t="s">
        <v>2000</v>
      </c>
      <c r="AP875" s="24"/>
      <c r="AQ875" s="24">
        <v>1</v>
      </c>
      <c r="AR875" s="24"/>
      <c r="AS875" s="24" t="s">
        <v>751</v>
      </c>
      <c r="AT875" s="25"/>
      <c r="AU875" s="25"/>
      <c r="AV875" s="25"/>
      <c r="AW875" s="25"/>
      <c r="AX875" s="25"/>
      <c r="AY875" s="25"/>
      <c r="AZ875" s="25"/>
      <c r="BA875" s="25"/>
      <c r="BB875" s="25"/>
      <c r="BC875" s="25"/>
      <c r="BD875" s="25"/>
      <c r="BE875" s="25"/>
      <c r="BF875" s="25"/>
      <c r="BG875" s="25" t="s">
        <v>2000</v>
      </c>
      <c r="BH875" s="25" t="s">
        <v>2000</v>
      </c>
      <c r="BI875" s="75" t="s">
        <v>2000</v>
      </c>
      <c r="BJ875" s="75" t="s">
        <v>2000</v>
      </c>
      <c r="BK875" s="75" t="s">
        <v>2000</v>
      </c>
      <c r="BL875" s="15"/>
      <c r="BM875" s="53"/>
      <c r="BN875" s="53"/>
      <c r="BO875" s="53"/>
      <c r="BP875" s="53"/>
      <c r="BQ875" s="53"/>
      <c r="BR875" s="53"/>
    </row>
    <row r="876" spans="1:70" s="52" customFormat="1" ht="15" customHeight="1" x14ac:dyDescent="0.25">
      <c r="A876" s="25">
        <v>613</v>
      </c>
      <c r="B876" s="21">
        <v>248</v>
      </c>
      <c r="C876" s="190" t="s">
        <v>272</v>
      </c>
      <c r="D876" s="201">
        <v>0</v>
      </c>
      <c r="E876" s="57" t="s">
        <v>278</v>
      </c>
      <c r="F876" s="57" t="s">
        <v>151</v>
      </c>
      <c r="G876" s="25"/>
      <c r="H876" s="104">
        <v>1</v>
      </c>
      <c r="I876" s="25" t="s">
        <v>1393</v>
      </c>
      <c r="J876" s="25"/>
      <c r="K876" s="25"/>
      <c r="L876" s="25"/>
      <c r="M876" s="25"/>
      <c r="N876" s="25"/>
      <c r="O876" s="25"/>
      <c r="P876" s="25"/>
      <c r="Q876" s="25"/>
      <c r="R876" s="25"/>
      <c r="S876" s="25"/>
      <c r="T876" s="25"/>
      <c r="U876" s="25"/>
      <c r="V876" s="25"/>
      <c r="W876" s="25"/>
      <c r="X876" s="25">
        <v>1</v>
      </c>
      <c r="Y876" s="25"/>
      <c r="Z876" s="25">
        <v>16.899999999999999</v>
      </c>
      <c r="AA876" s="25"/>
      <c r="AB876" s="25"/>
      <c r="AC876" s="25">
        <v>23.5</v>
      </c>
      <c r="AD876" s="25" t="s">
        <v>2985</v>
      </c>
      <c r="AE876" s="22"/>
      <c r="AF876" s="22">
        <f>(Z876*(106.875/AO876))/$AQ876</f>
        <v>22.121096142069806</v>
      </c>
      <c r="AG876" s="22"/>
      <c r="AH876" s="22"/>
      <c r="AI876" s="22">
        <f>(AC876*(106.875/AO876))/$AQ876</f>
        <v>30.760104102878138</v>
      </c>
      <c r="AJ876" s="23"/>
      <c r="AK876" s="23"/>
      <c r="AL876" s="23"/>
      <c r="AM876" s="23"/>
      <c r="AN876" s="23"/>
      <c r="AO876" s="24">
        <v>81.650000000000006</v>
      </c>
      <c r="AP876" s="24"/>
      <c r="AQ876" s="24">
        <v>1</v>
      </c>
      <c r="AR876" s="24"/>
      <c r="AS876" s="24" t="s">
        <v>751</v>
      </c>
      <c r="AT876" s="25"/>
      <c r="AU876" s="25"/>
      <c r="AV876" s="25"/>
      <c r="AW876" s="25"/>
      <c r="AX876" s="25"/>
      <c r="AY876" s="25"/>
      <c r="AZ876" s="25"/>
      <c r="BA876" s="25"/>
      <c r="BB876" s="25"/>
      <c r="BC876" s="25"/>
      <c r="BD876" s="25"/>
      <c r="BE876" s="25" t="s">
        <v>1502</v>
      </c>
      <c r="BF876" s="25"/>
      <c r="BG876" s="25" t="s">
        <v>2000</v>
      </c>
      <c r="BH876" s="25" t="s">
        <v>2000</v>
      </c>
      <c r="BI876" s="75" t="s">
        <v>2000</v>
      </c>
      <c r="BJ876" s="75" t="s">
        <v>2000</v>
      </c>
      <c r="BK876" s="75" t="s">
        <v>2000</v>
      </c>
      <c r="BL876" s="15"/>
      <c r="BM876" s="53"/>
      <c r="BN876" s="53"/>
      <c r="BO876" s="53"/>
      <c r="BP876" s="53"/>
      <c r="BQ876" s="53"/>
      <c r="BR876" s="53"/>
    </row>
    <row r="877" spans="1:70" s="52" customFormat="1" ht="15" customHeight="1" x14ac:dyDescent="0.25">
      <c r="A877" s="25">
        <v>614</v>
      </c>
      <c r="B877" s="21">
        <v>249</v>
      </c>
      <c r="C877" s="194" t="s">
        <v>182</v>
      </c>
      <c r="D877" s="201">
        <v>0</v>
      </c>
      <c r="E877" s="57" t="s">
        <v>1223</v>
      </c>
      <c r="F877" s="64" t="s">
        <v>151</v>
      </c>
      <c r="G877" s="25"/>
      <c r="H877" s="104">
        <v>0</v>
      </c>
      <c r="I877" s="25" t="s">
        <v>1208</v>
      </c>
      <c r="J877" s="25"/>
      <c r="K877" s="25"/>
      <c r="L877" s="25"/>
      <c r="M877" s="25"/>
      <c r="N877" s="25"/>
      <c r="O877" s="25"/>
      <c r="P877" s="25"/>
      <c r="Q877" s="25"/>
      <c r="R877" s="25"/>
      <c r="S877" s="25"/>
      <c r="T877" s="25"/>
      <c r="U877" s="25"/>
      <c r="V877" s="25"/>
      <c r="W877" s="25"/>
      <c r="X877" s="25"/>
      <c r="Y877" s="104"/>
      <c r="Z877" s="83"/>
      <c r="AA877" s="83"/>
      <c r="AB877" s="83"/>
      <c r="AC877" s="83"/>
      <c r="AD877" s="25"/>
      <c r="AE877" s="22"/>
      <c r="AF877" s="22"/>
      <c r="AG877" s="22"/>
      <c r="AH877" s="22"/>
      <c r="AI877" s="22"/>
      <c r="AJ877" s="35"/>
      <c r="AK877" s="35"/>
      <c r="AL877" s="35"/>
      <c r="AM877" s="35"/>
      <c r="AN877" s="35"/>
      <c r="AO877" s="24" t="s">
        <v>2000</v>
      </c>
      <c r="AP877" s="24"/>
      <c r="AQ877" s="24">
        <v>1</v>
      </c>
      <c r="AR877" s="24"/>
      <c r="AS877" s="24" t="s">
        <v>751</v>
      </c>
      <c r="AT877" s="25"/>
      <c r="AU877" s="25"/>
      <c r="AV877" s="25"/>
      <c r="AW877" s="25"/>
      <c r="AX877" s="25"/>
      <c r="AY877" s="25"/>
      <c r="AZ877" s="25"/>
      <c r="BA877" s="25"/>
      <c r="BB877" s="25"/>
      <c r="BC877" s="25"/>
      <c r="BD877" s="25"/>
      <c r="BE877" s="25"/>
      <c r="BF877" s="25"/>
      <c r="BG877" s="25" t="s">
        <v>2000</v>
      </c>
      <c r="BH877" s="25" t="s">
        <v>2000</v>
      </c>
      <c r="BI877" s="75" t="s">
        <v>2000</v>
      </c>
      <c r="BJ877" s="75" t="s">
        <v>2000</v>
      </c>
      <c r="BK877" s="75" t="s">
        <v>2000</v>
      </c>
      <c r="BL877" s="15"/>
      <c r="BM877" s="53"/>
      <c r="BN877" s="53"/>
      <c r="BO877" s="53"/>
      <c r="BP877" s="53"/>
      <c r="BQ877" s="53"/>
      <c r="BR877" s="53"/>
    </row>
    <row r="878" spans="1:70" s="52" customFormat="1" ht="15" customHeight="1" x14ac:dyDescent="0.25">
      <c r="A878" s="25">
        <v>615</v>
      </c>
      <c r="B878" s="21">
        <v>250</v>
      </c>
      <c r="C878" s="190"/>
      <c r="D878" s="200">
        <v>0</v>
      </c>
      <c r="E878" s="57" t="s">
        <v>1722</v>
      </c>
      <c r="F878" s="57" t="s">
        <v>5</v>
      </c>
      <c r="G878" s="25"/>
      <c r="H878" s="104">
        <v>1</v>
      </c>
      <c r="I878" s="44">
        <v>1</v>
      </c>
      <c r="J878" s="71"/>
      <c r="K878" s="25"/>
      <c r="L878" s="25" t="s">
        <v>797</v>
      </c>
      <c r="M878" s="25">
        <v>24</v>
      </c>
      <c r="N878" s="25">
        <v>24</v>
      </c>
      <c r="O878" s="44" t="s">
        <v>536</v>
      </c>
      <c r="P878" s="25" t="s">
        <v>316</v>
      </c>
      <c r="Q878" s="25" t="s">
        <v>276</v>
      </c>
      <c r="R878" s="25"/>
      <c r="S878" s="25">
        <v>7</v>
      </c>
      <c r="T878" s="25"/>
      <c r="U878" s="25"/>
      <c r="V878" s="25">
        <v>7</v>
      </c>
      <c r="W878" s="25"/>
      <c r="X878" s="25">
        <v>1</v>
      </c>
      <c r="Y878" s="25"/>
      <c r="Z878" s="62">
        <v>5.49</v>
      </c>
      <c r="AA878" s="83"/>
      <c r="AB878" s="83"/>
      <c r="AC878" s="62">
        <v>6.13</v>
      </c>
      <c r="AD878" s="25" t="s">
        <v>1723</v>
      </c>
      <c r="AE878" s="22"/>
      <c r="AF878" s="22">
        <f>(Z878*(106.875/AO878))/$AQ878</f>
        <v>6.7133152173913055</v>
      </c>
      <c r="AG878" s="22"/>
      <c r="AH878" s="22"/>
      <c r="AI878" s="22">
        <f>(AC878*(106.875/AO878))/$AQ878</f>
        <v>7.4959239130434794</v>
      </c>
      <c r="AJ878" s="35"/>
      <c r="AK878" s="35">
        <f>(AF878*12)/1.99</f>
        <v>40.482302818440033</v>
      </c>
      <c r="AL878" s="35"/>
      <c r="AM878" s="35"/>
      <c r="AN878" s="35">
        <f>(AI878*12)/1.99</f>
        <v>45.20155123443304</v>
      </c>
      <c r="AO878" s="24">
        <v>87.399999999999991</v>
      </c>
      <c r="AP878" s="24"/>
      <c r="AQ878" s="24">
        <v>1</v>
      </c>
      <c r="AR878" s="28">
        <v>3</v>
      </c>
      <c r="AS878" s="24" t="s">
        <v>751</v>
      </c>
      <c r="AT878" s="25"/>
      <c r="AU878" s="25"/>
      <c r="AV878" s="25"/>
      <c r="AW878" s="25"/>
      <c r="AX878" s="25"/>
      <c r="AY878" s="25"/>
      <c r="AZ878" s="25"/>
      <c r="BA878" s="25"/>
      <c r="BB878" s="25"/>
      <c r="BC878" s="25"/>
      <c r="BD878" s="25"/>
      <c r="BE878" s="25"/>
      <c r="BF878" s="25"/>
      <c r="BG878" s="25" t="s">
        <v>2000</v>
      </c>
      <c r="BH878" s="25" t="s">
        <v>2000</v>
      </c>
      <c r="BI878" s="74">
        <v>0</v>
      </c>
      <c r="BJ878" s="75" t="s">
        <v>4069</v>
      </c>
      <c r="BK878" s="75" t="s">
        <v>4070</v>
      </c>
      <c r="BL878" s="15"/>
      <c r="BM878" s="238"/>
      <c r="BN878" s="238"/>
      <c r="BO878" s="238"/>
      <c r="BP878" s="238"/>
      <c r="BQ878" s="238"/>
      <c r="BR878" s="238"/>
    </row>
    <row r="879" spans="1:70" s="52" customFormat="1" ht="15" customHeight="1" x14ac:dyDescent="0.25">
      <c r="A879" s="25">
        <v>620</v>
      </c>
      <c r="B879" s="21">
        <v>251</v>
      </c>
      <c r="C879" s="190" t="s">
        <v>287</v>
      </c>
      <c r="D879" s="201">
        <v>1</v>
      </c>
      <c r="E879" s="57" t="s">
        <v>292</v>
      </c>
      <c r="F879" s="57" t="s">
        <v>289</v>
      </c>
      <c r="G879" s="25"/>
      <c r="H879" s="104">
        <v>1</v>
      </c>
      <c r="I879" s="25">
        <v>1</v>
      </c>
      <c r="J879" s="25"/>
      <c r="K879" s="25">
        <v>3</v>
      </c>
      <c r="L879" s="25">
        <v>3</v>
      </c>
      <c r="M879" s="25">
        <v>11</v>
      </c>
      <c r="N879" s="25" t="s">
        <v>2980</v>
      </c>
      <c r="O879" s="25" t="s">
        <v>627</v>
      </c>
      <c r="P879" s="25" t="s">
        <v>19</v>
      </c>
      <c r="Q879" s="25" t="s">
        <v>991</v>
      </c>
      <c r="R879" s="25" t="s">
        <v>3</v>
      </c>
      <c r="S879" s="25">
        <v>7</v>
      </c>
      <c r="T879" s="25" t="s">
        <v>992</v>
      </c>
      <c r="U879" s="25" t="s">
        <v>2</v>
      </c>
      <c r="V879" s="25">
        <v>6</v>
      </c>
      <c r="W879" s="25" t="s">
        <v>3554</v>
      </c>
      <c r="X879" s="25">
        <v>1</v>
      </c>
      <c r="Y879" s="25"/>
      <c r="Z879" s="83"/>
      <c r="AA879" s="83">
        <v>86.99</v>
      </c>
      <c r="AB879" s="83"/>
      <c r="AC879" s="83"/>
      <c r="AD879" s="25" t="s">
        <v>628</v>
      </c>
      <c r="AE879" s="22"/>
      <c r="AF879" s="22"/>
      <c r="AG879" s="22">
        <f t="shared" ref="AG879:AG887" si="62">(AA879*(106.875/AO879))/$AQ879</f>
        <v>110.13294669299111</v>
      </c>
      <c r="AH879" s="22"/>
      <c r="AI879" s="22"/>
      <c r="AJ879" s="35"/>
      <c r="AK879" s="35"/>
      <c r="AL879" s="35">
        <f t="shared" ref="AL879:AL886" si="63">AG879/1.99</f>
        <v>55.343189292960361</v>
      </c>
      <c r="AM879" s="35"/>
      <c r="AN879" s="35"/>
      <c r="AO879" s="24">
        <v>84.416666666666671</v>
      </c>
      <c r="AP879" s="24"/>
      <c r="AQ879" s="24">
        <v>1</v>
      </c>
      <c r="AR879" s="28">
        <v>3</v>
      </c>
      <c r="AS879" s="24" t="s">
        <v>751</v>
      </c>
      <c r="AT879" s="25">
        <v>10</v>
      </c>
      <c r="AU879" s="25" t="s">
        <v>998</v>
      </c>
      <c r="AV879" s="25"/>
      <c r="AW879" s="25">
        <v>1999</v>
      </c>
      <c r="AX879" s="25" t="s">
        <v>2</v>
      </c>
      <c r="AY879" s="25" t="s">
        <v>293</v>
      </c>
      <c r="AZ879" s="25"/>
      <c r="BA879" s="25" t="s">
        <v>993</v>
      </c>
      <c r="BB879" s="25"/>
      <c r="BC879" s="25">
        <v>382</v>
      </c>
      <c r="BD879" s="25" t="s">
        <v>294</v>
      </c>
      <c r="BE879" s="25" t="s">
        <v>1002</v>
      </c>
      <c r="BF879" s="25">
        <v>3</v>
      </c>
      <c r="BG879" s="62">
        <v>3</v>
      </c>
      <c r="BH879" s="25" t="s">
        <v>2000</v>
      </c>
      <c r="BI879" s="174">
        <v>1</v>
      </c>
      <c r="BJ879" s="75" t="s">
        <v>4072</v>
      </c>
      <c r="BK879" s="75" t="s">
        <v>1002</v>
      </c>
      <c r="BL879" s="15"/>
      <c r="BM879" s="238"/>
      <c r="BN879" s="238"/>
      <c r="BO879" s="238"/>
      <c r="BP879" s="238"/>
      <c r="BQ879" s="238"/>
      <c r="BR879" s="238"/>
    </row>
    <row r="880" spans="1:70" s="52" customFormat="1" ht="15" customHeight="1" x14ac:dyDescent="0.25">
      <c r="A880" s="25">
        <v>616</v>
      </c>
      <c r="B880" s="26"/>
      <c r="C880" s="190" t="s">
        <v>287</v>
      </c>
      <c r="D880" s="200">
        <v>0</v>
      </c>
      <c r="E880" s="57" t="s">
        <v>292</v>
      </c>
      <c r="F880" s="57" t="s">
        <v>289</v>
      </c>
      <c r="G880" s="25"/>
      <c r="H880" s="104">
        <v>1</v>
      </c>
      <c r="I880" s="25">
        <v>1</v>
      </c>
      <c r="J880" s="25"/>
      <c r="K880" s="25">
        <v>3</v>
      </c>
      <c r="L880" s="25">
        <v>3</v>
      </c>
      <c r="M880" s="25">
        <v>24</v>
      </c>
      <c r="N880" s="25" t="s">
        <v>2955</v>
      </c>
      <c r="O880" s="25" t="s">
        <v>634</v>
      </c>
      <c r="P880" s="25" t="s">
        <v>19</v>
      </c>
      <c r="Q880" s="25" t="s">
        <v>991</v>
      </c>
      <c r="R880" s="25" t="s">
        <v>3</v>
      </c>
      <c r="S880" s="25">
        <v>7</v>
      </c>
      <c r="T880" s="25" t="s">
        <v>992</v>
      </c>
      <c r="U880" s="25" t="s">
        <v>2</v>
      </c>
      <c r="V880" s="25">
        <v>6</v>
      </c>
      <c r="W880" s="25" t="s">
        <v>3550</v>
      </c>
      <c r="X880" s="25">
        <v>1</v>
      </c>
      <c r="Y880" s="25"/>
      <c r="Z880" s="83"/>
      <c r="AA880" s="83">
        <v>84.12</v>
      </c>
      <c r="AB880" s="83"/>
      <c r="AC880" s="83"/>
      <c r="AD880" s="25" t="s">
        <v>628</v>
      </c>
      <c r="AE880" s="22"/>
      <c r="AF880" s="22"/>
      <c r="AG880" s="22">
        <f t="shared" si="62"/>
        <v>106.49940769990128</v>
      </c>
      <c r="AH880" s="22"/>
      <c r="AI880" s="22"/>
      <c r="AJ880" s="35"/>
      <c r="AK880" s="35"/>
      <c r="AL880" s="35">
        <f t="shared" si="63"/>
        <v>53.517290301457933</v>
      </c>
      <c r="AM880" s="35"/>
      <c r="AN880" s="35"/>
      <c r="AO880" s="24">
        <v>84.416666666666671</v>
      </c>
      <c r="AP880" s="24"/>
      <c r="AQ880" s="24">
        <v>1</v>
      </c>
      <c r="AR880" s="28">
        <v>3</v>
      </c>
      <c r="AS880" s="24" t="s">
        <v>751</v>
      </c>
      <c r="AT880" s="25">
        <v>10</v>
      </c>
      <c r="AU880" s="25" t="s">
        <v>994</v>
      </c>
      <c r="AV880" s="25"/>
      <c r="AW880" s="25">
        <v>1999</v>
      </c>
      <c r="AX880" s="25" t="s">
        <v>2</v>
      </c>
      <c r="AY880" s="25" t="s">
        <v>293</v>
      </c>
      <c r="AZ880" s="25"/>
      <c r="BA880" s="25" t="s">
        <v>634</v>
      </c>
      <c r="BB880" s="25"/>
      <c r="BC880" s="25">
        <v>382</v>
      </c>
      <c r="BD880" s="25" t="s">
        <v>294</v>
      </c>
      <c r="BE880" s="25" t="s">
        <v>1002</v>
      </c>
      <c r="BF880" s="25">
        <v>3</v>
      </c>
      <c r="BG880" s="62">
        <v>3</v>
      </c>
      <c r="BH880" s="25" t="s">
        <v>2000</v>
      </c>
      <c r="BI880" s="74">
        <v>0</v>
      </c>
      <c r="BJ880" s="75" t="s">
        <v>4071</v>
      </c>
      <c r="BK880" s="75" t="s">
        <v>1002</v>
      </c>
      <c r="BL880" s="15"/>
      <c r="BM880" s="213"/>
      <c r="BN880" s="213"/>
      <c r="BO880" s="213"/>
      <c r="BP880" s="213"/>
      <c r="BQ880" s="213"/>
      <c r="BR880" s="213"/>
    </row>
    <row r="881" spans="1:70" s="53" customFormat="1" ht="15" customHeight="1" x14ac:dyDescent="0.25">
      <c r="A881" s="25">
        <v>617</v>
      </c>
      <c r="B881" s="26"/>
      <c r="C881" s="190" t="s">
        <v>287</v>
      </c>
      <c r="D881" s="200">
        <v>0</v>
      </c>
      <c r="E881" s="57" t="s">
        <v>292</v>
      </c>
      <c r="F881" s="57" t="s">
        <v>289</v>
      </c>
      <c r="G881" s="25"/>
      <c r="H881" s="104">
        <v>1</v>
      </c>
      <c r="I881" s="25">
        <v>1</v>
      </c>
      <c r="J881" s="25"/>
      <c r="K881" s="25">
        <v>3</v>
      </c>
      <c r="L881" s="25">
        <v>3</v>
      </c>
      <c r="M881" s="25">
        <v>24</v>
      </c>
      <c r="N881" s="25" t="s">
        <v>2955</v>
      </c>
      <c r="O881" s="25" t="s">
        <v>634</v>
      </c>
      <c r="P881" s="25" t="s">
        <v>19</v>
      </c>
      <c r="Q881" s="25" t="s">
        <v>991</v>
      </c>
      <c r="R881" s="25" t="s">
        <v>3</v>
      </c>
      <c r="S881" s="25">
        <v>7</v>
      </c>
      <c r="T881" s="25" t="s">
        <v>992</v>
      </c>
      <c r="U881" s="25" t="s">
        <v>2</v>
      </c>
      <c r="V881" s="25">
        <v>6</v>
      </c>
      <c r="W881" s="25" t="s">
        <v>3551</v>
      </c>
      <c r="X881" s="25">
        <v>1</v>
      </c>
      <c r="Y881" s="25"/>
      <c r="Z881" s="83"/>
      <c r="AA881" s="83">
        <v>63.42</v>
      </c>
      <c r="AB881" s="83"/>
      <c r="AC881" s="83"/>
      <c r="AD881" s="25" t="s">
        <v>628</v>
      </c>
      <c r="AE881" s="22"/>
      <c r="AF881" s="22"/>
      <c r="AG881" s="22">
        <f t="shared" si="62"/>
        <v>80.292349457058251</v>
      </c>
      <c r="AH881" s="22"/>
      <c r="AI881" s="22"/>
      <c r="AJ881" s="35"/>
      <c r="AK881" s="35"/>
      <c r="AL881" s="35">
        <f t="shared" si="63"/>
        <v>40.347914300029274</v>
      </c>
      <c r="AM881" s="35"/>
      <c r="AN881" s="35"/>
      <c r="AO881" s="24">
        <v>84.416666666666671</v>
      </c>
      <c r="AP881" s="24"/>
      <c r="AQ881" s="24">
        <v>1</v>
      </c>
      <c r="AR881" s="28">
        <v>3</v>
      </c>
      <c r="AS881" s="24" t="s">
        <v>751</v>
      </c>
      <c r="AT881" s="25">
        <v>10</v>
      </c>
      <c r="AU881" s="25" t="s">
        <v>995</v>
      </c>
      <c r="AV881" s="25"/>
      <c r="AW881" s="25">
        <v>1999</v>
      </c>
      <c r="AX881" s="25" t="s">
        <v>2</v>
      </c>
      <c r="AY881" s="25" t="s">
        <v>293</v>
      </c>
      <c r="AZ881" s="25"/>
      <c r="BA881" s="25" t="s">
        <v>634</v>
      </c>
      <c r="BB881" s="25"/>
      <c r="BC881" s="25">
        <v>382</v>
      </c>
      <c r="BD881" s="25" t="s">
        <v>294</v>
      </c>
      <c r="BE881" s="25" t="s">
        <v>1002</v>
      </c>
      <c r="BF881" s="25">
        <v>3</v>
      </c>
      <c r="BG881" s="62">
        <v>3</v>
      </c>
      <c r="BH881" s="25" t="s">
        <v>2000</v>
      </c>
      <c r="BI881" s="74">
        <v>0</v>
      </c>
      <c r="BJ881" s="75" t="s">
        <v>4071</v>
      </c>
      <c r="BK881" s="75" t="s">
        <v>1002</v>
      </c>
      <c r="BL881" s="15"/>
      <c r="BM881" s="213"/>
      <c r="BN881" s="213"/>
      <c r="BO881" s="213"/>
      <c r="BP881" s="213"/>
      <c r="BQ881" s="213"/>
      <c r="BR881" s="213"/>
    </row>
    <row r="882" spans="1:70" s="53" customFormat="1" ht="15" customHeight="1" x14ac:dyDescent="0.25">
      <c r="A882" s="25">
        <v>618</v>
      </c>
      <c r="B882" s="26"/>
      <c r="C882" s="190" t="s">
        <v>287</v>
      </c>
      <c r="D882" s="200">
        <v>0</v>
      </c>
      <c r="E882" s="57" t="s">
        <v>292</v>
      </c>
      <c r="F882" s="57" t="s">
        <v>289</v>
      </c>
      <c r="G882" s="25"/>
      <c r="H882" s="104">
        <v>1</v>
      </c>
      <c r="I882" s="25">
        <v>1</v>
      </c>
      <c r="J882" s="25"/>
      <c r="K882" s="25">
        <v>3</v>
      </c>
      <c r="L882" s="25">
        <v>3</v>
      </c>
      <c r="M882" s="25">
        <v>24</v>
      </c>
      <c r="N882" s="25" t="s">
        <v>2955</v>
      </c>
      <c r="O882" s="25" t="s">
        <v>634</v>
      </c>
      <c r="P882" s="25" t="s">
        <v>19</v>
      </c>
      <c r="Q882" s="25" t="s">
        <v>991</v>
      </c>
      <c r="R882" s="25" t="s">
        <v>3</v>
      </c>
      <c r="S882" s="25">
        <v>7</v>
      </c>
      <c r="T882" s="25" t="s">
        <v>992</v>
      </c>
      <c r="U882" s="25" t="s">
        <v>2</v>
      </c>
      <c r="V882" s="25">
        <v>6</v>
      </c>
      <c r="W882" s="25" t="s">
        <v>3552</v>
      </c>
      <c r="X882" s="25">
        <v>1</v>
      </c>
      <c r="Y882" s="25"/>
      <c r="Z882" s="83"/>
      <c r="AA882" s="83">
        <v>72.61</v>
      </c>
      <c r="AB882" s="83"/>
      <c r="AC882" s="83"/>
      <c r="AD882" s="25" t="s">
        <v>628</v>
      </c>
      <c r="AE882" s="22"/>
      <c r="AF882" s="22"/>
      <c r="AG882" s="22">
        <f t="shared" si="62"/>
        <v>91.927270483711752</v>
      </c>
      <c r="AH882" s="22"/>
      <c r="AI882" s="22"/>
      <c r="AJ882" s="35"/>
      <c r="AK882" s="35"/>
      <c r="AL882" s="35">
        <f t="shared" si="63"/>
        <v>46.194608283272238</v>
      </c>
      <c r="AM882" s="35"/>
      <c r="AN882" s="35"/>
      <c r="AO882" s="24">
        <v>84.416666666666671</v>
      </c>
      <c r="AP882" s="24"/>
      <c r="AQ882" s="24">
        <v>1</v>
      </c>
      <c r="AR882" s="28">
        <v>3</v>
      </c>
      <c r="AS882" s="24" t="s">
        <v>751</v>
      </c>
      <c r="AT882" s="25">
        <v>10</v>
      </c>
      <c r="AU882" s="25" t="s">
        <v>996</v>
      </c>
      <c r="AV882" s="25"/>
      <c r="AW882" s="25">
        <v>1999</v>
      </c>
      <c r="AX882" s="25" t="s">
        <v>2</v>
      </c>
      <c r="AY882" s="25" t="s">
        <v>293</v>
      </c>
      <c r="AZ882" s="25"/>
      <c r="BA882" s="25" t="s">
        <v>634</v>
      </c>
      <c r="BB882" s="25"/>
      <c r="BC882" s="25">
        <v>382</v>
      </c>
      <c r="BD882" s="25" t="s">
        <v>294</v>
      </c>
      <c r="BE882" s="25" t="s">
        <v>1002</v>
      </c>
      <c r="BF882" s="25">
        <v>3</v>
      </c>
      <c r="BG882" s="62">
        <v>3</v>
      </c>
      <c r="BH882" s="25" t="s">
        <v>2000</v>
      </c>
      <c r="BI882" s="74">
        <v>0</v>
      </c>
      <c r="BJ882" s="75" t="s">
        <v>4071</v>
      </c>
      <c r="BK882" s="75" t="s">
        <v>1002</v>
      </c>
      <c r="BL882" s="15"/>
      <c r="BM882" s="221"/>
      <c r="BN882" s="221"/>
      <c r="BO882" s="221"/>
      <c r="BP882" s="221"/>
      <c r="BQ882" s="221"/>
      <c r="BR882" s="221"/>
    </row>
    <row r="883" spans="1:70" s="53" customFormat="1" ht="15" customHeight="1" x14ac:dyDescent="0.25">
      <c r="A883" s="25">
        <v>619</v>
      </c>
      <c r="B883" s="26"/>
      <c r="C883" s="190" t="s">
        <v>287</v>
      </c>
      <c r="D883" s="200">
        <v>0</v>
      </c>
      <c r="E883" s="57" t="s">
        <v>292</v>
      </c>
      <c r="F883" s="57" t="s">
        <v>289</v>
      </c>
      <c r="G883" s="25"/>
      <c r="H883" s="104">
        <v>1</v>
      </c>
      <c r="I883" s="25">
        <v>1</v>
      </c>
      <c r="J883" s="25"/>
      <c r="K883" s="25">
        <v>3</v>
      </c>
      <c r="L883" s="25">
        <v>3</v>
      </c>
      <c r="M883" s="25">
        <v>24</v>
      </c>
      <c r="N883" s="25" t="s">
        <v>2955</v>
      </c>
      <c r="O883" s="25" t="s">
        <v>634</v>
      </c>
      <c r="P883" s="25" t="s">
        <v>19</v>
      </c>
      <c r="Q883" s="25" t="s">
        <v>991</v>
      </c>
      <c r="R883" s="25" t="s">
        <v>3</v>
      </c>
      <c r="S883" s="25">
        <v>7</v>
      </c>
      <c r="T883" s="25" t="s">
        <v>992</v>
      </c>
      <c r="U883" s="25" t="s">
        <v>2</v>
      </c>
      <c r="V883" s="25">
        <v>6</v>
      </c>
      <c r="W883" s="25" t="s">
        <v>3553</v>
      </c>
      <c r="X883" s="25">
        <v>1</v>
      </c>
      <c r="Y883" s="25"/>
      <c r="Z883" s="83"/>
      <c r="AA883" s="83">
        <v>76.69</v>
      </c>
      <c r="AB883" s="83"/>
      <c r="AC883" s="83"/>
      <c r="AD883" s="25" t="s">
        <v>628</v>
      </c>
      <c r="AE883" s="22"/>
      <c r="AF883" s="22"/>
      <c r="AG883" s="22">
        <f t="shared" si="62"/>
        <v>97.092719644619933</v>
      </c>
      <c r="AH883" s="22"/>
      <c r="AI883" s="22"/>
      <c r="AJ883" s="35"/>
      <c r="AK883" s="35"/>
      <c r="AL883" s="35">
        <f t="shared" si="63"/>
        <v>48.790311379205995</v>
      </c>
      <c r="AM883" s="35"/>
      <c r="AN883" s="35"/>
      <c r="AO883" s="24">
        <v>84.416666666666671</v>
      </c>
      <c r="AP883" s="24"/>
      <c r="AQ883" s="24">
        <v>1</v>
      </c>
      <c r="AR883" s="28">
        <v>3</v>
      </c>
      <c r="AS883" s="24" t="s">
        <v>751</v>
      </c>
      <c r="AT883" s="25">
        <v>10</v>
      </c>
      <c r="AU883" s="25" t="s">
        <v>997</v>
      </c>
      <c r="AV883" s="25"/>
      <c r="AW883" s="25">
        <v>1999</v>
      </c>
      <c r="AX883" s="25" t="s">
        <v>2</v>
      </c>
      <c r="AY883" s="25" t="s">
        <v>293</v>
      </c>
      <c r="AZ883" s="25"/>
      <c r="BA883" s="25" t="s">
        <v>634</v>
      </c>
      <c r="BB883" s="25"/>
      <c r="BC883" s="25">
        <v>382</v>
      </c>
      <c r="BD883" s="25" t="s">
        <v>294</v>
      </c>
      <c r="BE883" s="25" t="s">
        <v>1002</v>
      </c>
      <c r="BF883" s="25">
        <v>3</v>
      </c>
      <c r="BG883" s="62">
        <v>3</v>
      </c>
      <c r="BH883" s="25" t="s">
        <v>2000</v>
      </c>
      <c r="BI883" s="74">
        <v>0</v>
      </c>
      <c r="BJ883" s="75" t="s">
        <v>4071</v>
      </c>
      <c r="BK883" s="75" t="s">
        <v>1002</v>
      </c>
      <c r="BL883" s="15"/>
      <c r="BM883" s="213"/>
      <c r="BN883" s="213"/>
      <c r="BO883" s="213"/>
      <c r="BP883" s="213"/>
      <c r="BQ883" s="213"/>
      <c r="BR883" s="213"/>
    </row>
    <row r="884" spans="1:70" s="53" customFormat="1" ht="15" customHeight="1" x14ac:dyDescent="0.25">
      <c r="A884" s="25">
        <v>621</v>
      </c>
      <c r="B884" s="26"/>
      <c r="C884" s="190" t="s">
        <v>287</v>
      </c>
      <c r="D884" s="201">
        <v>1</v>
      </c>
      <c r="E884" s="57" t="s">
        <v>292</v>
      </c>
      <c r="F884" s="57" t="s">
        <v>289</v>
      </c>
      <c r="G884" s="25"/>
      <c r="H884" s="104">
        <v>1</v>
      </c>
      <c r="I884" s="25">
        <v>1</v>
      </c>
      <c r="J884" s="25"/>
      <c r="K884" s="25">
        <v>3</v>
      </c>
      <c r="L884" s="25">
        <v>3</v>
      </c>
      <c r="M884" s="25">
        <v>11</v>
      </c>
      <c r="N884" s="25" t="s">
        <v>2980</v>
      </c>
      <c r="O884" s="25" t="s">
        <v>627</v>
      </c>
      <c r="P884" s="25" t="s">
        <v>19</v>
      </c>
      <c r="Q884" s="25" t="s">
        <v>991</v>
      </c>
      <c r="R884" s="25" t="s">
        <v>3</v>
      </c>
      <c r="S884" s="25">
        <v>7</v>
      </c>
      <c r="T884" s="25" t="s">
        <v>992</v>
      </c>
      <c r="U884" s="25" t="s">
        <v>2</v>
      </c>
      <c r="V884" s="25">
        <v>6</v>
      </c>
      <c r="W884" s="25" t="s">
        <v>3555</v>
      </c>
      <c r="X884" s="25">
        <v>1</v>
      </c>
      <c r="Y884" s="25"/>
      <c r="Z884" s="83"/>
      <c r="AA884" s="83">
        <v>29.24</v>
      </c>
      <c r="AB884" s="83"/>
      <c r="AC884" s="83"/>
      <c r="AD884" s="25" t="s">
        <v>628</v>
      </c>
      <c r="AE884" s="22"/>
      <c r="AF884" s="22"/>
      <c r="AG884" s="22">
        <f t="shared" si="62"/>
        <v>37.019052319842054</v>
      </c>
      <c r="AH884" s="22"/>
      <c r="AI884" s="22"/>
      <c r="AJ884" s="35"/>
      <c r="AK884" s="35"/>
      <c r="AL884" s="35">
        <f t="shared" si="63"/>
        <v>18.602538854191987</v>
      </c>
      <c r="AM884" s="35"/>
      <c r="AN884" s="35"/>
      <c r="AO884" s="24">
        <v>84.416666666666671</v>
      </c>
      <c r="AP884" s="24"/>
      <c r="AQ884" s="24">
        <v>1</v>
      </c>
      <c r="AR884" s="28">
        <v>3</v>
      </c>
      <c r="AS884" s="24" t="s">
        <v>751</v>
      </c>
      <c r="AT884" s="25">
        <v>10</v>
      </c>
      <c r="AU884" s="25" t="s">
        <v>999</v>
      </c>
      <c r="AV884" s="25"/>
      <c r="AW884" s="25">
        <v>1999</v>
      </c>
      <c r="AX884" s="25" t="s">
        <v>2</v>
      </c>
      <c r="AY884" s="25" t="s">
        <v>293</v>
      </c>
      <c r="AZ884" s="25"/>
      <c r="BA884" s="25" t="s">
        <v>993</v>
      </c>
      <c r="BB884" s="25"/>
      <c r="BC884" s="25">
        <v>382</v>
      </c>
      <c r="BD884" s="25" t="s">
        <v>294</v>
      </c>
      <c r="BE884" s="25" t="s">
        <v>1002</v>
      </c>
      <c r="BF884" s="25">
        <v>3</v>
      </c>
      <c r="BG884" s="62">
        <v>3</v>
      </c>
      <c r="BH884" s="25" t="s">
        <v>2000</v>
      </c>
      <c r="BI884" s="174">
        <v>1</v>
      </c>
      <c r="BJ884" s="75" t="s">
        <v>4072</v>
      </c>
      <c r="BK884" s="75" t="s">
        <v>1002</v>
      </c>
      <c r="BL884" s="15"/>
      <c r="BM884" s="213"/>
      <c r="BN884" s="213"/>
      <c r="BO884" s="213"/>
      <c r="BP884" s="213"/>
      <c r="BQ884" s="213"/>
      <c r="BR884" s="213"/>
    </row>
    <row r="885" spans="1:70" s="53" customFormat="1" ht="15" customHeight="1" x14ac:dyDescent="0.25">
      <c r="A885" s="25">
        <v>622</v>
      </c>
      <c r="B885" s="26"/>
      <c r="C885" s="190" t="s">
        <v>287</v>
      </c>
      <c r="D885" s="201">
        <v>1</v>
      </c>
      <c r="E885" s="57" t="s">
        <v>292</v>
      </c>
      <c r="F885" s="57" t="s">
        <v>289</v>
      </c>
      <c r="G885" s="25"/>
      <c r="H885" s="104">
        <v>1</v>
      </c>
      <c r="I885" s="25">
        <v>1</v>
      </c>
      <c r="J885" s="25"/>
      <c r="K885" s="25">
        <v>3</v>
      </c>
      <c r="L885" s="25">
        <v>3</v>
      </c>
      <c r="M885" s="25">
        <v>11</v>
      </c>
      <c r="N885" s="25" t="s">
        <v>2980</v>
      </c>
      <c r="O885" s="25" t="s">
        <v>627</v>
      </c>
      <c r="P885" s="25" t="s">
        <v>19</v>
      </c>
      <c r="Q885" s="25" t="s">
        <v>991</v>
      </c>
      <c r="R885" s="25" t="s">
        <v>3</v>
      </c>
      <c r="S885" s="25">
        <v>7</v>
      </c>
      <c r="T885" s="25" t="s">
        <v>992</v>
      </c>
      <c r="U885" s="25" t="s">
        <v>2</v>
      </c>
      <c r="V885" s="25">
        <v>6</v>
      </c>
      <c r="W885" s="25" t="s">
        <v>3556</v>
      </c>
      <c r="X885" s="25">
        <v>1</v>
      </c>
      <c r="Y885" s="25"/>
      <c r="Z885" s="83"/>
      <c r="AA885" s="83">
        <v>77.760000000000005</v>
      </c>
      <c r="AB885" s="83"/>
      <c r="AC885" s="83"/>
      <c r="AD885" s="25" t="s">
        <v>628</v>
      </c>
      <c r="AE885" s="22"/>
      <c r="AF885" s="22"/>
      <c r="AG885" s="22">
        <f t="shared" si="62"/>
        <v>98.447384007897341</v>
      </c>
      <c r="AH885" s="22"/>
      <c r="AI885" s="22"/>
      <c r="AJ885" s="35"/>
      <c r="AK885" s="35"/>
      <c r="AL885" s="35">
        <f t="shared" si="63"/>
        <v>49.471047240149417</v>
      </c>
      <c r="AM885" s="35"/>
      <c r="AN885" s="35"/>
      <c r="AO885" s="24">
        <v>84.416666666666671</v>
      </c>
      <c r="AP885" s="24"/>
      <c r="AQ885" s="24">
        <v>1</v>
      </c>
      <c r="AR885" s="28">
        <v>3</v>
      </c>
      <c r="AS885" s="24" t="s">
        <v>751</v>
      </c>
      <c r="AT885" s="25">
        <v>10</v>
      </c>
      <c r="AU885" s="25" t="s">
        <v>1000</v>
      </c>
      <c r="AV885" s="25"/>
      <c r="AW885" s="25">
        <v>1999</v>
      </c>
      <c r="AX885" s="25" t="s">
        <v>2</v>
      </c>
      <c r="AY885" s="25" t="s">
        <v>293</v>
      </c>
      <c r="AZ885" s="25"/>
      <c r="BA885" s="25" t="s">
        <v>993</v>
      </c>
      <c r="BB885" s="25"/>
      <c r="BC885" s="25">
        <v>382</v>
      </c>
      <c r="BD885" s="25" t="s">
        <v>294</v>
      </c>
      <c r="BE885" s="25" t="s">
        <v>1002</v>
      </c>
      <c r="BF885" s="25">
        <v>3</v>
      </c>
      <c r="BG885" s="62">
        <v>3</v>
      </c>
      <c r="BH885" s="25" t="s">
        <v>2000</v>
      </c>
      <c r="BI885" s="174">
        <v>1</v>
      </c>
      <c r="BJ885" s="75" t="s">
        <v>4072</v>
      </c>
      <c r="BK885" s="75" t="s">
        <v>1002</v>
      </c>
      <c r="BL885" s="15"/>
      <c r="BM885" s="213"/>
      <c r="BN885" s="213"/>
      <c r="BO885" s="213"/>
      <c r="BP885" s="213"/>
      <c r="BQ885" s="213"/>
      <c r="BR885" s="213"/>
    </row>
    <row r="886" spans="1:70" s="53" customFormat="1" ht="15" customHeight="1" x14ac:dyDescent="0.25">
      <c r="A886" s="25">
        <v>623</v>
      </c>
      <c r="B886" s="26"/>
      <c r="C886" s="190" t="s">
        <v>287</v>
      </c>
      <c r="D886" s="201">
        <v>1</v>
      </c>
      <c r="E886" s="57" t="s">
        <v>292</v>
      </c>
      <c r="F886" s="57" t="s">
        <v>289</v>
      </c>
      <c r="G886" s="25"/>
      <c r="H886" s="104">
        <v>1</v>
      </c>
      <c r="I886" s="25">
        <v>1</v>
      </c>
      <c r="J886" s="25"/>
      <c r="K886" s="25">
        <v>3</v>
      </c>
      <c r="L886" s="25">
        <v>3</v>
      </c>
      <c r="M886" s="25">
        <v>11</v>
      </c>
      <c r="N886" s="25" t="s">
        <v>2980</v>
      </c>
      <c r="O886" s="25" t="s">
        <v>627</v>
      </c>
      <c r="P886" s="25" t="s">
        <v>19</v>
      </c>
      <c r="Q886" s="25" t="s">
        <v>991</v>
      </c>
      <c r="R886" s="25" t="s">
        <v>3</v>
      </c>
      <c r="S886" s="25">
        <v>7</v>
      </c>
      <c r="T886" s="25" t="s">
        <v>992</v>
      </c>
      <c r="U886" s="25" t="s">
        <v>2</v>
      </c>
      <c r="V886" s="25">
        <v>6</v>
      </c>
      <c r="W886" s="25" t="s">
        <v>3557</v>
      </c>
      <c r="X886" s="25">
        <v>1</v>
      </c>
      <c r="Y886" s="25"/>
      <c r="Z886" s="83"/>
      <c r="AA886" s="83">
        <v>26.09</v>
      </c>
      <c r="AB886" s="83"/>
      <c r="AC886" s="83"/>
      <c r="AD886" s="25" t="s">
        <v>628</v>
      </c>
      <c r="AE886" s="22"/>
      <c r="AF886" s="22"/>
      <c r="AG886" s="22">
        <f t="shared" si="62"/>
        <v>33.031021717670285</v>
      </c>
      <c r="AH886" s="22"/>
      <c r="AI886" s="22"/>
      <c r="AJ886" s="35"/>
      <c r="AK886" s="35"/>
      <c r="AL886" s="35">
        <f t="shared" si="63"/>
        <v>16.598503375713712</v>
      </c>
      <c r="AM886" s="35"/>
      <c r="AN886" s="35"/>
      <c r="AO886" s="24">
        <v>84.416666666666671</v>
      </c>
      <c r="AP886" s="24"/>
      <c r="AQ886" s="24">
        <v>1</v>
      </c>
      <c r="AR886" s="28">
        <v>3</v>
      </c>
      <c r="AS886" s="24" t="s">
        <v>751</v>
      </c>
      <c r="AT886" s="25">
        <v>10</v>
      </c>
      <c r="AU886" s="25" t="s">
        <v>1001</v>
      </c>
      <c r="AV886" s="25"/>
      <c r="AW886" s="25">
        <v>1999</v>
      </c>
      <c r="AX886" s="25" t="s">
        <v>2</v>
      </c>
      <c r="AY886" s="25" t="s">
        <v>293</v>
      </c>
      <c r="AZ886" s="25"/>
      <c r="BA886" s="25" t="s">
        <v>993</v>
      </c>
      <c r="BB886" s="25"/>
      <c r="BC886" s="25">
        <v>382</v>
      </c>
      <c r="BD886" s="25" t="s">
        <v>294</v>
      </c>
      <c r="BE886" s="25" t="s">
        <v>1002</v>
      </c>
      <c r="BF886" s="25">
        <v>3</v>
      </c>
      <c r="BG886" s="62">
        <v>3</v>
      </c>
      <c r="BH886" s="25" t="s">
        <v>2000</v>
      </c>
      <c r="BI886" s="174">
        <v>1</v>
      </c>
      <c r="BJ886" s="75" t="s">
        <v>4072</v>
      </c>
      <c r="BK886" s="75" t="s">
        <v>1002</v>
      </c>
      <c r="BL886" s="15"/>
      <c r="BM886" s="213"/>
      <c r="BN886" s="213"/>
      <c r="BO886" s="213"/>
      <c r="BP886" s="213"/>
      <c r="BQ886" s="213"/>
      <c r="BR886" s="213"/>
    </row>
    <row r="887" spans="1:70" s="53" customFormat="1" ht="15" customHeight="1" x14ac:dyDescent="0.25">
      <c r="A887" s="25">
        <v>624</v>
      </c>
      <c r="B887" s="21">
        <v>252</v>
      </c>
      <c r="C887" s="190" t="s">
        <v>367</v>
      </c>
      <c r="D887" s="201">
        <v>0</v>
      </c>
      <c r="E887" s="57" t="s">
        <v>376</v>
      </c>
      <c r="F887" s="57" t="s">
        <v>289</v>
      </c>
      <c r="G887" s="25"/>
      <c r="H887" s="104">
        <v>1</v>
      </c>
      <c r="I887" s="25">
        <v>1</v>
      </c>
      <c r="J887" s="25"/>
      <c r="K887" s="25">
        <v>4</v>
      </c>
      <c r="L887" s="25">
        <v>1</v>
      </c>
      <c r="M887" s="25">
        <v>11</v>
      </c>
      <c r="N887" s="71" t="s">
        <v>2980</v>
      </c>
      <c r="O887" s="71" t="s">
        <v>875</v>
      </c>
      <c r="P887" s="71" t="s">
        <v>19</v>
      </c>
      <c r="Q887" s="25" t="s">
        <v>544</v>
      </c>
      <c r="R887" s="25"/>
      <c r="S887" s="25">
        <v>7</v>
      </c>
      <c r="T887" s="71" t="s">
        <v>878</v>
      </c>
      <c r="U887" s="25" t="s">
        <v>2</v>
      </c>
      <c r="V887" s="25">
        <v>8</v>
      </c>
      <c r="W887" s="25" t="s">
        <v>876</v>
      </c>
      <c r="X887" s="25">
        <v>2</v>
      </c>
      <c r="Y887" s="25">
        <v>3</v>
      </c>
      <c r="Z887" s="89">
        <v>0.8</v>
      </c>
      <c r="AA887" s="89">
        <v>3</v>
      </c>
      <c r="AB887" s="89"/>
      <c r="AC887" s="89">
        <v>4.8</v>
      </c>
      <c r="AD887" s="25" t="s">
        <v>877</v>
      </c>
      <c r="AE887" s="22">
        <f>(Y887*(106.875/AO887))/$AQ887</f>
        <v>3.1410727406318886</v>
      </c>
      <c r="AF887" s="22">
        <f>(Z887*(106.875/AO887))/$AQ887</f>
        <v>0.83761939750183689</v>
      </c>
      <c r="AG887" s="22">
        <f t="shared" si="62"/>
        <v>3.1410727406318886</v>
      </c>
      <c r="AH887" s="22"/>
      <c r="AI887" s="22">
        <f>(AC887*(106.875/AO887))/$AQ887</f>
        <v>5.0257163850110214</v>
      </c>
      <c r="AJ887" s="59"/>
      <c r="AK887" s="59"/>
      <c r="AL887" s="59"/>
      <c r="AM887" s="59"/>
      <c r="AN887" s="59"/>
      <c r="AO887" s="24">
        <v>102.075</v>
      </c>
      <c r="AP887" s="24"/>
      <c r="AQ887" s="24">
        <v>1</v>
      </c>
      <c r="AR887" s="24">
        <v>6</v>
      </c>
      <c r="AS887" s="24" t="s">
        <v>751</v>
      </c>
      <c r="AT887" s="25">
        <v>5</v>
      </c>
      <c r="AU887" s="25" t="s">
        <v>879</v>
      </c>
      <c r="AV887" s="25"/>
      <c r="AW887" s="25" t="s">
        <v>751</v>
      </c>
      <c r="AX887" s="25" t="s">
        <v>2</v>
      </c>
      <c r="AY887" s="25"/>
      <c r="AZ887" s="25"/>
      <c r="BA887" s="25" t="s">
        <v>881</v>
      </c>
      <c r="BB887" s="25"/>
      <c r="BC887" s="25"/>
      <c r="BD887" s="25" t="s">
        <v>880</v>
      </c>
      <c r="BE887" s="25" t="s">
        <v>882</v>
      </c>
      <c r="BF887" s="25">
        <v>3</v>
      </c>
      <c r="BG887" s="25" t="s">
        <v>2000</v>
      </c>
      <c r="BH887" s="25" t="s">
        <v>2000</v>
      </c>
      <c r="BI887" s="75" t="s">
        <v>2000</v>
      </c>
      <c r="BJ887" s="75" t="s">
        <v>2000</v>
      </c>
      <c r="BK887" s="75" t="s">
        <v>2000</v>
      </c>
      <c r="BL887" s="15"/>
      <c r="BM887" s="213"/>
      <c r="BN887" s="213"/>
      <c r="BO887" s="213"/>
      <c r="BP887" s="213"/>
      <c r="BQ887" s="213"/>
      <c r="BR887" s="213"/>
    </row>
    <row r="888" spans="1:70" ht="15" customHeight="1" x14ac:dyDescent="0.25">
      <c r="A888" s="25">
        <v>625</v>
      </c>
      <c r="B888" s="21">
        <v>253</v>
      </c>
      <c r="C888" s="190" t="s">
        <v>23</v>
      </c>
      <c r="D888" s="201">
        <v>0</v>
      </c>
      <c r="E888" s="57" t="s">
        <v>743</v>
      </c>
      <c r="F888" s="57" t="s">
        <v>289</v>
      </c>
      <c r="G888" s="25"/>
      <c r="H888" s="104">
        <v>0</v>
      </c>
      <c r="I888" s="25" t="s">
        <v>744</v>
      </c>
      <c r="J888" s="25"/>
      <c r="K888" s="25">
        <v>1</v>
      </c>
      <c r="L888" s="25">
        <v>2</v>
      </c>
      <c r="M888" s="25"/>
      <c r="N888" s="25"/>
      <c r="O888" s="25"/>
      <c r="P888" s="25"/>
      <c r="Q888" s="25"/>
      <c r="R888" s="25"/>
      <c r="S888" s="25"/>
      <c r="T888" s="25"/>
      <c r="U888" s="25"/>
      <c r="V888" s="25"/>
      <c r="W888" s="25"/>
      <c r="X888" s="25"/>
      <c r="Y888" s="25"/>
      <c r="Z888" s="83"/>
      <c r="AA888" s="83"/>
      <c r="AB888" s="83"/>
      <c r="AC888" s="83"/>
      <c r="AD888" s="25"/>
      <c r="AE888" s="22"/>
      <c r="AF888" s="22"/>
      <c r="AG888" s="22"/>
      <c r="AH888" s="22"/>
      <c r="AI888" s="22"/>
      <c r="AJ888" s="35"/>
      <c r="AK888" s="35"/>
      <c r="AL888" s="35"/>
      <c r="AM888" s="35"/>
      <c r="AN888" s="35"/>
      <c r="AO888" s="24" t="s">
        <v>2000</v>
      </c>
      <c r="AP888" s="24"/>
      <c r="AQ888" s="24">
        <v>1</v>
      </c>
      <c r="AR888" s="24"/>
      <c r="AS888" s="24" t="s">
        <v>751</v>
      </c>
      <c r="AT888" s="25"/>
      <c r="AU888" s="25"/>
      <c r="AV888" s="25"/>
      <c r="AW888" s="25"/>
      <c r="AX888" s="25"/>
      <c r="AY888" s="25"/>
      <c r="AZ888" s="25"/>
      <c r="BA888" s="25"/>
      <c r="BB888" s="25"/>
      <c r="BC888" s="25"/>
      <c r="BD888" s="25"/>
      <c r="BE888" s="25"/>
      <c r="BF888" s="25"/>
      <c r="BG888" s="25" t="s">
        <v>2000</v>
      </c>
      <c r="BH888" s="25" t="s">
        <v>2000</v>
      </c>
      <c r="BI888" s="75" t="s">
        <v>2000</v>
      </c>
      <c r="BJ888" s="75" t="s">
        <v>2000</v>
      </c>
      <c r="BK888" s="75" t="s">
        <v>2000</v>
      </c>
      <c r="BL888" s="53"/>
      <c r="BM888" s="53"/>
      <c r="BN888" s="53"/>
      <c r="BO888" s="53"/>
      <c r="BP888" s="53"/>
      <c r="BQ888" s="53"/>
      <c r="BR888" s="53"/>
    </row>
    <row r="889" spans="1:70" ht="15" customHeight="1" x14ac:dyDescent="0.25">
      <c r="A889" s="25">
        <v>626</v>
      </c>
      <c r="B889" s="21">
        <v>254</v>
      </c>
      <c r="C889" s="190" t="s">
        <v>272</v>
      </c>
      <c r="D889" s="201">
        <v>0</v>
      </c>
      <c r="E889" s="64" t="s">
        <v>1592</v>
      </c>
      <c r="F889" s="64" t="s">
        <v>151</v>
      </c>
      <c r="G889" s="25"/>
      <c r="H889" s="104">
        <v>0</v>
      </c>
      <c r="I889" s="71" t="s">
        <v>890</v>
      </c>
      <c r="J889" s="71"/>
      <c r="K889" s="25"/>
      <c r="L889" s="25"/>
      <c r="M889" s="25"/>
      <c r="N889" s="25"/>
      <c r="O889" s="25"/>
      <c r="P889" s="71"/>
      <c r="Q889" s="32"/>
      <c r="R889" s="32"/>
      <c r="S889" s="25"/>
      <c r="T889" s="25"/>
      <c r="U889" s="25"/>
      <c r="V889" s="25"/>
      <c r="W889" s="25"/>
      <c r="X889" s="25"/>
      <c r="Y889" s="83"/>
      <c r="Z889" s="83"/>
      <c r="AA889" s="83"/>
      <c r="AB889" s="83"/>
      <c r="AC889" s="83"/>
      <c r="AD889" s="32"/>
      <c r="AE889" s="22"/>
      <c r="AF889" s="22"/>
      <c r="AG889" s="22"/>
      <c r="AH889" s="22"/>
      <c r="AI889" s="22"/>
      <c r="AJ889" s="65"/>
      <c r="AK889" s="65"/>
      <c r="AL889" s="65"/>
      <c r="AM889" s="65"/>
      <c r="AN889" s="65"/>
      <c r="AO889" s="24" t="s">
        <v>2000</v>
      </c>
      <c r="AP889" s="24"/>
      <c r="AQ889" s="24">
        <v>1</v>
      </c>
      <c r="AR889" s="24"/>
      <c r="AS889" s="24" t="s">
        <v>751</v>
      </c>
      <c r="AT889" s="32"/>
      <c r="AU889" s="25"/>
      <c r="AV889" s="25"/>
      <c r="AW889" s="25"/>
      <c r="AX889" s="25"/>
      <c r="AY889" s="25"/>
      <c r="AZ889" s="25"/>
      <c r="BA889" s="25"/>
      <c r="BB889" s="32"/>
      <c r="BC889" s="32"/>
      <c r="BD889" s="25"/>
      <c r="BE889" s="25"/>
      <c r="BF889" s="25"/>
      <c r="BG889" s="25" t="s">
        <v>2000</v>
      </c>
      <c r="BH889" s="25" t="s">
        <v>2000</v>
      </c>
      <c r="BI889" s="75" t="s">
        <v>2000</v>
      </c>
      <c r="BJ889" s="75" t="s">
        <v>2000</v>
      </c>
      <c r="BK889" s="75" t="s">
        <v>2000</v>
      </c>
      <c r="BL889" s="53"/>
      <c r="BM889" s="53"/>
      <c r="BN889" s="53"/>
      <c r="BO889" s="53"/>
      <c r="BP889" s="53"/>
      <c r="BQ889" s="53"/>
      <c r="BR889" s="53"/>
    </row>
    <row r="890" spans="1:70" ht="15" customHeight="1" x14ac:dyDescent="0.25">
      <c r="A890" s="25">
        <v>627</v>
      </c>
      <c r="B890" s="21">
        <v>255</v>
      </c>
      <c r="C890" s="190" t="s">
        <v>272</v>
      </c>
      <c r="D890" s="201">
        <v>0</v>
      </c>
      <c r="E890" s="64" t="s">
        <v>1593</v>
      </c>
      <c r="F890" s="64" t="s">
        <v>151</v>
      </c>
      <c r="G890" s="25"/>
      <c r="H890" s="104">
        <v>0</v>
      </c>
      <c r="I890" s="71" t="s">
        <v>890</v>
      </c>
      <c r="J890" s="71"/>
      <c r="K890" s="25"/>
      <c r="L890" s="25"/>
      <c r="M890" s="25"/>
      <c r="N890" s="25"/>
      <c r="O890" s="25"/>
      <c r="P890" s="71"/>
      <c r="Q890" s="32"/>
      <c r="R890" s="32"/>
      <c r="S890" s="25"/>
      <c r="T890" s="25"/>
      <c r="U890" s="25"/>
      <c r="V890" s="25"/>
      <c r="W890" s="25"/>
      <c r="X890" s="25"/>
      <c r="Y890" s="83"/>
      <c r="Z890" s="83"/>
      <c r="AA890" s="83"/>
      <c r="AB890" s="83"/>
      <c r="AC890" s="83"/>
      <c r="AD890" s="32"/>
      <c r="AE890" s="22"/>
      <c r="AF890" s="22"/>
      <c r="AG890" s="22"/>
      <c r="AH890" s="22"/>
      <c r="AI890" s="22"/>
      <c r="AJ890" s="65"/>
      <c r="AK890" s="65"/>
      <c r="AL890" s="65"/>
      <c r="AM890" s="65"/>
      <c r="AN890" s="65"/>
      <c r="AO890" s="24" t="s">
        <v>2000</v>
      </c>
      <c r="AP890" s="24"/>
      <c r="AQ890" s="24">
        <v>1</v>
      </c>
      <c r="AR890" s="24"/>
      <c r="AS890" s="24" t="s">
        <v>751</v>
      </c>
      <c r="AT890" s="32"/>
      <c r="AU890" s="25"/>
      <c r="AV890" s="25"/>
      <c r="AW890" s="25"/>
      <c r="AX890" s="25"/>
      <c r="AY890" s="25"/>
      <c r="AZ890" s="25"/>
      <c r="BA890" s="25"/>
      <c r="BB890" s="32"/>
      <c r="BC890" s="32"/>
      <c r="BD890" s="25"/>
      <c r="BE890" s="25"/>
      <c r="BF890" s="25"/>
      <c r="BG890" s="25" t="s">
        <v>2000</v>
      </c>
      <c r="BH890" s="25" t="s">
        <v>2000</v>
      </c>
      <c r="BI890" s="75" t="s">
        <v>2000</v>
      </c>
      <c r="BJ890" s="75" t="s">
        <v>2000</v>
      </c>
      <c r="BK890" s="75" t="s">
        <v>2000</v>
      </c>
      <c r="BL890" s="53"/>
      <c r="BM890" s="53"/>
      <c r="BN890" s="53"/>
      <c r="BO890" s="53"/>
      <c r="BP890" s="53"/>
      <c r="BQ890" s="53"/>
      <c r="BR890" s="53"/>
    </row>
    <row r="891" spans="1:70" ht="15" customHeight="1" x14ac:dyDescent="0.25">
      <c r="A891" s="25">
        <v>628</v>
      </c>
      <c r="B891" s="21">
        <v>256</v>
      </c>
      <c r="C891" s="190" t="s">
        <v>272</v>
      </c>
      <c r="D891" s="200">
        <v>0</v>
      </c>
      <c r="E891" s="57" t="s">
        <v>281</v>
      </c>
      <c r="F891" s="57" t="s">
        <v>151</v>
      </c>
      <c r="G891" s="25"/>
      <c r="H891" s="104">
        <v>1</v>
      </c>
      <c r="I891" s="25">
        <v>1</v>
      </c>
      <c r="J891" s="25"/>
      <c r="K891" s="25" t="s">
        <v>1415</v>
      </c>
      <c r="L891" s="25">
        <v>3</v>
      </c>
      <c r="M891" s="25">
        <v>26</v>
      </c>
      <c r="N891" s="25">
        <v>26</v>
      </c>
      <c r="O891" s="25" t="s">
        <v>1406</v>
      </c>
      <c r="P891" s="25" t="s">
        <v>19</v>
      </c>
      <c r="Q891" s="25" t="s">
        <v>1407</v>
      </c>
      <c r="R891" s="25" t="s">
        <v>4125</v>
      </c>
      <c r="S891" s="25">
        <v>7</v>
      </c>
      <c r="T891" s="25" t="s">
        <v>1408</v>
      </c>
      <c r="U891" s="25" t="s">
        <v>10</v>
      </c>
      <c r="V891" s="25">
        <v>7</v>
      </c>
      <c r="W891" s="25" t="s">
        <v>1409</v>
      </c>
      <c r="X891" s="25">
        <v>1</v>
      </c>
      <c r="Y891" s="25"/>
      <c r="Z891" s="25"/>
      <c r="AA891" s="62">
        <v>49.08</v>
      </c>
      <c r="AB891" s="25"/>
      <c r="AC891" s="25"/>
      <c r="AD891" s="25" t="s">
        <v>1410</v>
      </c>
      <c r="AE891" s="22"/>
      <c r="AF891" s="22"/>
      <c r="AG891" s="22">
        <f t="shared" ref="AG891:AG896" si="64">(AA891*(106.875/AO891))/$AQ891</f>
        <v>31.770304630882617</v>
      </c>
      <c r="AH891" s="22"/>
      <c r="AI891" s="22"/>
      <c r="AJ891" s="35"/>
      <c r="AK891" s="35"/>
      <c r="AL891" s="35">
        <f>AG891</f>
        <v>31.770304630882617</v>
      </c>
      <c r="AM891" s="35"/>
      <c r="AN891" s="35"/>
      <c r="AO891" s="24">
        <v>84.416666666666671</v>
      </c>
      <c r="AP891" s="24"/>
      <c r="AQ891" s="24">
        <v>1.95583</v>
      </c>
      <c r="AR891" s="28">
        <v>3</v>
      </c>
      <c r="AS891" s="24">
        <v>600.5</v>
      </c>
      <c r="AT891" s="25">
        <v>10</v>
      </c>
      <c r="AU891" s="25" t="s">
        <v>1412</v>
      </c>
      <c r="AV891" s="25" t="s">
        <v>1414</v>
      </c>
      <c r="AW891" s="25">
        <v>1999</v>
      </c>
      <c r="AX891" s="25" t="s">
        <v>2</v>
      </c>
      <c r="AY891" s="25" t="s">
        <v>1413</v>
      </c>
      <c r="AZ891" s="25" t="s">
        <v>751</v>
      </c>
      <c r="BA891" s="25" t="s">
        <v>751</v>
      </c>
      <c r="BB891" s="25" t="s">
        <v>1411</v>
      </c>
      <c r="BC891" s="25">
        <v>447</v>
      </c>
      <c r="BD891" s="25" t="s">
        <v>751</v>
      </c>
      <c r="BE891" s="25"/>
      <c r="BF891" s="25">
        <v>2</v>
      </c>
      <c r="BG891" s="25" t="s">
        <v>2000</v>
      </c>
      <c r="BH891" s="25" t="s">
        <v>2000</v>
      </c>
      <c r="BI891" s="74">
        <v>0</v>
      </c>
      <c r="BJ891" s="75" t="s">
        <v>4073</v>
      </c>
      <c r="BK891" s="75" t="s">
        <v>2000</v>
      </c>
    </row>
    <row r="892" spans="1:70" ht="15" customHeight="1" x14ac:dyDescent="0.25">
      <c r="A892" s="25">
        <v>629</v>
      </c>
      <c r="B892" s="26"/>
      <c r="C892" s="190" t="s">
        <v>272</v>
      </c>
      <c r="D892" s="200">
        <v>0</v>
      </c>
      <c r="E892" s="57" t="s">
        <v>281</v>
      </c>
      <c r="F892" s="57" t="s">
        <v>151</v>
      </c>
      <c r="G892" s="25"/>
      <c r="H892" s="104">
        <v>1</v>
      </c>
      <c r="I892" s="25">
        <v>1</v>
      </c>
      <c r="J892" s="25"/>
      <c r="K892" s="25" t="s">
        <v>1415</v>
      </c>
      <c r="L892" s="25">
        <v>3</v>
      </c>
      <c r="M892" s="25">
        <v>26</v>
      </c>
      <c r="N892" s="25">
        <v>26</v>
      </c>
      <c r="O892" s="25" t="s">
        <v>1406</v>
      </c>
      <c r="P892" s="25" t="s">
        <v>19</v>
      </c>
      <c r="Q892" s="25" t="s">
        <v>1407</v>
      </c>
      <c r="R892" s="25" t="s">
        <v>4125</v>
      </c>
      <c r="S892" s="25">
        <v>7</v>
      </c>
      <c r="T892" s="25" t="s">
        <v>1408</v>
      </c>
      <c r="U892" s="25" t="s">
        <v>10</v>
      </c>
      <c r="V892" s="25">
        <v>7</v>
      </c>
      <c r="W892" s="25" t="s">
        <v>1409</v>
      </c>
      <c r="X892" s="25">
        <v>1</v>
      </c>
      <c r="Y892" s="25"/>
      <c r="Z892" s="25"/>
      <c r="AA892" s="62">
        <v>38.880000000000003</v>
      </c>
      <c r="AB892" s="25"/>
      <c r="AC892" s="25"/>
      <c r="AD892" s="25" t="s">
        <v>1410</v>
      </c>
      <c r="AE892" s="22"/>
      <c r="AF892" s="22"/>
      <c r="AG892" s="22">
        <f t="shared" si="64"/>
        <v>25.167674084122176</v>
      </c>
      <c r="AH892" s="22"/>
      <c r="AI892" s="22"/>
      <c r="AJ892" s="35"/>
      <c r="AK892" s="35"/>
      <c r="AL892" s="35">
        <f>AG892</f>
        <v>25.167674084122176</v>
      </c>
      <c r="AM892" s="35"/>
      <c r="AN892" s="35"/>
      <c r="AO892" s="24">
        <v>84.416666666666671</v>
      </c>
      <c r="AP892" s="24"/>
      <c r="AQ892" s="24">
        <v>1.95583</v>
      </c>
      <c r="AR892" s="28">
        <v>3</v>
      </c>
      <c r="AS892" s="24">
        <v>600.5</v>
      </c>
      <c r="AT892" s="25">
        <v>10</v>
      </c>
      <c r="AU892" s="25" t="s">
        <v>1412</v>
      </c>
      <c r="AV892" s="25" t="s">
        <v>1414</v>
      </c>
      <c r="AW892" s="25">
        <v>1999</v>
      </c>
      <c r="AX892" s="25" t="s">
        <v>2</v>
      </c>
      <c r="AY892" s="25" t="s">
        <v>1416</v>
      </c>
      <c r="AZ892" s="25" t="s">
        <v>751</v>
      </c>
      <c r="BA892" s="25" t="s">
        <v>751</v>
      </c>
      <c r="BB892" s="25" t="s">
        <v>1411</v>
      </c>
      <c r="BC892" s="25">
        <v>447</v>
      </c>
      <c r="BD892" s="25" t="s">
        <v>751</v>
      </c>
      <c r="BE892" s="25"/>
      <c r="BF892" s="25">
        <v>2</v>
      </c>
      <c r="BG892" s="25" t="s">
        <v>2000</v>
      </c>
      <c r="BH892" s="25" t="s">
        <v>2000</v>
      </c>
      <c r="BI892" s="74">
        <v>0</v>
      </c>
      <c r="BJ892" s="75" t="s">
        <v>4073</v>
      </c>
      <c r="BK892" s="75" t="s">
        <v>2000</v>
      </c>
    </row>
    <row r="893" spans="1:70" ht="15" customHeight="1" x14ac:dyDescent="0.25">
      <c r="A893" s="25">
        <v>630</v>
      </c>
      <c r="B893" s="26"/>
      <c r="C893" s="190" t="s">
        <v>272</v>
      </c>
      <c r="D893" s="200">
        <v>0</v>
      </c>
      <c r="E893" s="57" t="s">
        <v>281</v>
      </c>
      <c r="F893" s="57" t="s">
        <v>151</v>
      </c>
      <c r="G893" s="25"/>
      <c r="H893" s="104">
        <v>1</v>
      </c>
      <c r="I893" s="25">
        <v>1</v>
      </c>
      <c r="J893" s="25"/>
      <c r="K893" s="25" t="s">
        <v>1415</v>
      </c>
      <c r="L893" s="25">
        <v>3</v>
      </c>
      <c r="M893" s="25">
        <v>26</v>
      </c>
      <c r="N893" s="25">
        <v>26</v>
      </c>
      <c r="O893" s="25" t="s">
        <v>1406</v>
      </c>
      <c r="P893" s="25" t="s">
        <v>19</v>
      </c>
      <c r="Q893" s="25" t="s">
        <v>1417</v>
      </c>
      <c r="R893" s="25" t="s">
        <v>4127</v>
      </c>
      <c r="S893" s="25">
        <v>7</v>
      </c>
      <c r="T893" s="25" t="s">
        <v>1408</v>
      </c>
      <c r="U893" s="25" t="s">
        <v>10</v>
      </c>
      <c r="V893" s="25">
        <v>7</v>
      </c>
      <c r="W893" s="25" t="s">
        <v>1409</v>
      </c>
      <c r="X893" s="25">
        <v>1</v>
      </c>
      <c r="Y893" s="25"/>
      <c r="Z893" s="25"/>
      <c r="AA893" s="62">
        <v>32.89</v>
      </c>
      <c r="AB893" s="25"/>
      <c r="AC893" s="25"/>
      <c r="AD893" s="25" t="s">
        <v>1410</v>
      </c>
      <c r="AE893" s="22"/>
      <c r="AF893" s="22"/>
      <c r="AG893" s="22">
        <f t="shared" si="64"/>
        <v>21.290246929701087</v>
      </c>
      <c r="AH893" s="22"/>
      <c r="AI893" s="22"/>
      <c r="AJ893" s="35"/>
      <c r="AK893" s="35"/>
      <c r="AL893" s="35">
        <f>AG893</f>
        <v>21.290246929701087</v>
      </c>
      <c r="AM893" s="35"/>
      <c r="AN893" s="35"/>
      <c r="AO893" s="24">
        <v>84.416666666666671</v>
      </c>
      <c r="AP893" s="24"/>
      <c r="AQ893" s="24">
        <v>1.95583</v>
      </c>
      <c r="AR893" s="28">
        <v>3</v>
      </c>
      <c r="AS893" s="24">
        <v>2000.2</v>
      </c>
      <c r="AT893" s="25">
        <v>10</v>
      </c>
      <c r="AU893" s="25" t="s">
        <v>1412</v>
      </c>
      <c r="AV893" s="25" t="s">
        <v>1414</v>
      </c>
      <c r="AW893" s="25">
        <v>1999</v>
      </c>
      <c r="AX893" s="25" t="s">
        <v>2</v>
      </c>
      <c r="AY893" s="25" t="s">
        <v>1418</v>
      </c>
      <c r="AZ893" s="25" t="s">
        <v>751</v>
      </c>
      <c r="BA893" s="25" t="s">
        <v>751</v>
      </c>
      <c r="BB893" s="25" t="s">
        <v>1411</v>
      </c>
      <c r="BC893" s="25">
        <v>220</v>
      </c>
      <c r="BD893" s="25" t="s">
        <v>751</v>
      </c>
      <c r="BE893" s="25"/>
      <c r="BF893" s="25">
        <v>2</v>
      </c>
      <c r="BG893" s="25" t="s">
        <v>2000</v>
      </c>
      <c r="BH893" s="25" t="s">
        <v>2000</v>
      </c>
      <c r="BI893" s="74">
        <v>0</v>
      </c>
      <c r="BJ893" s="75" t="s">
        <v>4073</v>
      </c>
      <c r="BK893" s="75" t="s">
        <v>2000</v>
      </c>
    </row>
    <row r="894" spans="1:70" ht="15" customHeight="1" x14ac:dyDescent="0.25">
      <c r="A894" s="25">
        <v>631</v>
      </c>
      <c r="B894" s="26"/>
      <c r="C894" s="190" t="s">
        <v>272</v>
      </c>
      <c r="D894" s="200">
        <v>0</v>
      </c>
      <c r="E894" s="57" t="s">
        <v>281</v>
      </c>
      <c r="F894" s="57" t="s">
        <v>151</v>
      </c>
      <c r="G894" s="25"/>
      <c r="H894" s="104">
        <v>1</v>
      </c>
      <c r="I894" s="25">
        <v>1</v>
      </c>
      <c r="J894" s="25"/>
      <c r="K894" s="25" t="s">
        <v>1415</v>
      </c>
      <c r="L894" s="25">
        <v>3</v>
      </c>
      <c r="M894" s="25">
        <v>26</v>
      </c>
      <c r="N894" s="25">
        <v>26</v>
      </c>
      <c r="O894" s="25" t="s">
        <v>1406</v>
      </c>
      <c r="P894" s="25" t="s">
        <v>19</v>
      </c>
      <c r="Q894" s="25" t="s">
        <v>1417</v>
      </c>
      <c r="R894" s="25" t="s">
        <v>4127</v>
      </c>
      <c r="S894" s="25">
        <v>7</v>
      </c>
      <c r="T894" s="25" t="s">
        <v>1408</v>
      </c>
      <c r="U894" s="25" t="s">
        <v>10</v>
      </c>
      <c r="V894" s="25">
        <v>7</v>
      </c>
      <c r="W894" s="25" t="s">
        <v>1409</v>
      </c>
      <c r="X894" s="25">
        <v>1</v>
      </c>
      <c r="Y894" s="25"/>
      <c r="Z894" s="25"/>
      <c r="AA894" s="62">
        <v>27.56</v>
      </c>
      <c r="AB894" s="25"/>
      <c r="AC894" s="25"/>
      <c r="AD894" s="25" t="s">
        <v>1410</v>
      </c>
      <c r="AE894" s="22"/>
      <c r="AF894" s="22"/>
      <c r="AG894" s="22">
        <f t="shared" si="64"/>
        <v>17.840048810658619</v>
      </c>
      <c r="AH894" s="22"/>
      <c r="AI894" s="22"/>
      <c r="AJ894" s="35"/>
      <c r="AK894" s="35"/>
      <c r="AL894" s="35">
        <f>AG894</f>
        <v>17.840048810658619</v>
      </c>
      <c r="AM894" s="35"/>
      <c r="AN894" s="35"/>
      <c r="AO894" s="24">
        <v>84.416666666666671</v>
      </c>
      <c r="AP894" s="24"/>
      <c r="AQ894" s="24">
        <v>1.95583</v>
      </c>
      <c r="AR894" s="28">
        <v>3</v>
      </c>
      <c r="AS894" s="24">
        <v>2000.2</v>
      </c>
      <c r="AT894" s="25">
        <v>10</v>
      </c>
      <c r="AU894" s="25" t="s">
        <v>1412</v>
      </c>
      <c r="AV894" s="25" t="s">
        <v>1414</v>
      </c>
      <c r="AW894" s="25">
        <v>1999</v>
      </c>
      <c r="AX894" s="25" t="s">
        <v>2</v>
      </c>
      <c r="AY894" s="25" t="s">
        <v>1419</v>
      </c>
      <c r="AZ894" s="25" t="s">
        <v>751</v>
      </c>
      <c r="BA894" s="25" t="s">
        <v>751</v>
      </c>
      <c r="BB894" s="25" t="s">
        <v>1411</v>
      </c>
      <c r="BC894" s="25">
        <v>220</v>
      </c>
      <c r="BD894" s="25" t="s">
        <v>751</v>
      </c>
      <c r="BE894" s="25"/>
      <c r="BF894" s="25">
        <v>2</v>
      </c>
      <c r="BG894" s="25" t="s">
        <v>2000</v>
      </c>
      <c r="BH894" s="25" t="s">
        <v>2000</v>
      </c>
      <c r="BI894" s="74">
        <v>0</v>
      </c>
      <c r="BJ894" s="75" t="s">
        <v>4073</v>
      </c>
      <c r="BK894" s="75" t="s">
        <v>2000</v>
      </c>
    </row>
    <row r="895" spans="1:70" ht="15" customHeight="1" x14ac:dyDescent="0.25">
      <c r="A895" s="25">
        <v>632</v>
      </c>
      <c r="B895" s="21">
        <v>257</v>
      </c>
      <c r="C895" s="190" t="s">
        <v>272</v>
      </c>
      <c r="D895" s="200">
        <v>0</v>
      </c>
      <c r="E895" s="57" t="s">
        <v>274</v>
      </c>
      <c r="F895" s="57" t="s">
        <v>5</v>
      </c>
      <c r="G895" s="25"/>
      <c r="H895" s="104">
        <v>1</v>
      </c>
      <c r="I895" s="25">
        <v>1</v>
      </c>
      <c r="J895" s="25"/>
      <c r="K895" s="25">
        <v>4</v>
      </c>
      <c r="L895" s="25">
        <v>3</v>
      </c>
      <c r="M895" s="25">
        <v>24</v>
      </c>
      <c r="N895" s="25">
        <v>24</v>
      </c>
      <c r="O895" s="25" t="s">
        <v>1746</v>
      </c>
      <c r="P895" s="25" t="s">
        <v>19</v>
      </c>
      <c r="Q895" s="25" t="s">
        <v>1314</v>
      </c>
      <c r="R895" s="25"/>
      <c r="S895" s="25">
        <v>7</v>
      </c>
      <c r="T895" s="25" t="s">
        <v>1315</v>
      </c>
      <c r="U895" s="25" t="s">
        <v>10</v>
      </c>
      <c r="V895" s="25">
        <v>8</v>
      </c>
      <c r="W895" s="25" t="s">
        <v>3</v>
      </c>
      <c r="X895" s="25">
        <v>1</v>
      </c>
      <c r="Y895" s="62"/>
      <c r="Z895" s="25"/>
      <c r="AA895" s="62">
        <v>14.06</v>
      </c>
      <c r="AB895" s="25"/>
      <c r="AC895" s="25"/>
      <c r="AD895" s="25" t="s">
        <v>1316</v>
      </c>
      <c r="AE895" s="22"/>
      <c r="AF895" s="22"/>
      <c r="AG895" s="22">
        <f t="shared" si="64"/>
        <v>10.339340178463782</v>
      </c>
      <c r="AH895" s="22"/>
      <c r="AI895" s="22"/>
      <c r="AJ895" s="35"/>
      <c r="AK895" s="35"/>
      <c r="AL895" s="35">
        <f>(AG895*12)/1.99</f>
        <v>62.347779970635877</v>
      </c>
      <c r="AM895" s="35"/>
      <c r="AN895" s="35"/>
      <c r="AO895" s="24">
        <v>74.308333333333323</v>
      </c>
      <c r="AP895" s="24"/>
      <c r="AQ895" s="24">
        <v>1.95583</v>
      </c>
      <c r="AR895" s="28">
        <v>3</v>
      </c>
      <c r="AS895" s="24" t="s">
        <v>751</v>
      </c>
      <c r="AT895" s="25">
        <v>10</v>
      </c>
      <c r="AU895" s="25" t="s">
        <v>1318</v>
      </c>
      <c r="AV895" s="25" t="s">
        <v>1319</v>
      </c>
      <c r="AW895" s="25">
        <v>1992</v>
      </c>
      <c r="AX895" s="25" t="s">
        <v>2</v>
      </c>
      <c r="AY895" s="25"/>
      <c r="AZ895" s="25" t="s">
        <v>2</v>
      </c>
      <c r="BA895" s="25"/>
      <c r="BB895" s="25" t="s">
        <v>1317</v>
      </c>
      <c r="BC895" s="25" t="s">
        <v>1320</v>
      </c>
      <c r="BD895" s="25"/>
      <c r="BE895" s="25" t="s">
        <v>1321</v>
      </c>
      <c r="BF895" s="25">
        <v>3</v>
      </c>
      <c r="BG895" s="25" t="s">
        <v>2000</v>
      </c>
      <c r="BH895" s="25" t="s">
        <v>2000</v>
      </c>
      <c r="BI895" s="74">
        <v>0</v>
      </c>
      <c r="BJ895" s="75" t="s">
        <v>3890</v>
      </c>
      <c r="BK895" s="75" t="s">
        <v>3912</v>
      </c>
      <c r="BM895" s="238"/>
      <c r="BN895" s="238"/>
      <c r="BO895" s="238"/>
      <c r="BP895" s="238"/>
      <c r="BQ895" s="238"/>
      <c r="BR895" s="238"/>
    </row>
    <row r="896" spans="1:70" ht="15" customHeight="1" x14ac:dyDescent="0.25">
      <c r="A896" s="25">
        <v>633</v>
      </c>
      <c r="B896" s="26"/>
      <c r="C896" s="190" t="s">
        <v>272</v>
      </c>
      <c r="D896" s="215">
        <v>0</v>
      </c>
      <c r="E896" s="57" t="s">
        <v>274</v>
      </c>
      <c r="F896" s="57" t="s">
        <v>5</v>
      </c>
      <c r="G896" s="25"/>
      <c r="H896" s="104">
        <v>1</v>
      </c>
      <c r="I896" s="25">
        <v>1</v>
      </c>
      <c r="J896" s="25"/>
      <c r="K896" s="25">
        <v>4</v>
      </c>
      <c r="L896" s="25">
        <v>3</v>
      </c>
      <c r="M896" s="25">
        <v>24</v>
      </c>
      <c r="N896" s="25">
        <v>24</v>
      </c>
      <c r="O896" s="25" t="s">
        <v>1746</v>
      </c>
      <c r="P896" s="25" t="s">
        <v>19</v>
      </c>
      <c r="Q896" s="25" t="s">
        <v>1314</v>
      </c>
      <c r="R896" s="25"/>
      <c r="S896" s="25">
        <v>7</v>
      </c>
      <c r="T896" s="25" t="s">
        <v>1315</v>
      </c>
      <c r="U896" s="25" t="s">
        <v>10</v>
      </c>
      <c r="V896" s="25">
        <v>8</v>
      </c>
      <c r="W896" s="25" t="s">
        <v>3</v>
      </c>
      <c r="X896" s="25">
        <v>1</v>
      </c>
      <c r="Y896" s="62"/>
      <c r="Z896" s="25"/>
      <c r="AA896" s="62">
        <v>2.5</v>
      </c>
      <c r="AB896" s="25"/>
      <c r="AC896" s="25"/>
      <c r="AD896" s="25" t="s">
        <v>1322</v>
      </c>
      <c r="AE896" s="22"/>
      <c r="AF896" s="22"/>
      <c r="AG896" s="22">
        <f t="shared" si="64"/>
        <v>1.8384317529274148</v>
      </c>
      <c r="AH896" s="22"/>
      <c r="AI896" s="22"/>
      <c r="AJ896" s="35"/>
      <c r="AK896" s="35"/>
      <c r="AL896" s="35"/>
      <c r="AM896" s="35"/>
      <c r="AN896" s="35"/>
      <c r="AO896" s="24">
        <v>74.308333333333323</v>
      </c>
      <c r="AP896" s="24"/>
      <c r="AQ896" s="24">
        <v>1.95583</v>
      </c>
      <c r="AR896" s="24">
        <v>4</v>
      </c>
      <c r="AS896" s="24" t="s">
        <v>751</v>
      </c>
      <c r="AT896" s="25">
        <v>10</v>
      </c>
      <c r="AU896" s="25" t="s">
        <v>1318</v>
      </c>
      <c r="AV896" s="25" t="s">
        <v>1319</v>
      </c>
      <c r="AW896" s="25">
        <v>1992</v>
      </c>
      <c r="AX896" s="25" t="s">
        <v>2</v>
      </c>
      <c r="AY896" s="25"/>
      <c r="AZ896" s="25" t="s">
        <v>2</v>
      </c>
      <c r="BA896" s="25"/>
      <c r="BB896" s="25" t="s">
        <v>1317</v>
      </c>
      <c r="BC896" s="25" t="s">
        <v>1320</v>
      </c>
      <c r="BD896" s="25"/>
      <c r="BE896" s="25" t="s">
        <v>1321</v>
      </c>
      <c r="BF896" s="25">
        <v>3</v>
      </c>
      <c r="BG896" s="25" t="s">
        <v>2000</v>
      </c>
      <c r="BH896" s="25" t="s">
        <v>2000</v>
      </c>
      <c r="BI896" s="74">
        <v>0</v>
      </c>
      <c r="BJ896" s="75" t="s">
        <v>3890</v>
      </c>
      <c r="BK896" s="75" t="s">
        <v>3912</v>
      </c>
    </row>
    <row r="897" spans="2:63" ht="15" customHeight="1" x14ac:dyDescent="0.25">
      <c r="B897" s="238"/>
      <c r="D897" s="69">
        <v>2</v>
      </c>
      <c r="E897" s="87" t="s">
        <v>340</v>
      </c>
      <c r="F897" s="15" t="s">
        <v>5</v>
      </c>
      <c r="H897" s="229">
        <v>1</v>
      </c>
      <c r="I897" s="15">
        <v>1</v>
      </c>
      <c r="K897" s="15">
        <v>4</v>
      </c>
      <c r="L897" s="15">
        <v>3</v>
      </c>
      <c r="M897" s="15">
        <v>11</v>
      </c>
      <c r="N897" s="25" t="s">
        <v>2980</v>
      </c>
      <c r="O897" s="71" t="s">
        <v>160</v>
      </c>
      <c r="P897" s="71" t="s">
        <v>20</v>
      </c>
      <c r="Q897" s="25" t="s">
        <v>848</v>
      </c>
      <c r="R897" s="15" t="s">
        <v>4245</v>
      </c>
      <c r="S897" s="15">
        <v>3</v>
      </c>
      <c r="T897" s="15" t="s">
        <v>4244</v>
      </c>
      <c r="U897" s="15" t="s">
        <v>2</v>
      </c>
      <c r="V897" s="15">
        <v>4</v>
      </c>
      <c r="W897" s="15" t="s">
        <v>4234</v>
      </c>
      <c r="X897" s="238">
        <v>1</v>
      </c>
      <c r="AA897" s="15">
        <v>155</v>
      </c>
      <c r="AD897" s="15" t="s">
        <v>4252</v>
      </c>
      <c r="AR897" s="15">
        <v>2</v>
      </c>
      <c r="AS897" s="15" t="s">
        <v>751</v>
      </c>
      <c r="AT897" s="15">
        <v>3</v>
      </c>
      <c r="AU897" s="15" t="s">
        <v>4235</v>
      </c>
      <c r="AV897" s="15" t="s">
        <v>4237</v>
      </c>
      <c r="AW897" s="15">
        <v>2012</v>
      </c>
      <c r="AX897" s="15" t="s">
        <v>773</v>
      </c>
      <c r="AY897" s="15" t="s">
        <v>4238</v>
      </c>
      <c r="AZ897" s="15" t="s">
        <v>751</v>
      </c>
      <c r="BA897" s="15" t="s">
        <v>4239</v>
      </c>
      <c r="BB897" s="15" t="s">
        <v>4241</v>
      </c>
      <c r="BC897" s="15" t="s">
        <v>751</v>
      </c>
      <c r="BD897" s="15" t="s">
        <v>751</v>
      </c>
      <c r="BF897" s="15">
        <v>3</v>
      </c>
      <c r="BG897" s="15">
        <v>3</v>
      </c>
      <c r="BK897" s="15" t="s">
        <v>4243</v>
      </c>
    </row>
    <row r="898" spans="2:63" ht="15" customHeight="1" x14ac:dyDescent="0.25">
      <c r="D898" s="69">
        <v>2</v>
      </c>
      <c r="E898" s="87" t="s">
        <v>340</v>
      </c>
      <c r="F898" s="15" t="s">
        <v>5</v>
      </c>
      <c r="H898" s="229">
        <v>1</v>
      </c>
      <c r="I898" s="15">
        <v>1</v>
      </c>
      <c r="K898" s="15">
        <v>4</v>
      </c>
      <c r="L898" s="15">
        <v>3</v>
      </c>
      <c r="M898" s="15">
        <v>11</v>
      </c>
      <c r="N898" s="25" t="s">
        <v>2980</v>
      </c>
      <c r="O898" s="71" t="s">
        <v>160</v>
      </c>
      <c r="P898" s="71" t="s">
        <v>20</v>
      </c>
      <c r="Q898" s="25" t="s">
        <v>848</v>
      </c>
      <c r="R898" s="15" t="s">
        <v>4245</v>
      </c>
      <c r="S898" s="15">
        <v>3</v>
      </c>
      <c r="T898" s="15" t="s">
        <v>4244</v>
      </c>
      <c r="U898" s="15" t="s">
        <v>2</v>
      </c>
      <c r="V898" s="15">
        <v>4</v>
      </c>
      <c r="W898" s="15" t="s">
        <v>4234</v>
      </c>
      <c r="X898" s="238">
        <v>1</v>
      </c>
      <c r="Z898" s="15">
        <v>646</v>
      </c>
      <c r="AB898" s="15">
        <v>788</v>
      </c>
      <c r="AD898" s="15" t="s">
        <v>4251</v>
      </c>
      <c r="AR898" s="15">
        <v>2</v>
      </c>
      <c r="AS898" s="15" t="s">
        <v>751</v>
      </c>
      <c r="AT898" s="15">
        <v>3</v>
      </c>
      <c r="AU898" s="15" t="s">
        <v>4236</v>
      </c>
      <c r="AV898" s="15" t="s">
        <v>4237</v>
      </c>
      <c r="AW898" s="15">
        <v>2012</v>
      </c>
      <c r="AX898" s="15" t="s">
        <v>773</v>
      </c>
      <c r="AY898" s="15" t="s">
        <v>4238</v>
      </c>
      <c r="AZ898" s="15" t="s">
        <v>751</v>
      </c>
      <c r="BA898" s="15" t="s">
        <v>4240</v>
      </c>
      <c r="BB898" s="15" t="s">
        <v>4242</v>
      </c>
      <c r="BC898" s="15" t="s">
        <v>751</v>
      </c>
      <c r="BD898" s="15" t="s">
        <v>751</v>
      </c>
      <c r="BF898" s="15">
        <v>3</v>
      </c>
      <c r="BG898" s="15">
        <v>3</v>
      </c>
      <c r="BK898" s="15" t="s">
        <v>4243</v>
      </c>
    </row>
    <row r="899" spans="2:63" ht="15" customHeight="1" x14ac:dyDescent="0.25">
      <c r="D899" s="69">
        <v>2</v>
      </c>
      <c r="E899" s="87" t="s">
        <v>340</v>
      </c>
      <c r="F899" s="15" t="s">
        <v>5</v>
      </c>
      <c r="H899" s="229">
        <v>1</v>
      </c>
      <c r="I899" s="15">
        <v>1</v>
      </c>
      <c r="K899" s="15">
        <v>4</v>
      </c>
      <c r="L899" s="15">
        <v>3</v>
      </c>
      <c r="M899" s="15">
        <v>11</v>
      </c>
      <c r="N899" s="25" t="s">
        <v>2980</v>
      </c>
      <c r="O899" s="71" t="s">
        <v>160</v>
      </c>
      <c r="P899" s="71" t="s">
        <v>20</v>
      </c>
      <c r="Q899" s="25" t="s">
        <v>848</v>
      </c>
      <c r="R899" s="15" t="s">
        <v>4245</v>
      </c>
      <c r="S899" s="15">
        <v>3</v>
      </c>
      <c r="T899" s="15" t="s">
        <v>4244</v>
      </c>
      <c r="U899" s="15" t="s">
        <v>2</v>
      </c>
      <c r="V899" s="15">
        <v>4</v>
      </c>
      <c r="W899" s="15" t="s">
        <v>4234</v>
      </c>
      <c r="X899" s="236">
        <v>2</v>
      </c>
      <c r="AA899" s="15">
        <v>60</v>
      </c>
      <c r="AD899" s="15" t="s">
        <v>4247</v>
      </c>
      <c r="AR899" s="15">
        <v>6</v>
      </c>
      <c r="AS899" s="15" t="s">
        <v>751</v>
      </c>
      <c r="AT899" s="15">
        <v>14</v>
      </c>
      <c r="AU899" s="15" t="s">
        <v>4248</v>
      </c>
      <c r="AV899" s="15" t="s">
        <v>4237</v>
      </c>
      <c r="AW899" s="15">
        <v>2012</v>
      </c>
      <c r="AX899" s="15" t="s">
        <v>773</v>
      </c>
      <c r="AY899" s="15" t="s">
        <v>4248</v>
      </c>
      <c r="AZ899" s="15" t="s">
        <v>751</v>
      </c>
      <c r="BA899" s="15" t="s">
        <v>4239</v>
      </c>
      <c r="BB899" s="15" t="s">
        <v>4241</v>
      </c>
      <c r="BC899" s="15" t="s">
        <v>751</v>
      </c>
      <c r="BD899" s="15" t="s">
        <v>751</v>
      </c>
      <c r="BF899" s="15">
        <v>3</v>
      </c>
      <c r="BG899" s="15">
        <v>3</v>
      </c>
      <c r="BK899" s="15" t="s">
        <v>4243</v>
      </c>
    </row>
    <row r="900" spans="2:63" ht="15" customHeight="1" x14ac:dyDescent="0.25">
      <c r="D900" s="69">
        <v>2</v>
      </c>
      <c r="E900" s="87" t="s">
        <v>340</v>
      </c>
      <c r="F900" s="15" t="s">
        <v>5</v>
      </c>
      <c r="H900" s="229">
        <v>1</v>
      </c>
      <c r="I900" s="15">
        <v>1</v>
      </c>
      <c r="K900" s="15">
        <v>4</v>
      </c>
      <c r="L900" s="15">
        <v>3</v>
      </c>
      <c r="M900" s="15">
        <v>11</v>
      </c>
      <c r="N900" s="25" t="s">
        <v>2980</v>
      </c>
      <c r="O900" s="71" t="s">
        <v>160</v>
      </c>
      <c r="P900" s="71" t="s">
        <v>20</v>
      </c>
      <c r="Q900" s="25" t="s">
        <v>848</v>
      </c>
      <c r="R900" s="15" t="s">
        <v>4245</v>
      </c>
      <c r="S900" s="15">
        <v>3</v>
      </c>
      <c r="T900" s="15" t="s">
        <v>4244</v>
      </c>
      <c r="U900" s="15" t="s">
        <v>2</v>
      </c>
      <c r="V900" s="15">
        <v>4</v>
      </c>
      <c r="W900" s="15" t="s">
        <v>4234</v>
      </c>
      <c r="X900" s="236">
        <v>2</v>
      </c>
      <c r="AA900" s="15">
        <v>6</v>
      </c>
      <c r="AD900" s="15" t="s">
        <v>4246</v>
      </c>
      <c r="AR900" s="15">
        <v>6</v>
      </c>
      <c r="AS900" s="15" t="s">
        <v>751</v>
      </c>
      <c r="AT900" s="15">
        <v>14</v>
      </c>
      <c r="AU900" s="15" t="s">
        <v>4249</v>
      </c>
      <c r="AV900" s="15" t="s">
        <v>4237</v>
      </c>
      <c r="AW900" s="15">
        <v>2012</v>
      </c>
      <c r="AX900" s="15" t="s">
        <v>773</v>
      </c>
      <c r="AY900" s="15" t="s">
        <v>4249</v>
      </c>
      <c r="AZ900" s="15" t="s">
        <v>751</v>
      </c>
      <c r="BA900" s="15" t="s">
        <v>4240</v>
      </c>
      <c r="BB900" s="15" t="s">
        <v>4242</v>
      </c>
      <c r="BC900" s="15" t="s">
        <v>751</v>
      </c>
      <c r="BD900" s="15" t="s">
        <v>751</v>
      </c>
      <c r="BF900" s="15">
        <v>3</v>
      </c>
      <c r="BG900" s="15">
        <v>3</v>
      </c>
      <c r="BK900" s="15" t="s">
        <v>4243</v>
      </c>
    </row>
  </sheetData>
  <autoFilter ref="A3:BR898">
    <sortState ref="A3:BR897">
      <sortCondition ref="D2:D895"/>
    </sortState>
  </autoFilter>
  <sortState ref="A3:BJ483">
    <sortCondition ref="F3:F483"/>
    <sortCondition ref="E3:E483"/>
  </sortState>
  <conditionalFormatting sqref="A4:C891 BJ4:BK891 A893 A895 H892:H896 M4:BH891 J4:J891 E4:H891">
    <cfRule type="expression" dxfId="35" priority="32">
      <formula>MOD(ROW(),2)=0</formula>
    </cfRule>
  </conditionalFormatting>
  <conditionalFormatting sqref="I4:I891">
    <cfRule type="expression" dxfId="34" priority="31">
      <formula>MOD(ROW(),2)=0</formula>
    </cfRule>
  </conditionalFormatting>
  <conditionalFormatting sqref="K4:L891">
    <cfRule type="expression" dxfId="33" priority="30">
      <formula>MOD(ROW(),2)=0</formula>
    </cfRule>
  </conditionalFormatting>
  <conditionalFormatting sqref="BI4:BI891">
    <cfRule type="expression" dxfId="32" priority="29">
      <formula>MOD(ROW(),2)=0</formula>
    </cfRule>
  </conditionalFormatting>
  <conditionalFormatting sqref="BJ892:BK896 A892:C892 B893:C896 A894 A896 E892:G896 M892:BH896 J892:J896">
    <cfRule type="expression" dxfId="31" priority="26">
      <formula>MOD(ROW(),2)=0</formula>
    </cfRule>
  </conditionalFormatting>
  <conditionalFormatting sqref="I892:I896">
    <cfRule type="expression" dxfId="30" priority="25">
      <formula>MOD(ROW(),2)=0</formula>
    </cfRule>
  </conditionalFormatting>
  <conditionalFormatting sqref="K892:L896">
    <cfRule type="expression" dxfId="29" priority="24">
      <formula>MOD(ROW(),2)=0</formula>
    </cfRule>
  </conditionalFormatting>
  <conditionalFormatting sqref="BI892:BI896">
    <cfRule type="expression" dxfId="28" priority="23">
      <formula>MOD(ROW(),2)=0</formula>
    </cfRule>
  </conditionalFormatting>
  <conditionalFormatting sqref="D4:D864">
    <cfRule type="expression" dxfId="27" priority="22">
      <formula>MOD(ROW(),2)=0</formula>
    </cfRule>
  </conditionalFormatting>
  <conditionalFormatting sqref="D865:D896">
    <cfRule type="expression" dxfId="26" priority="21">
      <formula>MOD(ROW(),2)=0</formula>
    </cfRule>
  </conditionalFormatting>
  <conditionalFormatting sqref="E897">
    <cfRule type="expression" dxfId="25" priority="20">
      <formula>MOD(ROW(),2)=0</formula>
    </cfRule>
  </conditionalFormatting>
  <conditionalFormatting sqref="E898">
    <cfRule type="expression" dxfId="24" priority="19">
      <formula>MOD(ROW(),2)=0</formula>
    </cfRule>
  </conditionalFormatting>
  <conditionalFormatting sqref="N897">
    <cfRule type="expression" dxfId="23" priority="18">
      <formula>MOD(ROW(),2)=0</formula>
    </cfRule>
  </conditionalFormatting>
  <conditionalFormatting sqref="N898">
    <cfRule type="expression" dxfId="22" priority="17">
      <formula>MOD(ROW(),2)=0</formula>
    </cfRule>
  </conditionalFormatting>
  <conditionalFormatting sqref="Q900">
    <cfRule type="expression" dxfId="21" priority="1">
      <formula>MOD(ROW(),2)=0</formula>
    </cfRule>
  </conditionalFormatting>
  <conditionalFormatting sqref="O897">
    <cfRule type="expression" dxfId="20" priority="16">
      <formula>MOD(ROW(),2)=0</formula>
    </cfRule>
  </conditionalFormatting>
  <conditionalFormatting sqref="O898">
    <cfRule type="expression" dxfId="19" priority="15">
      <formula>MOD(ROW(),2)=0</formula>
    </cfRule>
  </conditionalFormatting>
  <conditionalFormatting sqref="P897">
    <cfRule type="expression" dxfId="18" priority="14">
      <formula>MOD(ROW(),2)=0</formula>
    </cfRule>
  </conditionalFormatting>
  <conditionalFormatting sqref="P898">
    <cfRule type="expression" dxfId="17" priority="13">
      <formula>MOD(ROW(),2)=0</formula>
    </cfRule>
  </conditionalFormatting>
  <conditionalFormatting sqref="Q897">
    <cfRule type="expression" dxfId="16" priority="12">
      <formula>MOD(ROW(),2)=0</formula>
    </cfRule>
  </conditionalFormatting>
  <conditionalFormatting sqref="Q898">
    <cfRule type="expression" dxfId="15" priority="11">
      <formula>MOD(ROW(),2)=0</formula>
    </cfRule>
  </conditionalFormatting>
  <conditionalFormatting sqref="E899">
    <cfRule type="expression" dxfId="14" priority="10">
      <formula>MOD(ROW(),2)=0</formula>
    </cfRule>
  </conditionalFormatting>
  <conditionalFormatting sqref="E900">
    <cfRule type="expression" dxfId="13" priority="9">
      <formula>MOD(ROW(),2)=0</formula>
    </cfRule>
  </conditionalFormatting>
  <conditionalFormatting sqref="N899">
    <cfRule type="expression" dxfId="12" priority="8">
      <formula>MOD(ROW(),2)=0</formula>
    </cfRule>
  </conditionalFormatting>
  <conditionalFormatting sqref="O899">
    <cfRule type="expression" dxfId="11" priority="7">
      <formula>MOD(ROW(),2)=0</formula>
    </cfRule>
  </conditionalFormatting>
  <conditionalFormatting sqref="P899">
    <cfRule type="expression" dxfId="10" priority="6">
      <formula>MOD(ROW(),2)=0</formula>
    </cfRule>
  </conditionalFormatting>
  <conditionalFormatting sqref="Q899">
    <cfRule type="expression" dxfId="9" priority="5">
      <formula>MOD(ROW(),2)=0</formula>
    </cfRule>
  </conditionalFormatting>
  <conditionalFormatting sqref="N900">
    <cfRule type="expression" dxfId="8" priority="4">
      <formula>MOD(ROW(),2)=0</formula>
    </cfRule>
  </conditionalFormatting>
  <conditionalFormatting sqref="O900">
    <cfRule type="expression" dxfId="7" priority="3">
      <formula>MOD(ROW(),2)=0</formula>
    </cfRule>
  </conditionalFormatting>
  <conditionalFormatting sqref="P900">
    <cfRule type="expression" dxfId="6" priority="2">
      <formula>MOD(ROW(),2)=0</formula>
    </cfRule>
  </conditionalFormatting>
  <hyperlinks>
    <hyperlink ref="G622" r:id="rId1"/>
    <hyperlink ref="G623" r:id="rId2" display="http://purl.umn.edu/98082"/>
    <hyperlink ref="G625" r:id="rId3" display="http://purl.umn.edu/98082"/>
    <hyperlink ref="G624" r:id="rId4" display="http://purl.umn.edu/98082"/>
    <hyperlink ref="G690" r:id="rId5"/>
    <hyperlink ref="G691" r:id="rId6"/>
    <hyperlink ref="G700" r:id="rId7"/>
    <hyperlink ref="G699" r:id="rId8"/>
    <hyperlink ref="G727" r:id="rId9"/>
    <hyperlink ref="G711" r:id="rId10"/>
    <hyperlink ref="G720" r:id="rId11"/>
    <hyperlink ref="G719" r:id="rId12"/>
    <hyperlink ref="G707" r:id="rId13"/>
    <hyperlink ref="G618" display="http://download.springer.com/static/pdf/96/bok%253A978-3-663-09066-3.pdf?originUrl=http%3A%2F%2Flink.springer.com%2Fbook%2F10.1007%2F978-3-663-09066-3&amp;token2=exp=1452788831~acl=%2Fstatic%2Fpdf%2F96%2Fbok%25253A978-3-663-09066-3.pdf%3ForiginUrl%3Dhttp%253A"/>
    <hyperlink ref="G449" r:id="rId14"/>
    <hyperlink ref="G450" r:id="rId15"/>
    <hyperlink ref="G447" r:id="rId16"/>
    <hyperlink ref="G225" r:id="rId17"/>
    <hyperlink ref="G227" r:id="rId18"/>
    <hyperlink ref="G228" r:id="rId19"/>
    <hyperlink ref="G229" r:id="rId20"/>
    <hyperlink ref="G230" r:id="rId21"/>
    <hyperlink ref="G231" r:id="rId22"/>
    <hyperlink ref="G226" r:id="rId23"/>
    <hyperlink ref="G233" r:id="rId24"/>
    <hyperlink ref="G232" r:id="rId25"/>
    <hyperlink ref="G155" r:id="rId26"/>
    <hyperlink ref="G174" r:id="rId27"/>
    <hyperlink ref="G4" r:id="rId28"/>
    <hyperlink ref="G455" r:id="rId29"/>
    <hyperlink ref="G453" r:id="rId30"/>
    <hyperlink ref="G454" r:id="rId31"/>
    <hyperlink ref="G833" r:id="rId32"/>
    <hyperlink ref="G635" r:id="rId33" display="http://www.bauphysik.tu-berlin.de/fileadmin/a0731/uploads/publikationen/books/FOREST_Inhalt_und_Einleitung.pdf"/>
    <hyperlink ref="G397" r:id="rId34"/>
    <hyperlink ref="G487" r:id="rId35"/>
    <hyperlink ref="G491" r:id="rId36"/>
    <hyperlink ref="G621" r:id="rId37"/>
    <hyperlink ref="G175" r:id="rId38"/>
    <hyperlink ref="G176" r:id="rId39"/>
    <hyperlink ref="G154" r:id="rId40"/>
    <hyperlink ref="G185" r:id="rId41"/>
    <hyperlink ref="G186" r:id="rId42"/>
    <hyperlink ref="G187" r:id="rId43"/>
    <hyperlink ref="G188" r:id="rId44"/>
    <hyperlink ref="G177" r:id="rId45"/>
    <hyperlink ref="G178" r:id="rId46"/>
    <hyperlink ref="G179" r:id="rId47"/>
    <hyperlink ref="G180" r:id="rId48"/>
    <hyperlink ref="G189" r:id="rId49"/>
    <hyperlink ref="G190" r:id="rId50"/>
    <hyperlink ref="G191" r:id="rId51"/>
    <hyperlink ref="G192" r:id="rId52"/>
    <hyperlink ref="G181" r:id="rId53"/>
    <hyperlink ref="G182" r:id="rId54"/>
    <hyperlink ref="G183" r:id="rId55"/>
    <hyperlink ref="G184" r:id="rId56"/>
    <hyperlink ref="G160" r:id="rId57"/>
    <hyperlink ref="G170" r:id="rId58"/>
    <hyperlink ref="G173" r:id="rId59"/>
    <hyperlink ref="G172" r:id="rId60"/>
    <hyperlink ref="G159" r:id="rId61"/>
    <hyperlink ref="G163" r:id="rId62"/>
    <hyperlink ref="G165" r:id="rId63"/>
    <hyperlink ref="G169" r:id="rId64"/>
    <hyperlink ref="G161" r:id="rId65"/>
    <hyperlink ref="G166" r:id="rId66"/>
    <hyperlink ref="G168" r:id="rId67"/>
    <hyperlink ref="G171" r:id="rId68"/>
    <hyperlink ref="G158" r:id="rId69"/>
    <hyperlink ref="G162" r:id="rId70"/>
    <hyperlink ref="G164" r:id="rId71"/>
    <hyperlink ref="G167" r:id="rId72"/>
    <hyperlink ref="G156" r:id="rId73"/>
    <hyperlink ref="G157" r:id="rId74"/>
    <hyperlink ref="G153" r:id="rId75"/>
    <hyperlink ref="G846" r:id="rId76"/>
    <hyperlink ref="G32" r:id="rId77"/>
    <hyperlink ref="G17" r:id="rId78"/>
    <hyperlink ref="G539" r:id="rId79"/>
    <hyperlink ref="G538" r:id="rId80"/>
    <hyperlink ref="G331" r:id="rId81"/>
    <hyperlink ref="G849" r:id="rId82"/>
    <hyperlink ref="G328" r:id="rId83"/>
    <hyperlink ref="G327" r:id="rId84"/>
    <hyperlink ref="G326" r:id="rId85"/>
    <hyperlink ref="G325" r:id="rId86"/>
    <hyperlink ref="G540" r:id="rId87"/>
    <hyperlink ref="G43" r:id="rId88"/>
    <hyperlink ref="G42" r:id="rId89"/>
    <hyperlink ref="G41" r:id="rId90"/>
    <hyperlink ref="G317" r:id="rId91"/>
  </hyperlinks>
  <pageMargins left="0.7" right="0.7" top="0.78740157499999996" bottom="0.78740157499999996" header="0.3" footer="0.3"/>
  <pageSetup paperSize="9" orientation="portrait" r:id="rId92"/>
  <legacyDrawing r:id="rId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zoomScaleNormal="100" workbookViewId="0"/>
  </sheetViews>
  <sheetFormatPr baseColWidth="10" defaultRowHeight="15" x14ac:dyDescent="0.25"/>
  <cols>
    <col min="1" max="1" width="18.85546875" style="349" customWidth="1"/>
    <col min="2" max="2" width="49.7109375" style="224" bestFit="1" customWidth="1"/>
    <col min="3" max="3" width="70.7109375" style="349" customWidth="1"/>
    <col min="4" max="16384" width="11.42578125" style="349"/>
  </cols>
  <sheetData>
    <row r="1" spans="1:3" x14ac:dyDescent="0.25">
      <c r="A1" s="160" t="s">
        <v>4796</v>
      </c>
    </row>
    <row r="3" spans="1:3" ht="30" customHeight="1" x14ac:dyDescent="0.25">
      <c r="A3" s="235" t="s">
        <v>4442</v>
      </c>
      <c r="B3" s="350" t="s">
        <v>4443</v>
      </c>
      <c r="C3" s="350" t="s">
        <v>4444</v>
      </c>
    </row>
    <row r="4" spans="1:3" ht="50.1" customHeight="1" x14ac:dyDescent="0.25">
      <c r="A4" s="235" t="s">
        <v>4379</v>
      </c>
      <c r="B4" s="351" t="s">
        <v>4445</v>
      </c>
      <c r="C4" s="352" t="s">
        <v>4446</v>
      </c>
    </row>
    <row r="5" spans="1:3" ht="50.1" customHeight="1" x14ac:dyDescent="0.25">
      <c r="A5" s="235" t="s">
        <v>4380</v>
      </c>
      <c r="B5" s="353" t="s">
        <v>4447</v>
      </c>
      <c r="C5" s="354" t="s">
        <v>4448</v>
      </c>
    </row>
    <row r="6" spans="1:3" ht="50.1" customHeight="1" x14ac:dyDescent="0.25">
      <c r="A6" s="235" t="s">
        <v>4381</v>
      </c>
      <c r="B6" s="355" t="s">
        <v>4449</v>
      </c>
      <c r="C6" s="356" t="s">
        <v>4450</v>
      </c>
    </row>
    <row r="7" spans="1:3" ht="206.25" customHeight="1" x14ac:dyDescent="0.25">
      <c r="A7" s="235" t="s">
        <v>4382</v>
      </c>
      <c r="B7" s="357" t="s">
        <v>4451</v>
      </c>
      <c r="C7" s="358" t="s">
        <v>4452</v>
      </c>
    </row>
    <row r="8" spans="1:3" ht="20.100000000000001" customHeight="1" x14ac:dyDescent="0.25">
      <c r="A8" s="235" t="s">
        <v>4383</v>
      </c>
      <c r="B8" s="359" t="s">
        <v>4453</v>
      </c>
      <c r="C8" s="360" t="s">
        <v>4454</v>
      </c>
    </row>
    <row r="9" spans="1:3" ht="72.75" customHeight="1" x14ac:dyDescent="0.25">
      <c r="A9" s="235" t="s">
        <v>4384</v>
      </c>
      <c r="B9" s="361" t="s">
        <v>4455</v>
      </c>
      <c r="C9" s="360" t="s">
        <v>4456</v>
      </c>
    </row>
    <row r="10" spans="1:3" ht="50.1" customHeight="1" x14ac:dyDescent="0.25">
      <c r="A10" s="235" t="s">
        <v>4385</v>
      </c>
      <c r="B10" s="353" t="s">
        <v>4131</v>
      </c>
      <c r="C10" s="354" t="s">
        <v>4457</v>
      </c>
    </row>
    <row r="11" spans="1:3" ht="57" customHeight="1" x14ac:dyDescent="0.25">
      <c r="A11" s="235" t="s">
        <v>4386</v>
      </c>
      <c r="B11" s="362" t="s">
        <v>4223</v>
      </c>
      <c r="C11" s="363" t="s">
        <v>4458</v>
      </c>
    </row>
    <row r="12" spans="1:3" ht="50.1" customHeight="1" x14ac:dyDescent="0.25">
      <c r="A12" s="235" t="s">
        <v>4387</v>
      </c>
      <c r="B12" s="364" t="s">
        <v>4459</v>
      </c>
      <c r="C12" s="365" t="s">
        <v>4460</v>
      </c>
    </row>
    <row r="13" spans="1:3" ht="50.1" customHeight="1" x14ac:dyDescent="0.25">
      <c r="A13" s="235" t="s">
        <v>4388</v>
      </c>
      <c r="B13" s="353" t="s">
        <v>4461</v>
      </c>
      <c r="C13" s="354" t="s">
        <v>4462</v>
      </c>
    </row>
    <row r="14" spans="1:3" ht="116.25" customHeight="1" x14ac:dyDescent="0.25">
      <c r="A14" s="235" t="s">
        <v>4389</v>
      </c>
      <c r="B14" s="353" t="s">
        <v>4463</v>
      </c>
      <c r="C14" s="354" t="s">
        <v>4464</v>
      </c>
    </row>
    <row r="15" spans="1:3" ht="73.5" customHeight="1" x14ac:dyDescent="0.25">
      <c r="A15" s="235" t="s">
        <v>4390</v>
      </c>
      <c r="B15" s="353" t="s">
        <v>4465</v>
      </c>
      <c r="C15" s="354" t="s">
        <v>4466</v>
      </c>
    </row>
    <row r="16" spans="1:3" ht="50.1" customHeight="1" x14ac:dyDescent="0.25">
      <c r="A16" s="235" t="s">
        <v>4391</v>
      </c>
      <c r="B16" s="366" t="s">
        <v>4467</v>
      </c>
      <c r="C16" s="367" t="s">
        <v>4468</v>
      </c>
    </row>
    <row r="17" spans="1:3" ht="50.1" customHeight="1" x14ac:dyDescent="0.25">
      <c r="A17" s="235" t="s">
        <v>4392</v>
      </c>
      <c r="B17" s="366" t="s">
        <v>4469</v>
      </c>
      <c r="C17" s="367" t="s">
        <v>4470</v>
      </c>
    </row>
    <row r="18" spans="1:3" ht="50.1" customHeight="1" x14ac:dyDescent="0.25">
      <c r="A18" s="235" t="s">
        <v>4393</v>
      </c>
      <c r="B18" s="366" t="s">
        <v>4471</v>
      </c>
      <c r="C18" s="368" t="s">
        <v>4472</v>
      </c>
    </row>
    <row r="19" spans="1:3" ht="50.1" customHeight="1" x14ac:dyDescent="0.25">
      <c r="A19" s="235" t="s">
        <v>4394</v>
      </c>
      <c r="B19" s="369" t="s">
        <v>4473</v>
      </c>
      <c r="C19" s="370" t="s">
        <v>4474</v>
      </c>
    </row>
    <row r="20" spans="1:3" ht="50.1" customHeight="1" x14ac:dyDescent="0.25">
      <c r="A20" s="235" t="s">
        <v>4395</v>
      </c>
      <c r="B20" s="369" t="s">
        <v>4475</v>
      </c>
      <c r="C20" s="370" t="s">
        <v>4476</v>
      </c>
    </row>
    <row r="21" spans="1:3" ht="50.1" customHeight="1" x14ac:dyDescent="0.25">
      <c r="A21" s="235" t="s">
        <v>4396</v>
      </c>
      <c r="B21" s="369" t="s">
        <v>4477</v>
      </c>
      <c r="C21" s="370" t="s">
        <v>4478</v>
      </c>
    </row>
    <row r="22" spans="1:3" ht="202.5" customHeight="1" x14ac:dyDescent="0.25">
      <c r="A22" s="235" t="s">
        <v>4397</v>
      </c>
      <c r="B22" s="369" t="s">
        <v>4229</v>
      </c>
      <c r="C22" s="370" t="s">
        <v>4479</v>
      </c>
    </row>
    <row r="23" spans="1:3" ht="50.1" customHeight="1" x14ac:dyDescent="0.25">
      <c r="A23" s="235" t="s">
        <v>4398</v>
      </c>
      <c r="B23" s="369" t="s">
        <v>4480</v>
      </c>
      <c r="C23" s="370" t="s">
        <v>4481</v>
      </c>
    </row>
    <row r="24" spans="1:3" ht="63.75" customHeight="1" x14ac:dyDescent="0.25">
      <c r="A24" s="235" t="s">
        <v>4399</v>
      </c>
      <c r="B24" s="371" t="s">
        <v>4482</v>
      </c>
      <c r="C24" s="372" t="s">
        <v>4483</v>
      </c>
    </row>
    <row r="25" spans="1:3" ht="252.75" customHeight="1" x14ac:dyDescent="0.25">
      <c r="A25" s="235" t="s">
        <v>4400</v>
      </c>
      <c r="B25" s="371" t="s">
        <v>4484</v>
      </c>
      <c r="C25" s="372" t="s">
        <v>4485</v>
      </c>
    </row>
    <row r="26" spans="1:3" ht="62.25" customHeight="1" x14ac:dyDescent="0.25">
      <c r="A26" s="235" t="s">
        <v>4401</v>
      </c>
      <c r="B26" s="371" t="s">
        <v>4486</v>
      </c>
      <c r="C26" s="372" t="s">
        <v>4487</v>
      </c>
    </row>
    <row r="27" spans="1:3" ht="112.5" customHeight="1" x14ac:dyDescent="0.25">
      <c r="A27" s="235" t="s">
        <v>4402</v>
      </c>
      <c r="B27" s="371" t="s">
        <v>4488</v>
      </c>
      <c r="C27" s="372" t="s">
        <v>4489</v>
      </c>
    </row>
    <row r="28" spans="1:3" ht="50.1" customHeight="1" x14ac:dyDescent="0.25">
      <c r="A28" s="235" t="s">
        <v>4403</v>
      </c>
      <c r="B28" s="371" t="s">
        <v>4490</v>
      </c>
      <c r="C28" s="373" t="s">
        <v>4491</v>
      </c>
    </row>
    <row r="29" spans="1:3" ht="50.1" customHeight="1" x14ac:dyDescent="0.25">
      <c r="A29" s="235" t="s">
        <v>4404</v>
      </c>
      <c r="B29" s="371" t="s">
        <v>4492</v>
      </c>
      <c r="C29" s="373" t="s">
        <v>4493</v>
      </c>
    </row>
    <row r="30" spans="1:3" ht="50.1" customHeight="1" x14ac:dyDescent="0.25">
      <c r="A30" s="235" t="s">
        <v>4405</v>
      </c>
      <c r="B30" s="371" t="s">
        <v>4494</v>
      </c>
      <c r="C30" s="373" t="s">
        <v>4495</v>
      </c>
    </row>
    <row r="31" spans="1:3" ht="50.1" customHeight="1" x14ac:dyDescent="0.25">
      <c r="A31" s="235" t="s">
        <v>4406</v>
      </c>
      <c r="B31" s="371" t="s">
        <v>4496</v>
      </c>
      <c r="C31" s="373" t="s">
        <v>4497</v>
      </c>
    </row>
    <row r="32" spans="1:3" ht="50.1" customHeight="1" x14ac:dyDescent="0.25">
      <c r="A32" s="235" t="s">
        <v>4407</v>
      </c>
      <c r="B32" s="371" t="s">
        <v>4498</v>
      </c>
      <c r="C32" s="373" t="s">
        <v>4499</v>
      </c>
    </row>
    <row r="33" spans="1:3" ht="50.1" customHeight="1" x14ac:dyDescent="0.25">
      <c r="A33" s="235" t="s">
        <v>4408</v>
      </c>
      <c r="B33" s="371" t="s">
        <v>4500</v>
      </c>
      <c r="C33" s="372" t="s">
        <v>4501</v>
      </c>
    </row>
    <row r="34" spans="1:3" ht="68.25" customHeight="1" x14ac:dyDescent="0.25">
      <c r="A34" s="235" t="s">
        <v>4409</v>
      </c>
      <c r="B34" s="371" t="s">
        <v>4502</v>
      </c>
      <c r="C34" s="373" t="s">
        <v>4503</v>
      </c>
    </row>
    <row r="35" spans="1:3" ht="73.5" customHeight="1" x14ac:dyDescent="0.25">
      <c r="A35" s="235" t="s">
        <v>4410</v>
      </c>
      <c r="B35" s="371" t="s">
        <v>4504</v>
      </c>
      <c r="C35" s="373" t="s">
        <v>4505</v>
      </c>
    </row>
    <row r="36" spans="1:3" ht="75" customHeight="1" x14ac:dyDescent="0.25">
      <c r="A36" s="235" t="s">
        <v>4411</v>
      </c>
      <c r="B36" s="371" t="s">
        <v>4506</v>
      </c>
      <c r="C36" s="373" t="s">
        <v>4507</v>
      </c>
    </row>
    <row r="37" spans="1:3" ht="67.5" customHeight="1" x14ac:dyDescent="0.25">
      <c r="A37" s="235" t="s">
        <v>4412</v>
      </c>
      <c r="B37" s="371" t="s">
        <v>4508</v>
      </c>
      <c r="C37" s="373" t="s">
        <v>4509</v>
      </c>
    </row>
    <row r="38" spans="1:3" ht="66.75" customHeight="1" x14ac:dyDescent="0.25">
      <c r="A38" s="235" t="s">
        <v>4413</v>
      </c>
      <c r="B38" s="371" t="s">
        <v>4510</v>
      </c>
      <c r="C38" s="373" t="s">
        <v>4511</v>
      </c>
    </row>
    <row r="39" spans="1:3" ht="72.75" customHeight="1" x14ac:dyDescent="0.25">
      <c r="A39" s="235" t="s">
        <v>4414</v>
      </c>
      <c r="B39" s="371" t="s">
        <v>4512</v>
      </c>
      <c r="C39" s="373" t="s">
        <v>4513</v>
      </c>
    </row>
    <row r="40" spans="1:3" ht="90.75" customHeight="1" x14ac:dyDescent="0.25">
      <c r="A40" s="235" t="s">
        <v>4415</v>
      </c>
      <c r="B40" s="371" t="s">
        <v>4514</v>
      </c>
      <c r="C40" s="373" t="s">
        <v>4515</v>
      </c>
    </row>
    <row r="41" spans="1:3" ht="82.5" customHeight="1" x14ac:dyDescent="0.25">
      <c r="A41" s="235" t="s">
        <v>4416</v>
      </c>
      <c r="B41" s="371" t="s">
        <v>4516</v>
      </c>
      <c r="C41" s="373" t="s">
        <v>4517</v>
      </c>
    </row>
    <row r="42" spans="1:3" ht="81" customHeight="1" x14ac:dyDescent="0.25">
      <c r="A42" s="235" t="s">
        <v>4417</v>
      </c>
      <c r="B42" s="371" t="s">
        <v>4518</v>
      </c>
      <c r="C42" s="373" t="s">
        <v>4519</v>
      </c>
    </row>
    <row r="43" spans="1:3" ht="91.5" customHeight="1" x14ac:dyDescent="0.25">
      <c r="A43" s="235" t="s">
        <v>4418</v>
      </c>
      <c r="B43" s="371" t="s">
        <v>4520</v>
      </c>
      <c r="C43" s="373" t="s">
        <v>4521</v>
      </c>
    </row>
    <row r="44" spans="1:3" ht="78" customHeight="1" x14ac:dyDescent="0.25">
      <c r="A44" s="235" t="s">
        <v>4419</v>
      </c>
      <c r="B44" s="374" t="s">
        <v>4522</v>
      </c>
      <c r="C44" s="375" t="s">
        <v>4523</v>
      </c>
    </row>
    <row r="45" spans="1:3" ht="65.25" customHeight="1" x14ac:dyDescent="0.25">
      <c r="A45" s="235" t="s">
        <v>4420</v>
      </c>
      <c r="B45" s="374" t="s">
        <v>4524</v>
      </c>
      <c r="C45" s="375" t="s">
        <v>4525</v>
      </c>
    </row>
    <row r="46" spans="1:3" ht="50.1" customHeight="1" x14ac:dyDescent="0.25">
      <c r="A46" s="235" t="s">
        <v>4421</v>
      </c>
      <c r="B46" s="374" t="s">
        <v>4526</v>
      </c>
      <c r="C46" s="375" t="s">
        <v>4527</v>
      </c>
    </row>
    <row r="47" spans="1:3" ht="153" customHeight="1" x14ac:dyDescent="0.25">
      <c r="A47" s="235" t="s">
        <v>4422</v>
      </c>
      <c r="B47" s="374" t="s">
        <v>4528</v>
      </c>
      <c r="C47" s="375" t="s">
        <v>4529</v>
      </c>
    </row>
    <row r="48" spans="1:3" ht="50.1" customHeight="1" x14ac:dyDescent="0.25">
      <c r="A48" s="235" t="s">
        <v>4423</v>
      </c>
      <c r="B48" s="374" t="s">
        <v>4530</v>
      </c>
      <c r="C48" s="375" t="s">
        <v>4531</v>
      </c>
    </row>
    <row r="49" spans="1:3" ht="303.75" customHeight="1" x14ac:dyDescent="0.25">
      <c r="A49" s="235" t="s">
        <v>4424</v>
      </c>
      <c r="B49" s="376" t="s">
        <v>4532</v>
      </c>
      <c r="C49" s="377" t="s">
        <v>4533</v>
      </c>
    </row>
    <row r="50" spans="1:3" ht="50.1" customHeight="1" x14ac:dyDescent="0.25">
      <c r="A50" s="235" t="s">
        <v>4425</v>
      </c>
      <c r="B50" s="376" t="s">
        <v>4534</v>
      </c>
      <c r="C50" s="377" t="s">
        <v>4535</v>
      </c>
    </row>
    <row r="51" spans="1:3" ht="50.1" customHeight="1" x14ac:dyDescent="0.25">
      <c r="A51" s="235" t="s">
        <v>4426</v>
      </c>
      <c r="B51" s="376" t="s">
        <v>4536</v>
      </c>
      <c r="C51" s="377" t="s">
        <v>4537</v>
      </c>
    </row>
    <row r="52" spans="1:3" ht="50.1" customHeight="1" x14ac:dyDescent="0.25">
      <c r="A52" s="235" t="s">
        <v>4427</v>
      </c>
      <c r="B52" s="376" t="s">
        <v>4538</v>
      </c>
      <c r="C52" s="377" t="s">
        <v>4539</v>
      </c>
    </row>
    <row r="53" spans="1:3" ht="74.25" customHeight="1" x14ac:dyDescent="0.25">
      <c r="A53" s="235" t="s">
        <v>4428</v>
      </c>
      <c r="B53" s="376" t="s">
        <v>4540</v>
      </c>
      <c r="C53" s="377" t="s">
        <v>4541</v>
      </c>
    </row>
    <row r="54" spans="1:3" ht="64.5" customHeight="1" x14ac:dyDescent="0.25">
      <c r="A54" s="235" t="s">
        <v>4429</v>
      </c>
      <c r="B54" s="376" t="s">
        <v>4542</v>
      </c>
      <c r="C54" s="377" t="s">
        <v>4543</v>
      </c>
    </row>
    <row r="55" spans="1:3" ht="50.1" customHeight="1" x14ac:dyDescent="0.25">
      <c r="A55" s="235" t="s">
        <v>4430</v>
      </c>
      <c r="B55" s="376" t="s">
        <v>4544</v>
      </c>
      <c r="C55" s="377" t="s">
        <v>4545</v>
      </c>
    </row>
    <row r="56" spans="1:3" ht="50.1" customHeight="1" x14ac:dyDescent="0.25">
      <c r="A56" s="235" t="s">
        <v>4431</v>
      </c>
      <c r="B56" s="376" t="s">
        <v>4546</v>
      </c>
      <c r="C56" s="377" t="s">
        <v>4547</v>
      </c>
    </row>
    <row r="57" spans="1:3" ht="50.1" customHeight="1" x14ac:dyDescent="0.25">
      <c r="A57" s="235" t="s">
        <v>4432</v>
      </c>
      <c r="B57" s="376" t="s">
        <v>4548</v>
      </c>
      <c r="C57" s="377" t="s">
        <v>4549</v>
      </c>
    </row>
    <row r="58" spans="1:3" ht="50.1" customHeight="1" x14ac:dyDescent="0.25">
      <c r="A58" s="235" t="s">
        <v>4433</v>
      </c>
      <c r="B58" s="376" t="s">
        <v>4550</v>
      </c>
      <c r="C58" s="377" t="s">
        <v>4551</v>
      </c>
    </row>
    <row r="59" spans="1:3" ht="50.1" customHeight="1" x14ac:dyDescent="0.25">
      <c r="A59" s="235" t="s">
        <v>4434</v>
      </c>
      <c r="B59" s="376" t="s">
        <v>4552</v>
      </c>
      <c r="C59" s="377" t="s">
        <v>4553</v>
      </c>
    </row>
    <row r="60" spans="1:3" ht="71.25" customHeight="1" x14ac:dyDescent="0.25">
      <c r="A60" s="235" t="s">
        <v>4435</v>
      </c>
      <c r="B60" s="364" t="s">
        <v>4554</v>
      </c>
      <c r="C60" s="365" t="s">
        <v>4555</v>
      </c>
    </row>
    <row r="61" spans="1:3" ht="124.5" customHeight="1" x14ac:dyDescent="0.25">
      <c r="A61" s="235" t="s">
        <v>4436</v>
      </c>
      <c r="B61" s="364" t="s">
        <v>4556</v>
      </c>
      <c r="C61" s="365" t="s">
        <v>4557</v>
      </c>
    </row>
    <row r="62" spans="1:3" ht="170.25" customHeight="1" x14ac:dyDescent="0.25">
      <c r="A62" s="235" t="s">
        <v>4437</v>
      </c>
      <c r="B62" s="364" t="s">
        <v>4558</v>
      </c>
      <c r="C62" s="365" t="s">
        <v>4559</v>
      </c>
    </row>
    <row r="63" spans="1:3" ht="45.75" customHeight="1" x14ac:dyDescent="0.25">
      <c r="A63" s="235" t="s">
        <v>4438</v>
      </c>
      <c r="B63" s="364" t="s">
        <v>4560</v>
      </c>
      <c r="C63" s="365" t="s">
        <v>4561</v>
      </c>
    </row>
    <row r="64" spans="1:3" ht="111" customHeight="1" x14ac:dyDescent="0.25">
      <c r="A64" s="235" t="s">
        <v>4439</v>
      </c>
      <c r="B64" s="364" t="s">
        <v>4562</v>
      </c>
      <c r="C64" s="365" t="s">
        <v>4563</v>
      </c>
    </row>
    <row r="65" spans="1:3" ht="67.5" customHeight="1" x14ac:dyDescent="0.25">
      <c r="A65" s="235" t="s">
        <v>4440</v>
      </c>
      <c r="B65" s="364" t="s">
        <v>4564</v>
      </c>
      <c r="C65" s="365" t="s">
        <v>4565</v>
      </c>
    </row>
    <row r="66" spans="1:3" ht="65.25" customHeight="1" thickBot="1" x14ac:dyDescent="0.3">
      <c r="A66" s="235" t="s">
        <v>4441</v>
      </c>
      <c r="B66" s="378" t="s">
        <v>4566</v>
      </c>
      <c r="C66" s="379" t="s">
        <v>4567</v>
      </c>
    </row>
    <row r="67" spans="1:3" ht="50.1" customHeight="1" thickTop="1" x14ac:dyDescent="0.25">
      <c r="B67" s="349"/>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76"/>
  <sheetViews>
    <sheetView zoomScale="75" zoomScaleNormal="75" workbookViewId="0"/>
  </sheetViews>
  <sheetFormatPr baseColWidth="10" defaultColWidth="9.140625" defaultRowHeight="15" x14ac:dyDescent="0.25"/>
  <cols>
    <col min="1" max="1" width="4.42578125" style="232" customWidth="1"/>
    <col min="2" max="2" width="35.28515625" style="232" customWidth="1"/>
    <col min="3" max="3" width="40.28515625" style="232" customWidth="1"/>
    <col min="4" max="4" width="40.85546875" style="232" customWidth="1"/>
    <col min="5" max="5" width="55.28515625" style="232" customWidth="1"/>
    <col min="6" max="6" width="32.5703125" style="232" customWidth="1"/>
    <col min="7" max="8" width="74.140625" style="231" customWidth="1"/>
    <col min="9" max="12" width="9.140625" style="232"/>
    <col min="13" max="13" width="9.140625" style="232" customWidth="1"/>
    <col min="14" max="16384" width="9.140625" style="232"/>
  </cols>
  <sheetData>
    <row r="2" spans="2:8" ht="18.75" x14ac:dyDescent="0.25">
      <c r="B2" s="392" t="s">
        <v>4795</v>
      </c>
      <c r="C2" s="383"/>
      <c r="D2" s="383"/>
      <c r="E2" s="383"/>
      <c r="F2" s="383"/>
      <c r="G2" s="391"/>
    </row>
    <row r="3" spans="2:8" ht="15.75" thickBot="1" x14ac:dyDescent="0.3"/>
    <row r="4" spans="2:8" ht="20.25" thickTop="1" thickBot="1" x14ac:dyDescent="0.3">
      <c r="B4" s="394" t="s">
        <v>4568</v>
      </c>
      <c r="C4" s="395"/>
      <c r="D4" s="395"/>
      <c r="E4" s="395"/>
      <c r="F4" s="396"/>
      <c r="G4" s="397"/>
      <c r="H4" s="342"/>
    </row>
    <row r="5" spans="2:8" ht="25.5" customHeight="1" thickTop="1" thickBot="1" x14ac:dyDescent="0.3">
      <c r="B5" s="399" t="s">
        <v>4569</v>
      </c>
      <c r="C5" s="400"/>
      <c r="D5" s="400"/>
      <c r="E5" s="401"/>
      <c r="F5" s="343"/>
      <c r="G5" s="398"/>
      <c r="H5" s="344" t="s">
        <v>4570</v>
      </c>
    </row>
    <row r="6" spans="2:8" s="383" customFormat="1" ht="20.25" thickTop="1" thickBot="1" x14ac:dyDescent="0.3">
      <c r="B6" s="381" t="s">
        <v>4571</v>
      </c>
      <c r="C6" s="381" t="s">
        <v>4227</v>
      </c>
      <c r="D6" s="381" t="s">
        <v>4572</v>
      </c>
      <c r="E6" s="381" t="s">
        <v>4226</v>
      </c>
      <c r="F6" s="381" t="s">
        <v>4573</v>
      </c>
      <c r="G6" s="382" t="s">
        <v>4574</v>
      </c>
      <c r="H6" s="382"/>
    </row>
    <row r="7" spans="2:8" s="380" customFormat="1" ht="95.25" thickBot="1" x14ac:dyDescent="0.3">
      <c r="B7" s="384" t="s">
        <v>4575</v>
      </c>
      <c r="C7" s="385" t="s">
        <v>4576</v>
      </c>
      <c r="D7" s="386" t="s">
        <v>4577</v>
      </c>
      <c r="E7" s="390" t="s">
        <v>4578</v>
      </c>
      <c r="F7" s="387" t="s">
        <v>4579</v>
      </c>
      <c r="G7" s="388"/>
      <c r="H7" s="389" t="s">
        <v>2937</v>
      </c>
    </row>
    <row r="8" spans="2:8" ht="18" customHeight="1" x14ac:dyDescent="0.25">
      <c r="B8" s="241" t="s">
        <v>4580</v>
      </c>
      <c r="C8" s="242" t="s">
        <v>4581</v>
      </c>
      <c r="D8" s="243" t="s">
        <v>4582</v>
      </c>
      <c r="E8" s="244" t="s">
        <v>4583</v>
      </c>
      <c r="F8" s="245" t="s">
        <v>4584</v>
      </c>
      <c r="G8" s="246" t="s">
        <v>4585</v>
      </c>
      <c r="H8" s="118">
        <v>1</v>
      </c>
    </row>
    <row r="9" spans="2:8" ht="19.5" customHeight="1" x14ac:dyDescent="0.25">
      <c r="B9" s="247"/>
      <c r="C9" s="248"/>
      <c r="D9" s="249"/>
      <c r="E9" s="250" t="s">
        <v>4586</v>
      </c>
      <c r="F9" s="251" t="s">
        <v>4587</v>
      </c>
      <c r="G9" s="252" t="s">
        <v>4588</v>
      </c>
      <c r="H9" s="118">
        <v>1</v>
      </c>
    </row>
    <row r="10" spans="2:8" ht="30" x14ac:dyDescent="0.25">
      <c r="B10" s="247"/>
      <c r="C10" s="248"/>
      <c r="D10" s="249"/>
      <c r="E10" s="250" t="s">
        <v>4589</v>
      </c>
      <c r="F10" s="251" t="s">
        <v>4590</v>
      </c>
      <c r="G10" s="252" t="s">
        <v>4591</v>
      </c>
      <c r="H10" s="118">
        <v>1</v>
      </c>
    </row>
    <row r="11" spans="2:8" ht="60" x14ac:dyDescent="0.25">
      <c r="B11" s="247"/>
      <c r="C11" s="248"/>
      <c r="D11" s="249"/>
      <c r="E11" s="250" t="s">
        <v>4592</v>
      </c>
      <c r="F11" s="251" t="s">
        <v>4593</v>
      </c>
      <c r="G11" s="252" t="s">
        <v>4594</v>
      </c>
      <c r="H11" s="118">
        <v>1</v>
      </c>
    </row>
    <row r="12" spans="2:8" x14ac:dyDescent="0.25">
      <c r="B12" s="247"/>
      <c r="C12" s="248"/>
      <c r="D12" s="249"/>
      <c r="E12" s="250" t="s">
        <v>4595</v>
      </c>
      <c r="F12" s="251" t="s">
        <v>4590</v>
      </c>
      <c r="G12" s="252" t="s">
        <v>4596</v>
      </c>
      <c r="H12" s="118">
        <v>1</v>
      </c>
    </row>
    <row r="13" spans="2:8" ht="30.75" thickBot="1" x14ac:dyDescent="0.3">
      <c r="B13" s="248"/>
      <c r="C13" s="248"/>
      <c r="D13" s="253"/>
      <c r="E13" s="254" t="s">
        <v>4597</v>
      </c>
      <c r="F13" s="255" t="s">
        <v>4593</v>
      </c>
      <c r="G13" s="252" t="s">
        <v>4598</v>
      </c>
      <c r="H13" s="118">
        <v>1</v>
      </c>
    </row>
    <row r="14" spans="2:8" ht="30" x14ac:dyDescent="0.25">
      <c r="B14" s="248"/>
      <c r="C14" s="247"/>
      <c r="D14" s="243" t="s">
        <v>4599</v>
      </c>
      <c r="E14" s="244" t="s">
        <v>4600</v>
      </c>
      <c r="F14" s="256" t="s">
        <v>4601</v>
      </c>
      <c r="G14" s="252" t="s">
        <v>4602</v>
      </c>
      <c r="H14" s="118" t="s">
        <v>2941</v>
      </c>
    </row>
    <row r="15" spans="2:8" ht="30.75" thickBot="1" x14ac:dyDescent="0.3">
      <c r="B15" s="248"/>
      <c r="C15" s="248"/>
      <c r="D15" s="253"/>
      <c r="E15" s="254" t="s">
        <v>4603</v>
      </c>
      <c r="F15" s="257"/>
      <c r="G15" s="252" t="s">
        <v>4604</v>
      </c>
      <c r="H15" s="118" t="s">
        <v>2941</v>
      </c>
    </row>
    <row r="16" spans="2:8" ht="126" customHeight="1" thickBot="1" x14ac:dyDescent="0.3">
      <c r="B16" s="248"/>
      <c r="C16" s="242" t="s">
        <v>4605</v>
      </c>
      <c r="D16" s="243" t="s">
        <v>4606</v>
      </c>
      <c r="E16" s="258" t="s">
        <v>4607</v>
      </c>
      <c r="F16" s="256" t="s">
        <v>4608</v>
      </c>
      <c r="G16" s="252" t="s">
        <v>4609</v>
      </c>
      <c r="H16" s="118">
        <v>3</v>
      </c>
    </row>
    <row r="17" spans="2:8" ht="35.25" customHeight="1" x14ac:dyDescent="0.25">
      <c r="B17" s="248"/>
      <c r="C17" s="248"/>
      <c r="D17" s="249"/>
      <c r="E17" s="244" t="s">
        <v>4610</v>
      </c>
      <c r="F17" s="259"/>
      <c r="G17" s="252" t="s">
        <v>4611</v>
      </c>
      <c r="H17" s="118">
        <v>3</v>
      </c>
    </row>
    <row r="18" spans="2:8" ht="64.5" customHeight="1" thickBot="1" x14ac:dyDescent="0.3">
      <c r="B18" s="248"/>
      <c r="C18" s="248"/>
      <c r="D18" s="253"/>
      <c r="E18" s="254" t="s">
        <v>4612</v>
      </c>
      <c r="F18" s="257"/>
      <c r="G18" s="252" t="s">
        <v>4613</v>
      </c>
      <c r="H18" s="118">
        <v>4</v>
      </c>
    </row>
    <row r="19" spans="2:8" ht="67.5" customHeight="1" x14ac:dyDescent="0.25">
      <c r="B19" s="248"/>
      <c r="C19" s="248"/>
      <c r="D19" s="243" t="s">
        <v>4614</v>
      </c>
      <c r="E19" s="244" t="s">
        <v>4615</v>
      </c>
      <c r="F19" s="260" t="s">
        <v>4616</v>
      </c>
      <c r="G19" s="252" t="s">
        <v>4617</v>
      </c>
      <c r="H19" s="118" t="s">
        <v>2941</v>
      </c>
    </row>
    <row r="20" spans="2:8" ht="64.5" customHeight="1" thickBot="1" x14ac:dyDescent="0.3">
      <c r="B20" s="248"/>
      <c r="C20" s="248"/>
      <c r="D20" s="253"/>
      <c r="E20" s="261" t="s">
        <v>4618</v>
      </c>
      <c r="F20" s="262"/>
      <c r="G20" s="252" t="s">
        <v>4619</v>
      </c>
      <c r="H20" s="118" t="s">
        <v>2941</v>
      </c>
    </row>
    <row r="21" spans="2:8" ht="37.5" customHeight="1" x14ac:dyDescent="0.25">
      <c r="B21" s="248"/>
      <c r="C21" s="242" t="s">
        <v>4620</v>
      </c>
      <c r="D21" s="243" t="s">
        <v>4621</v>
      </c>
      <c r="E21" s="244" t="s">
        <v>4622</v>
      </c>
      <c r="F21" s="260" t="s">
        <v>4623</v>
      </c>
      <c r="G21" s="252" t="s">
        <v>4624</v>
      </c>
      <c r="H21" s="118" t="s">
        <v>4625</v>
      </c>
    </row>
    <row r="22" spans="2:8" ht="34.5" customHeight="1" thickBot="1" x14ac:dyDescent="0.3">
      <c r="B22" s="248"/>
      <c r="C22" s="248"/>
      <c r="D22" s="253"/>
      <c r="E22" s="254" t="s">
        <v>4626</v>
      </c>
      <c r="F22" s="262"/>
      <c r="G22" s="252" t="s">
        <v>4627</v>
      </c>
      <c r="H22" s="118" t="s">
        <v>4625</v>
      </c>
    </row>
    <row r="23" spans="2:8" ht="36.75" customHeight="1" thickBot="1" x14ac:dyDescent="0.3">
      <c r="B23" s="248"/>
      <c r="C23" s="248"/>
      <c r="D23" s="249" t="s">
        <v>4628</v>
      </c>
      <c r="E23" s="250" t="s">
        <v>4629</v>
      </c>
      <c r="F23" s="260" t="s">
        <v>4623</v>
      </c>
      <c r="G23" s="252" t="s">
        <v>4630</v>
      </c>
      <c r="H23" s="118" t="s">
        <v>4625</v>
      </c>
    </row>
    <row r="24" spans="2:8" ht="75" x14ac:dyDescent="0.25">
      <c r="B24" s="263" t="s">
        <v>4631</v>
      </c>
      <c r="C24" s="264" t="s">
        <v>4632</v>
      </c>
      <c r="D24" s="265" t="s">
        <v>4633</v>
      </c>
      <c r="E24" s="266" t="s">
        <v>4634</v>
      </c>
      <c r="F24" s="267" t="s">
        <v>4635</v>
      </c>
      <c r="G24" s="268" t="s">
        <v>4636</v>
      </c>
      <c r="H24" s="118">
        <v>11</v>
      </c>
    </row>
    <row r="25" spans="2:8" ht="45.75" thickBot="1" x14ac:dyDescent="0.3">
      <c r="B25" s="269"/>
      <c r="C25" s="269"/>
      <c r="D25" s="270"/>
      <c r="E25" s="271" t="s">
        <v>4637</v>
      </c>
      <c r="F25" s="272" t="s">
        <v>4635</v>
      </c>
      <c r="G25" s="268" t="s">
        <v>4638</v>
      </c>
      <c r="H25" s="119" t="s">
        <v>3271</v>
      </c>
    </row>
    <row r="26" spans="2:8" ht="60" x14ac:dyDescent="0.25">
      <c r="B26" s="269"/>
      <c r="C26" s="269"/>
      <c r="D26" s="265" t="s">
        <v>4639</v>
      </c>
      <c r="E26" s="266" t="s">
        <v>4640</v>
      </c>
      <c r="F26" s="273" t="s">
        <v>4635</v>
      </c>
      <c r="G26" s="268" t="s">
        <v>4641</v>
      </c>
      <c r="H26" s="119" t="s">
        <v>3271</v>
      </c>
    </row>
    <row r="27" spans="2:8" ht="30" x14ac:dyDescent="0.25">
      <c r="B27" s="269"/>
      <c r="C27" s="269"/>
      <c r="D27" s="274"/>
      <c r="E27" s="275" t="s">
        <v>4642</v>
      </c>
      <c r="F27" s="276"/>
      <c r="G27" s="252" t="s">
        <v>4643</v>
      </c>
      <c r="H27" s="118">
        <v>11</v>
      </c>
    </row>
    <row r="28" spans="2:8" ht="30.75" thickBot="1" x14ac:dyDescent="0.3">
      <c r="B28" s="269"/>
      <c r="C28" s="277"/>
      <c r="D28" s="270"/>
      <c r="E28" s="271" t="s">
        <v>4644</v>
      </c>
      <c r="F28" s="278"/>
      <c r="G28" s="279" t="s">
        <v>4645</v>
      </c>
      <c r="H28" s="118">
        <v>11</v>
      </c>
    </row>
    <row r="29" spans="2:8" ht="75" x14ac:dyDescent="0.25">
      <c r="B29" s="269"/>
      <c r="C29" s="264" t="s">
        <v>4646</v>
      </c>
      <c r="D29" s="265" t="s">
        <v>4647</v>
      </c>
      <c r="E29" s="280" t="s">
        <v>4648</v>
      </c>
      <c r="F29" s="273" t="s">
        <v>4649</v>
      </c>
      <c r="G29" s="252" t="s">
        <v>4650</v>
      </c>
      <c r="H29" s="118" t="s">
        <v>2951</v>
      </c>
    </row>
    <row r="30" spans="2:8" ht="15.75" thickBot="1" x14ac:dyDescent="0.3">
      <c r="B30" s="269"/>
      <c r="C30" s="269"/>
      <c r="D30" s="270"/>
      <c r="E30" s="281" t="s">
        <v>4651</v>
      </c>
      <c r="F30" s="278"/>
      <c r="G30" s="252" t="s">
        <v>4652</v>
      </c>
      <c r="H30" s="118" t="s">
        <v>2951</v>
      </c>
    </row>
    <row r="31" spans="2:8" ht="45" x14ac:dyDescent="0.25">
      <c r="B31" s="269"/>
      <c r="C31" s="269"/>
      <c r="D31" s="265" t="s">
        <v>4653</v>
      </c>
      <c r="E31" s="280" t="s">
        <v>4654</v>
      </c>
      <c r="F31" s="282" t="s">
        <v>4655</v>
      </c>
      <c r="G31" s="252" t="s">
        <v>4656</v>
      </c>
      <c r="H31" s="120" t="s">
        <v>2953</v>
      </c>
    </row>
    <row r="32" spans="2:8" ht="45.75" thickBot="1" x14ac:dyDescent="0.3">
      <c r="B32" s="269"/>
      <c r="C32" s="269"/>
      <c r="D32" s="270"/>
      <c r="E32" s="281" t="s">
        <v>4657</v>
      </c>
      <c r="F32" s="283" t="s">
        <v>4649</v>
      </c>
      <c r="G32" s="252" t="s">
        <v>4658</v>
      </c>
      <c r="H32" s="121" t="s">
        <v>2953</v>
      </c>
    </row>
    <row r="33" spans="2:8" x14ac:dyDescent="0.25">
      <c r="B33" s="269"/>
      <c r="C33" s="269"/>
      <c r="D33" s="265" t="s">
        <v>4659</v>
      </c>
      <c r="E33" s="280" t="s">
        <v>4660</v>
      </c>
      <c r="F33" s="267" t="s">
        <v>4649</v>
      </c>
      <c r="G33" s="252" t="s">
        <v>4661</v>
      </c>
      <c r="H33" s="122">
        <v>9</v>
      </c>
    </row>
    <row r="34" spans="2:8" ht="30.75" thickBot="1" x14ac:dyDescent="0.3">
      <c r="B34" s="269"/>
      <c r="C34" s="277"/>
      <c r="D34" s="270"/>
      <c r="E34" s="281" t="s">
        <v>4662</v>
      </c>
      <c r="F34" s="272" t="s">
        <v>4663</v>
      </c>
      <c r="G34" s="252" t="s">
        <v>4664</v>
      </c>
      <c r="H34" s="122">
        <v>8</v>
      </c>
    </row>
    <row r="35" spans="2:8" ht="30" x14ac:dyDescent="0.25">
      <c r="B35" s="269"/>
      <c r="C35" s="264" t="s">
        <v>4665</v>
      </c>
      <c r="D35" s="265" t="s">
        <v>4666</v>
      </c>
      <c r="E35" s="266" t="s">
        <v>4667</v>
      </c>
      <c r="F35" s="267" t="s">
        <v>4668</v>
      </c>
      <c r="G35" s="252" t="s">
        <v>4669</v>
      </c>
      <c r="H35" s="122">
        <v>14</v>
      </c>
    </row>
    <row r="36" spans="2:8" ht="30.75" thickBot="1" x14ac:dyDescent="0.3">
      <c r="B36" s="269"/>
      <c r="C36" s="269"/>
      <c r="D36" s="270"/>
      <c r="E36" s="271" t="s">
        <v>4670</v>
      </c>
      <c r="F36" s="272" t="s">
        <v>4668</v>
      </c>
      <c r="G36" s="252" t="s">
        <v>4671</v>
      </c>
      <c r="H36" s="122" t="s">
        <v>3272</v>
      </c>
    </row>
    <row r="37" spans="2:8" ht="30" x14ac:dyDescent="0.25">
      <c r="B37" s="269"/>
      <c r="C37" s="269"/>
      <c r="D37" s="265" t="s">
        <v>4672</v>
      </c>
      <c r="E37" s="266" t="s">
        <v>4673</v>
      </c>
      <c r="F37" s="284" t="s">
        <v>4674</v>
      </c>
      <c r="G37" s="252" t="s">
        <v>4675</v>
      </c>
      <c r="H37" s="118">
        <v>15</v>
      </c>
    </row>
    <row r="38" spans="2:8" ht="15.75" thickBot="1" x14ac:dyDescent="0.3">
      <c r="B38" s="269"/>
      <c r="C38" s="269"/>
      <c r="D38" s="270"/>
      <c r="E38" s="271" t="s">
        <v>4676</v>
      </c>
      <c r="F38" s="278"/>
      <c r="G38" s="252" t="s">
        <v>4677</v>
      </c>
      <c r="H38" s="118">
        <v>15</v>
      </c>
    </row>
    <row r="39" spans="2:8" ht="45" x14ac:dyDescent="0.25">
      <c r="B39" s="269"/>
      <c r="C39" s="269"/>
      <c r="D39" s="265" t="s">
        <v>4678</v>
      </c>
      <c r="E39" s="266" t="s">
        <v>4679</v>
      </c>
      <c r="F39" s="273" t="s">
        <v>4680</v>
      </c>
      <c r="G39" s="252" t="s">
        <v>4681</v>
      </c>
      <c r="H39" s="118">
        <v>13</v>
      </c>
    </row>
    <row r="40" spans="2:8" ht="51" customHeight="1" thickBot="1" x14ac:dyDescent="0.3">
      <c r="B40" s="269"/>
      <c r="C40" s="269"/>
      <c r="D40" s="270"/>
      <c r="E40" s="271" t="s">
        <v>4682</v>
      </c>
      <c r="F40" s="278"/>
      <c r="G40" s="252" t="s">
        <v>4683</v>
      </c>
      <c r="H40" s="118">
        <v>13</v>
      </c>
    </row>
    <row r="41" spans="2:8" ht="47.25" customHeight="1" x14ac:dyDescent="0.25">
      <c r="B41" s="269"/>
      <c r="C41" s="269"/>
      <c r="D41" s="265" t="s">
        <v>4684</v>
      </c>
      <c r="E41" s="266" t="s">
        <v>4685</v>
      </c>
      <c r="F41" s="273" t="s">
        <v>4680</v>
      </c>
      <c r="G41" s="252" t="s">
        <v>4686</v>
      </c>
      <c r="H41" s="118">
        <v>11</v>
      </c>
    </row>
    <row r="42" spans="2:8" ht="48" customHeight="1" thickBot="1" x14ac:dyDescent="0.3">
      <c r="B42" s="269"/>
      <c r="C42" s="269"/>
      <c r="D42" s="270"/>
      <c r="E42" s="271" t="s">
        <v>4687</v>
      </c>
      <c r="F42" s="278"/>
      <c r="G42" s="252" t="s">
        <v>4688</v>
      </c>
      <c r="H42" s="118">
        <v>11</v>
      </c>
    </row>
    <row r="43" spans="2:8" ht="48.75" customHeight="1" x14ac:dyDescent="0.25">
      <c r="B43" s="269"/>
      <c r="C43" s="269"/>
      <c r="D43" s="265" t="s">
        <v>4689</v>
      </c>
      <c r="E43" s="266" t="s">
        <v>4690</v>
      </c>
      <c r="F43" s="284" t="s">
        <v>4691</v>
      </c>
      <c r="G43" s="252" t="s">
        <v>4692</v>
      </c>
      <c r="H43" s="120">
        <v>8</v>
      </c>
    </row>
    <row r="44" spans="2:8" ht="45" customHeight="1" thickBot="1" x14ac:dyDescent="0.3">
      <c r="B44" s="277"/>
      <c r="C44" s="269"/>
      <c r="D44" s="270"/>
      <c r="E44" s="271" t="s">
        <v>4693</v>
      </c>
      <c r="F44" s="276"/>
      <c r="G44" s="252" t="s">
        <v>4694</v>
      </c>
      <c r="H44" s="120">
        <v>8</v>
      </c>
    </row>
    <row r="45" spans="2:8" ht="45" x14ac:dyDescent="0.25">
      <c r="B45" s="285" t="s">
        <v>4695</v>
      </c>
      <c r="C45" s="286" t="s">
        <v>4696</v>
      </c>
      <c r="D45" s="287" t="s">
        <v>4697</v>
      </c>
      <c r="E45" s="288" t="s">
        <v>4698</v>
      </c>
      <c r="F45" s="289" t="s">
        <v>4699</v>
      </c>
      <c r="G45" s="252" t="s">
        <v>4700</v>
      </c>
      <c r="H45" s="120" t="s">
        <v>2976</v>
      </c>
    </row>
    <row r="46" spans="2:8" ht="33.75" customHeight="1" thickBot="1" x14ac:dyDescent="0.3">
      <c r="B46" s="290"/>
      <c r="C46" s="290"/>
      <c r="D46" s="291"/>
      <c r="E46" s="292" t="s">
        <v>4701</v>
      </c>
      <c r="F46" s="293"/>
      <c r="G46" s="294" t="s">
        <v>4702</v>
      </c>
      <c r="H46" s="120" t="s">
        <v>2976</v>
      </c>
    </row>
    <row r="47" spans="2:8" ht="28.5" customHeight="1" x14ac:dyDescent="0.25">
      <c r="B47" s="290"/>
      <c r="C47" s="290"/>
      <c r="D47" s="287" t="s">
        <v>4703</v>
      </c>
      <c r="E47" s="288" t="s">
        <v>4704</v>
      </c>
      <c r="F47" s="289" t="s">
        <v>4705</v>
      </c>
      <c r="G47" s="252" t="s">
        <v>4706</v>
      </c>
      <c r="H47" s="120">
        <v>23</v>
      </c>
    </row>
    <row r="48" spans="2:8" ht="16.5" customHeight="1" x14ac:dyDescent="0.25">
      <c r="B48" s="290"/>
      <c r="C48" s="290"/>
      <c r="D48" s="295"/>
      <c r="E48" s="296" t="s">
        <v>4707</v>
      </c>
      <c r="F48" s="297"/>
      <c r="G48" s="298" t="s">
        <v>4708</v>
      </c>
      <c r="H48" s="120">
        <v>23</v>
      </c>
    </row>
    <row r="49" spans="2:8" ht="16.5" customHeight="1" x14ac:dyDescent="0.25">
      <c r="B49" s="290"/>
      <c r="C49" s="290"/>
      <c r="D49" s="295"/>
      <c r="E49" s="299" t="s">
        <v>4709</v>
      </c>
      <c r="F49" s="297"/>
      <c r="G49" s="298" t="s">
        <v>4710</v>
      </c>
      <c r="H49" s="118">
        <v>21</v>
      </c>
    </row>
    <row r="50" spans="2:8" ht="20.25" customHeight="1" x14ac:dyDescent="0.25">
      <c r="B50" s="290"/>
      <c r="C50" s="290"/>
      <c r="D50" s="295"/>
      <c r="E50" s="300" t="s">
        <v>4711</v>
      </c>
      <c r="F50" s="297"/>
      <c r="G50" s="252" t="s">
        <v>4712</v>
      </c>
      <c r="H50" s="123">
        <v>20</v>
      </c>
    </row>
    <row r="51" spans="2:8" ht="15.75" thickBot="1" x14ac:dyDescent="0.3">
      <c r="B51" s="290"/>
      <c r="C51" s="290"/>
      <c r="D51" s="291"/>
      <c r="E51" s="292" t="s">
        <v>4713</v>
      </c>
      <c r="F51" s="301"/>
      <c r="G51" s="302" t="s">
        <v>4714</v>
      </c>
      <c r="H51" s="118">
        <v>18</v>
      </c>
    </row>
    <row r="52" spans="2:8" ht="45" x14ac:dyDescent="0.25">
      <c r="B52" s="303"/>
      <c r="C52" s="286" t="s">
        <v>4715</v>
      </c>
      <c r="D52" s="287" t="s">
        <v>4716</v>
      </c>
      <c r="E52" s="304" t="s">
        <v>4717</v>
      </c>
      <c r="F52" s="289" t="s">
        <v>4718</v>
      </c>
      <c r="G52" s="305" t="s">
        <v>4719</v>
      </c>
      <c r="H52" s="123">
        <v>22</v>
      </c>
    </row>
    <row r="53" spans="2:8" ht="30.75" customHeight="1" thickBot="1" x14ac:dyDescent="0.3">
      <c r="B53" s="290"/>
      <c r="C53" s="306"/>
      <c r="D53" s="291"/>
      <c r="E53" s="307" t="s">
        <v>4720</v>
      </c>
      <c r="F53" s="301"/>
      <c r="G53" s="305" t="s">
        <v>4721</v>
      </c>
      <c r="H53" s="118">
        <v>22</v>
      </c>
    </row>
    <row r="54" spans="2:8" ht="43.5" customHeight="1" x14ac:dyDescent="0.25">
      <c r="B54" s="290"/>
      <c r="C54" s="290"/>
      <c r="D54" s="308" t="s">
        <v>4722</v>
      </c>
      <c r="E54" s="288" t="s">
        <v>4723</v>
      </c>
      <c r="F54" s="289" t="s">
        <v>4724</v>
      </c>
      <c r="G54" s="305" t="s">
        <v>4725</v>
      </c>
      <c r="H54" s="309" t="s">
        <v>4625</v>
      </c>
    </row>
    <row r="55" spans="2:8" ht="45.75" customHeight="1" thickBot="1" x14ac:dyDescent="0.3">
      <c r="B55" s="310"/>
      <c r="C55" s="310"/>
      <c r="D55" s="311"/>
      <c r="E55" s="292" t="s">
        <v>4726</v>
      </c>
      <c r="F55" s="301"/>
      <c r="G55" s="312" t="s">
        <v>4727</v>
      </c>
      <c r="H55" s="313" t="s">
        <v>4625</v>
      </c>
    </row>
    <row r="56" spans="2:8" ht="30" x14ac:dyDescent="0.25">
      <c r="B56" s="314" t="s">
        <v>4728</v>
      </c>
      <c r="C56" s="315" t="s">
        <v>22</v>
      </c>
      <c r="D56" s="316"/>
      <c r="E56" s="315" t="s">
        <v>22</v>
      </c>
      <c r="F56" s="315"/>
      <c r="G56" s="315" t="s">
        <v>4729</v>
      </c>
      <c r="H56" s="118" t="s">
        <v>4730</v>
      </c>
    </row>
    <row r="57" spans="2:8" x14ac:dyDescent="0.25">
      <c r="B57" s="317"/>
      <c r="C57" s="317"/>
      <c r="D57" s="318"/>
      <c r="E57" s="317"/>
      <c r="F57" s="317"/>
      <c r="G57" s="317"/>
      <c r="H57" s="118"/>
    </row>
    <row r="58" spans="2:8" ht="30.75" thickBot="1" x14ac:dyDescent="0.3">
      <c r="B58" s="319"/>
      <c r="C58" s="319" t="s">
        <v>4731</v>
      </c>
      <c r="D58" s="320"/>
      <c r="E58" s="319" t="s">
        <v>4732</v>
      </c>
      <c r="F58" s="319"/>
      <c r="G58" s="319" t="s">
        <v>4733</v>
      </c>
      <c r="H58" s="321" t="s">
        <v>4734</v>
      </c>
    </row>
    <row r="59" spans="2:8" ht="15.75" thickTop="1" x14ac:dyDescent="0.25">
      <c r="G59" s="232"/>
      <c r="H59" s="232"/>
    </row>
    <row r="60" spans="2:8" x14ac:dyDescent="0.25">
      <c r="G60" s="232"/>
      <c r="H60" s="232"/>
    </row>
    <row r="61" spans="2:8" x14ac:dyDescent="0.25">
      <c r="G61" s="232"/>
      <c r="H61" s="232"/>
    </row>
    <row r="62" spans="2:8" x14ac:dyDescent="0.25">
      <c r="G62" s="232"/>
      <c r="H62" s="232"/>
    </row>
    <row r="63" spans="2:8" ht="23.25" x14ac:dyDescent="0.35">
      <c r="B63" s="322" t="s">
        <v>4735</v>
      </c>
      <c r="C63" s="323"/>
      <c r="D63" s="323"/>
      <c r="E63" s="219"/>
      <c r="G63" s="232"/>
      <c r="H63" s="232"/>
    </row>
    <row r="64" spans="2:8" ht="15.75" thickBot="1" x14ac:dyDescent="0.3">
      <c r="B64" s="219"/>
      <c r="C64" s="219"/>
      <c r="D64" s="219"/>
      <c r="E64" s="219"/>
      <c r="G64" s="232"/>
      <c r="H64" s="232"/>
    </row>
    <row r="65" spans="2:8" ht="15.75" thickBot="1" x14ac:dyDescent="0.3">
      <c r="B65" s="240" t="s">
        <v>4571</v>
      </c>
      <c r="C65" s="240" t="s">
        <v>4227</v>
      </c>
      <c r="D65" s="240" t="s">
        <v>4572</v>
      </c>
      <c r="E65" s="240" t="s">
        <v>4574</v>
      </c>
      <c r="G65" s="232"/>
      <c r="H65" s="232"/>
    </row>
    <row r="66" spans="2:8" x14ac:dyDescent="0.25">
      <c r="B66" s="324" t="s">
        <v>4736</v>
      </c>
      <c r="C66" s="325" t="s">
        <v>4737</v>
      </c>
      <c r="D66" s="326" t="s">
        <v>4738</v>
      </c>
      <c r="E66" s="327" t="s">
        <v>4739</v>
      </c>
      <c r="G66" s="232"/>
      <c r="H66" s="232"/>
    </row>
    <row r="67" spans="2:8" ht="15.75" thickBot="1" x14ac:dyDescent="0.3">
      <c r="B67" s="328"/>
      <c r="C67" s="329"/>
      <c r="D67" s="330" t="s">
        <v>4740</v>
      </c>
      <c r="E67" s="331" t="s">
        <v>4741</v>
      </c>
      <c r="G67" s="232"/>
      <c r="H67" s="232"/>
    </row>
    <row r="68" spans="2:8" x14ac:dyDescent="0.25">
      <c r="B68" s="328"/>
      <c r="C68" s="325" t="s">
        <v>4742</v>
      </c>
      <c r="D68" s="332" t="s">
        <v>4743</v>
      </c>
      <c r="E68" s="327" t="s">
        <v>4744</v>
      </c>
      <c r="G68" s="232"/>
      <c r="H68" s="232"/>
    </row>
    <row r="69" spans="2:8" ht="30.75" thickBot="1" x14ac:dyDescent="0.3">
      <c r="B69" s="333"/>
      <c r="C69" s="329"/>
      <c r="D69" s="334" t="s">
        <v>4745</v>
      </c>
      <c r="E69" s="331" t="s">
        <v>4746</v>
      </c>
      <c r="G69" s="232"/>
      <c r="H69" s="232"/>
    </row>
    <row r="70" spans="2:8" x14ac:dyDescent="0.25">
      <c r="B70" s="333"/>
      <c r="C70" s="325" t="s">
        <v>4228</v>
      </c>
      <c r="D70" s="332" t="s">
        <v>4747</v>
      </c>
      <c r="E70" s="327" t="s">
        <v>4748</v>
      </c>
      <c r="G70" s="232"/>
      <c r="H70" s="232"/>
    </row>
    <row r="71" spans="2:8" ht="15.75" thickBot="1" x14ac:dyDescent="0.3">
      <c r="B71" s="335"/>
      <c r="C71" s="329"/>
      <c r="D71" s="334" t="s">
        <v>4749</v>
      </c>
      <c r="E71" s="331" t="s">
        <v>4750</v>
      </c>
      <c r="G71" s="232"/>
      <c r="H71" s="232"/>
    </row>
    <row r="72" spans="2:8" ht="45.75" thickBot="1" x14ac:dyDescent="0.3">
      <c r="B72" s="324" t="s">
        <v>4751</v>
      </c>
      <c r="C72" s="336" t="s">
        <v>4225</v>
      </c>
      <c r="D72" s="337" t="s">
        <v>4752</v>
      </c>
      <c r="E72" s="338" t="s">
        <v>4753</v>
      </c>
      <c r="G72" s="232"/>
      <c r="H72" s="232"/>
    </row>
    <row r="73" spans="2:8" ht="45.75" thickBot="1" x14ac:dyDescent="0.3">
      <c r="B73" s="333"/>
      <c r="C73" s="336" t="s">
        <v>4754</v>
      </c>
      <c r="D73" s="337" t="s">
        <v>4755</v>
      </c>
      <c r="E73" s="339" t="s">
        <v>4756</v>
      </c>
      <c r="G73" s="232"/>
      <c r="H73" s="232"/>
    </row>
    <row r="74" spans="2:8" ht="30.75" thickBot="1" x14ac:dyDescent="0.3">
      <c r="B74" s="335"/>
      <c r="C74" s="336" t="s">
        <v>4757</v>
      </c>
      <c r="D74" s="337" t="s">
        <v>4752</v>
      </c>
      <c r="E74" s="339" t="s">
        <v>4758</v>
      </c>
      <c r="G74" s="232"/>
      <c r="H74" s="232"/>
    </row>
    <row r="75" spans="2:8" ht="45.75" thickBot="1" x14ac:dyDescent="0.3">
      <c r="B75" s="340" t="s">
        <v>4759</v>
      </c>
      <c r="C75" s="336" t="s">
        <v>4760</v>
      </c>
      <c r="D75" s="337" t="s">
        <v>4761</v>
      </c>
      <c r="E75" s="339" t="s">
        <v>4762</v>
      </c>
      <c r="G75" s="232"/>
    </row>
    <row r="76" spans="2:8" ht="30.75" thickBot="1" x14ac:dyDescent="0.3">
      <c r="B76" s="341"/>
      <c r="C76" s="336" t="s">
        <v>4763</v>
      </c>
      <c r="D76" s="337" t="s">
        <v>4764</v>
      </c>
      <c r="E76" s="339" t="s">
        <v>4765</v>
      </c>
      <c r="G76" s="232"/>
    </row>
  </sheetData>
  <mergeCells count="3">
    <mergeCell ref="B4:F4"/>
    <mergeCell ref="G4:G5"/>
    <mergeCell ref="B5:E5"/>
  </mergeCells>
  <conditionalFormatting sqref="H8:H55">
    <cfRule type="expression" dxfId="5" priority="4" stopIfTrue="1">
      <formula>MOD(ROW(),2)=0</formula>
    </cfRule>
  </conditionalFormatting>
  <conditionalFormatting sqref="H58">
    <cfRule type="expression" dxfId="4" priority="1" stopIfTrue="1">
      <formula>MOD(ROW(),2)=0</formula>
    </cfRule>
  </conditionalFormatting>
  <conditionalFormatting sqref="H56">
    <cfRule type="expression" dxfId="3" priority="3" stopIfTrue="1">
      <formula>MOD(ROW(),2)=0</formula>
    </cfRule>
  </conditionalFormatting>
  <conditionalFormatting sqref="H57">
    <cfRule type="expression" dxfId="2" priority="2" stopIfTrue="1">
      <formula>MOD(ROW(),2)=0</formula>
    </cfRule>
  </conditionalFormatting>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14999847407452621"/>
  </sheetPr>
  <dimension ref="A1:N149"/>
  <sheetViews>
    <sheetView zoomScale="75" zoomScaleNormal="75" workbookViewId="0"/>
  </sheetViews>
  <sheetFormatPr baseColWidth="10" defaultColWidth="0" defaultRowHeight="15" zeroHeight="1" x14ac:dyDescent="0.25"/>
  <cols>
    <col min="1" max="1" width="9.140625" style="112" customWidth="1"/>
    <col min="2" max="2" width="75.42578125" style="53" customWidth="1"/>
    <col min="3" max="3" width="84.42578125" style="53" customWidth="1"/>
    <col min="4" max="4" width="60.140625" style="53" customWidth="1"/>
    <col min="5" max="5" width="54.42578125" style="53" customWidth="1"/>
    <col min="6" max="8" width="0" style="111" hidden="1" customWidth="1"/>
    <col min="9" max="14" width="0" style="1" hidden="1" customWidth="1"/>
    <col min="15" max="16384" width="9.140625" style="1" hidden="1"/>
  </cols>
  <sheetData>
    <row r="1" spans="1:8" s="3" customFormat="1" x14ac:dyDescent="0.25">
      <c r="A1" s="112"/>
      <c r="B1" s="53"/>
      <c r="C1" s="53"/>
      <c r="D1" s="53"/>
      <c r="E1" s="53"/>
      <c r="F1" s="111"/>
      <c r="G1" s="111"/>
      <c r="H1" s="111"/>
    </row>
    <row r="2" spans="1:8" ht="15.75" customHeight="1" x14ac:dyDescent="0.3">
      <c r="B2" s="165" t="s">
        <v>4766</v>
      </c>
      <c r="C2" s="126"/>
      <c r="D2" s="126"/>
      <c r="E2" s="126"/>
    </row>
    <row r="3" spans="1:8" ht="15.75" customHeight="1" x14ac:dyDescent="0.3">
      <c r="B3" s="158" t="s">
        <v>4767</v>
      </c>
      <c r="C3" s="113"/>
      <c r="D3" s="113"/>
      <c r="E3" s="113"/>
    </row>
    <row r="4" spans="1:8" ht="82.5" x14ac:dyDescent="0.25">
      <c r="B4" s="117" t="s">
        <v>4185</v>
      </c>
      <c r="C4" s="117" t="s">
        <v>450</v>
      </c>
      <c r="D4" s="117" t="s">
        <v>451</v>
      </c>
      <c r="E4" s="117" t="s">
        <v>452</v>
      </c>
    </row>
    <row r="5" spans="1:8" ht="16.5" x14ac:dyDescent="0.25">
      <c r="B5" s="117"/>
      <c r="C5" s="117"/>
      <c r="D5" s="117"/>
      <c r="E5" s="117"/>
    </row>
    <row r="6" spans="1:8" x14ac:dyDescent="0.25">
      <c r="B6" s="203"/>
      <c r="C6" s="203"/>
      <c r="D6" s="203"/>
      <c r="E6" s="203"/>
    </row>
    <row r="7" spans="1:8" x14ac:dyDescent="0.25">
      <c r="B7" s="204" t="s">
        <v>2938</v>
      </c>
      <c r="C7" s="205" t="s">
        <v>453</v>
      </c>
      <c r="D7" s="205" t="s">
        <v>454</v>
      </c>
      <c r="E7" s="205" t="s">
        <v>455</v>
      </c>
    </row>
    <row r="8" spans="1:8" x14ac:dyDescent="0.25">
      <c r="A8" s="114"/>
      <c r="B8" s="204" t="s">
        <v>456</v>
      </c>
      <c r="C8" s="205" t="s">
        <v>457</v>
      </c>
      <c r="D8" s="205" t="s">
        <v>458</v>
      </c>
      <c r="E8" s="205" t="s">
        <v>459</v>
      </c>
    </row>
    <row r="9" spans="1:8" x14ac:dyDescent="0.25">
      <c r="A9" s="113"/>
      <c r="B9" s="204" t="s">
        <v>2939</v>
      </c>
      <c r="C9" s="205" t="s">
        <v>460</v>
      </c>
      <c r="D9" s="205" t="s">
        <v>461</v>
      </c>
      <c r="E9" s="205" t="s">
        <v>462</v>
      </c>
    </row>
    <row r="10" spans="1:8" x14ac:dyDescent="0.25">
      <c r="B10" s="176" t="s">
        <v>4184</v>
      </c>
      <c r="C10" s="205" t="s">
        <v>463</v>
      </c>
      <c r="D10" s="205" t="s">
        <v>464</v>
      </c>
      <c r="E10" s="205" t="s">
        <v>465</v>
      </c>
    </row>
    <row r="11" spans="1:8" x14ac:dyDescent="0.25">
      <c r="B11" s="204" t="s">
        <v>1730</v>
      </c>
      <c r="C11" s="205" t="s">
        <v>466</v>
      </c>
      <c r="D11" s="205" t="s">
        <v>467</v>
      </c>
      <c r="E11" s="205" t="s">
        <v>468</v>
      </c>
    </row>
    <row r="12" spans="1:8" x14ac:dyDescent="0.25">
      <c r="B12" s="204" t="s">
        <v>2943</v>
      </c>
      <c r="C12" s="205" t="s">
        <v>469</v>
      </c>
      <c r="D12" s="205" t="s">
        <v>470</v>
      </c>
      <c r="E12" s="205" t="s">
        <v>465</v>
      </c>
    </row>
    <row r="13" spans="1:8" x14ac:dyDescent="0.25">
      <c r="A13" s="114"/>
      <c r="B13" s="206"/>
      <c r="C13" s="207"/>
      <c r="D13" s="207"/>
      <c r="E13" s="207"/>
    </row>
    <row r="14" spans="1:8" x14ac:dyDescent="0.25">
      <c r="B14" s="208" t="s">
        <v>471</v>
      </c>
      <c r="C14" s="205" t="s">
        <v>472</v>
      </c>
      <c r="D14" s="205" t="s">
        <v>473</v>
      </c>
      <c r="E14" s="205" t="s">
        <v>474</v>
      </c>
    </row>
    <row r="15" spans="1:8" x14ac:dyDescent="0.25">
      <c r="B15" s="208" t="s">
        <v>475</v>
      </c>
      <c r="C15" s="205" t="s">
        <v>476</v>
      </c>
      <c r="D15" s="205" t="s">
        <v>477</v>
      </c>
      <c r="E15" s="205" t="s">
        <v>478</v>
      </c>
    </row>
    <row r="16" spans="1:8" x14ac:dyDescent="0.25">
      <c r="B16" s="208" t="s">
        <v>479</v>
      </c>
      <c r="C16" s="205" t="s">
        <v>480</v>
      </c>
      <c r="D16" s="205" t="s">
        <v>481</v>
      </c>
      <c r="E16" s="205" t="s">
        <v>482</v>
      </c>
    </row>
    <row r="17" spans="1:8" x14ac:dyDescent="0.25">
      <c r="B17" s="208" t="s">
        <v>483</v>
      </c>
      <c r="C17" s="209" t="s">
        <v>2945</v>
      </c>
      <c r="D17" s="205" t="s">
        <v>484</v>
      </c>
      <c r="E17" s="205" t="s">
        <v>485</v>
      </c>
      <c r="F17" s="1"/>
      <c r="G17" s="1"/>
      <c r="H17" s="1"/>
    </row>
    <row r="18" spans="1:8" x14ac:dyDescent="0.25">
      <c r="B18" s="208" t="s">
        <v>486</v>
      </c>
      <c r="C18" s="205" t="s">
        <v>2946</v>
      </c>
      <c r="D18" s="205" t="s">
        <v>487</v>
      </c>
      <c r="E18" s="205" t="s">
        <v>488</v>
      </c>
      <c r="F18" s="1"/>
      <c r="G18" s="1"/>
      <c r="H18" s="1"/>
    </row>
    <row r="19" spans="1:8" x14ac:dyDescent="0.25">
      <c r="A19" s="114"/>
      <c r="B19" s="208"/>
      <c r="C19" s="205"/>
      <c r="D19" s="205"/>
      <c r="E19" s="205"/>
      <c r="F19" s="1"/>
      <c r="G19" s="1"/>
      <c r="H19" s="1"/>
    </row>
    <row r="20" spans="1:8" x14ac:dyDescent="0.25">
      <c r="A20" s="114"/>
      <c r="B20" s="208" t="s">
        <v>489</v>
      </c>
      <c r="C20" s="205" t="s">
        <v>2948</v>
      </c>
      <c r="D20" s="205" t="s">
        <v>490</v>
      </c>
      <c r="E20" s="205" t="s">
        <v>491</v>
      </c>
      <c r="F20" s="1"/>
      <c r="G20" s="1"/>
      <c r="H20" s="1"/>
    </row>
    <row r="21" spans="1:8" x14ac:dyDescent="0.25">
      <c r="B21" s="208" t="s">
        <v>1729</v>
      </c>
      <c r="C21" s="205" t="s">
        <v>2949</v>
      </c>
      <c r="D21" s="205" t="s">
        <v>492</v>
      </c>
      <c r="E21" s="205" t="s">
        <v>493</v>
      </c>
      <c r="F21" s="1"/>
      <c r="G21" s="1"/>
      <c r="H21" s="1"/>
    </row>
    <row r="22" spans="1:8" x14ac:dyDescent="0.25">
      <c r="B22" s="208" t="s">
        <v>494</v>
      </c>
      <c r="C22" s="205" t="s">
        <v>495</v>
      </c>
      <c r="D22" s="205" t="s">
        <v>496</v>
      </c>
      <c r="E22" s="205" t="s">
        <v>497</v>
      </c>
      <c r="F22" s="1"/>
      <c r="G22" s="1"/>
      <c r="H22" s="1"/>
    </row>
    <row r="23" spans="1:8" x14ac:dyDescent="0.25">
      <c r="B23" s="208" t="s">
        <v>498</v>
      </c>
      <c r="C23" s="205" t="s">
        <v>499</v>
      </c>
      <c r="D23" s="205" t="s">
        <v>500</v>
      </c>
      <c r="E23" s="205" t="s">
        <v>501</v>
      </c>
      <c r="F23" s="1"/>
      <c r="G23" s="1"/>
      <c r="H23" s="1"/>
    </row>
    <row r="24" spans="1:8" x14ac:dyDescent="0.25">
      <c r="B24" s="206"/>
      <c r="C24" s="207"/>
      <c r="D24" s="207"/>
      <c r="E24" s="207"/>
      <c r="F24" s="1"/>
      <c r="G24" s="1"/>
      <c r="H24" s="1"/>
    </row>
    <row r="25" spans="1:8" ht="45" x14ac:dyDescent="0.25">
      <c r="B25" s="176" t="s">
        <v>2975</v>
      </c>
      <c r="C25" s="205" t="s">
        <v>502</v>
      </c>
      <c r="D25" s="205" t="s">
        <v>503</v>
      </c>
      <c r="E25" s="205" t="s">
        <v>504</v>
      </c>
      <c r="F25" s="1"/>
      <c r="G25" s="1"/>
      <c r="H25" s="1"/>
    </row>
    <row r="26" spans="1:8" x14ac:dyDescent="0.25">
      <c r="A26" s="113"/>
      <c r="B26" s="176" t="s">
        <v>1731</v>
      </c>
      <c r="C26" s="205" t="s">
        <v>505</v>
      </c>
      <c r="D26" s="205" t="s">
        <v>506</v>
      </c>
      <c r="E26" s="205" t="s">
        <v>507</v>
      </c>
      <c r="F26" s="1"/>
      <c r="G26" s="1"/>
      <c r="H26" s="1"/>
    </row>
    <row r="27" spans="1:8" ht="30" x14ac:dyDescent="0.25">
      <c r="A27" s="113"/>
      <c r="B27" s="176" t="s">
        <v>508</v>
      </c>
      <c r="C27" s="205" t="s">
        <v>509</v>
      </c>
      <c r="D27" s="205" t="s">
        <v>510</v>
      </c>
      <c r="E27" s="205" t="s">
        <v>511</v>
      </c>
      <c r="F27" s="1"/>
      <c r="G27" s="1"/>
      <c r="H27" s="1"/>
    </row>
    <row r="28" spans="1:8" x14ac:dyDescent="0.25">
      <c r="A28" s="114"/>
      <c r="B28" s="176" t="s">
        <v>1732</v>
      </c>
      <c r="C28" s="205" t="s">
        <v>512</v>
      </c>
      <c r="D28" s="205" t="s">
        <v>513</v>
      </c>
      <c r="E28" s="205" t="s">
        <v>514</v>
      </c>
      <c r="F28" s="1"/>
      <c r="G28" s="1"/>
      <c r="H28" s="1"/>
    </row>
    <row r="29" spans="1:8" x14ac:dyDescent="0.25">
      <c r="B29" s="176" t="s">
        <v>1733</v>
      </c>
      <c r="C29" s="205" t="s">
        <v>515</v>
      </c>
      <c r="D29" s="205" t="s">
        <v>516</v>
      </c>
      <c r="E29" s="205" t="s">
        <v>517</v>
      </c>
      <c r="F29" s="1"/>
      <c r="G29" s="1"/>
      <c r="H29" s="1"/>
    </row>
    <row r="30" spans="1:8" ht="30" x14ac:dyDescent="0.25">
      <c r="B30" s="176" t="s">
        <v>1734</v>
      </c>
      <c r="C30" s="210" t="s">
        <v>2959</v>
      </c>
      <c r="D30" s="205" t="s">
        <v>518</v>
      </c>
      <c r="E30" s="205" t="s">
        <v>519</v>
      </c>
      <c r="F30" s="1"/>
      <c r="G30" s="1"/>
      <c r="H30" s="1"/>
    </row>
    <row r="31" spans="1:8" x14ac:dyDescent="0.25">
      <c r="B31" s="206"/>
      <c r="C31" s="207"/>
      <c r="D31" s="207"/>
      <c r="E31" s="207"/>
      <c r="F31" s="1"/>
      <c r="G31" s="1"/>
      <c r="H31" s="1"/>
    </row>
    <row r="32" spans="1:8" x14ac:dyDescent="0.25">
      <c r="B32" s="204" t="s">
        <v>520</v>
      </c>
      <c r="C32" s="205" t="s">
        <v>521</v>
      </c>
      <c r="D32" s="205" t="s">
        <v>522</v>
      </c>
      <c r="E32" s="205" t="s">
        <v>523</v>
      </c>
      <c r="F32" s="1"/>
      <c r="G32" s="1"/>
      <c r="H32" s="1"/>
    </row>
    <row r="33" spans="1:8" x14ac:dyDescent="0.25">
      <c r="B33" s="204" t="s">
        <v>524</v>
      </c>
      <c r="C33" s="205" t="s">
        <v>525</v>
      </c>
      <c r="D33" s="205" t="s">
        <v>526</v>
      </c>
      <c r="E33" s="205" t="s">
        <v>527</v>
      </c>
      <c r="F33" s="1"/>
      <c r="G33" s="1"/>
      <c r="H33" s="1"/>
    </row>
    <row r="34" spans="1:8" x14ac:dyDescent="0.25">
      <c r="B34" s="204" t="s">
        <v>528</v>
      </c>
      <c r="C34" s="205"/>
      <c r="D34" s="205"/>
      <c r="E34" s="205"/>
      <c r="F34" s="1"/>
      <c r="G34" s="1"/>
      <c r="H34" s="1"/>
    </row>
    <row r="35" spans="1:8" ht="30" customHeight="1" x14ac:dyDescent="0.25">
      <c r="A35" s="115"/>
      <c r="B35" s="204" t="s">
        <v>529</v>
      </c>
      <c r="C35" s="205"/>
      <c r="D35" s="205"/>
      <c r="E35" s="205"/>
      <c r="F35" s="1"/>
      <c r="G35" s="1"/>
      <c r="H35" s="1"/>
    </row>
    <row r="36" spans="1:8" x14ac:dyDescent="0.25">
      <c r="A36" s="115"/>
      <c r="B36" s="211" t="s">
        <v>530</v>
      </c>
      <c r="C36" s="212" t="s">
        <v>531</v>
      </c>
      <c r="D36" s="212"/>
      <c r="E36" s="212"/>
      <c r="F36" s="1"/>
      <c r="G36" s="1"/>
      <c r="H36" s="1"/>
    </row>
    <row r="37" spans="1:8" x14ac:dyDescent="0.25">
      <c r="B37" s="113"/>
      <c r="C37" s="113"/>
      <c r="D37" s="113"/>
      <c r="E37" s="113"/>
      <c r="F37" s="1"/>
      <c r="G37" s="1"/>
      <c r="H37" s="1"/>
    </row>
    <row r="38" spans="1:8" x14ac:dyDescent="0.25">
      <c r="A38" s="116"/>
      <c r="B38" s="113"/>
      <c r="C38" s="113"/>
      <c r="D38" s="113"/>
      <c r="E38" s="113"/>
      <c r="F38" s="1"/>
      <c r="G38" s="1"/>
      <c r="H38" s="1"/>
    </row>
    <row r="39" spans="1:8" ht="15" customHeight="1" x14ac:dyDescent="0.25">
      <c r="B39" s="113"/>
      <c r="C39" s="113"/>
      <c r="D39" s="113"/>
      <c r="E39" s="113"/>
      <c r="F39" s="1"/>
      <c r="G39" s="1"/>
      <c r="H39" s="1"/>
    </row>
    <row r="40" spans="1:8" x14ac:dyDescent="0.25">
      <c r="B40" s="113"/>
      <c r="C40" s="113"/>
      <c r="D40" s="113"/>
      <c r="E40" s="113"/>
      <c r="F40" s="1"/>
      <c r="G40" s="1"/>
      <c r="H40" s="1"/>
    </row>
    <row r="41" spans="1:8" x14ac:dyDescent="0.25">
      <c r="B41" s="113"/>
      <c r="C41" s="113"/>
      <c r="D41" s="113"/>
      <c r="E41" s="113"/>
      <c r="F41" s="1"/>
      <c r="G41" s="1"/>
      <c r="H41" s="1"/>
    </row>
    <row r="42" spans="1:8" x14ac:dyDescent="0.25">
      <c r="B42" s="113"/>
      <c r="C42" s="113"/>
      <c r="D42" s="113"/>
      <c r="E42" s="113"/>
      <c r="F42" s="1"/>
      <c r="G42" s="1"/>
      <c r="H42" s="1"/>
    </row>
    <row r="43" spans="1:8" x14ac:dyDescent="0.25">
      <c r="B43" s="113"/>
      <c r="C43" s="113"/>
      <c r="D43" s="113"/>
      <c r="E43" s="113"/>
      <c r="F43" s="1"/>
      <c r="G43" s="1"/>
      <c r="H43" s="1"/>
    </row>
    <row r="44" spans="1:8" x14ac:dyDescent="0.25">
      <c r="B44" s="113"/>
      <c r="C44" s="113"/>
      <c r="D44" s="113"/>
      <c r="E44" s="113"/>
      <c r="F44" s="1"/>
      <c r="G44" s="1"/>
      <c r="H44" s="1"/>
    </row>
    <row r="45" spans="1:8" x14ac:dyDescent="0.25">
      <c r="B45" s="113"/>
      <c r="C45" s="113"/>
      <c r="D45" s="113"/>
      <c r="E45" s="113"/>
      <c r="F45" s="1"/>
      <c r="G45" s="1"/>
      <c r="H45" s="1"/>
    </row>
    <row r="46" spans="1:8" ht="15" customHeight="1" x14ac:dyDescent="0.25">
      <c r="B46" s="113"/>
      <c r="C46" s="113"/>
      <c r="D46" s="113"/>
      <c r="E46" s="113"/>
      <c r="F46" s="1"/>
      <c r="G46" s="1"/>
      <c r="H46" s="1"/>
    </row>
    <row r="47" spans="1:8" x14ac:dyDescent="0.25">
      <c r="B47" s="113"/>
      <c r="C47" s="113"/>
      <c r="D47" s="113"/>
      <c r="E47" s="113"/>
      <c r="F47" s="1"/>
      <c r="G47" s="1"/>
      <c r="H47" s="1"/>
    </row>
    <row r="48" spans="1:8" x14ac:dyDescent="0.25">
      <c r="B48" s="113"/>
      <c r="C48" s="113"/>
      <c r="D48" s="113"/>
      <c r="E48" s="113"/>
      <c r="F48" s="1"/>
      <c r="G48" s="1"/>
      <c r="H48" s="1"/>
    </row>
    <row r="49" spans="1:8" x14ac:dyDescent="0.25">
      <c r="B49" s="113"/>
      <c r="C49" s="113"/>
      <c r="D49" s="113"/>
      <c r="E49" s="113"/>
    </row>
    <row r="50" spans="1:8" x14ac:dyDescent="0.25">
      <c r="A50" s="113"/>
      <c r="B50" s="113"/>
      <c r="C50" s="113"/>
      <c r="D50" s="113"/>
      <c r="E50" s="113"/>
    </row>
    <row r="51" spans="1:8" x14ac:dyDescent="0.25">
      <c r="A51" s="113"/>
      <c r="B51" s="113"/>
      <c r="C51" s="113"/>
      <c r="D51" s="113"/>
      <c r="E51" s="113"/>
    </row>
    <row r="52" spans="1:8" x14ac:dyDescent="0.25">
      <c r="A52" s="113"/>
      <c r="B52" s="113"/>
      <c r="C52" s="113"/>
      <c r="D52" s="113"/>
      <c r="E52" s="113"/>
    </row>
    <row r="53" spans="1:8" ht="15" customHeight="1" x14ac:dyDescent="0.25">
      <c r="A53" s="113"/>
      <c r="B53" s="113"/>
      <c r="C53" s="113"/>
      <c r="D53" s="113"/>
      <c r="E53" s="113"/>
    </row>
    <row r="54" spans="1:8" x14ac:dyDescent="0.25">
      <c r="A54" s="113"/>
      <c r="B54" s="113"/>
      <c r="C54" s="113"/>
      <c r="D54" s="113"/>
      <c r="E54" s="113"/>
    </row>
    <row r="55" spans="1:8" x14ac:dyDescent="0.25">
      <c r="A55" s="113"/>
      <c r="B55" s="113"/>
      <c r="C55" s="113"/>
      <c r="D55" s="113"/>
      <c r="E55" s="113"/>
    </row>
    <row r="56" spans="1:8" x14ac:dyDescent="0.25">
      <c r="A56" s="113"/>
      <c r="B56" s="113"/>
      <c r="C56" s="113"/>
      <c r="D56" s="113"/>
      <c r="E56" s="113"/>
    </row>
    <row r="57" spans="1:8" x14ac:dyDescent="0.25">
      <c r="A57" s="113"/>
      <c r="B57" s="113"/>
      <c r="C57" s="113"/>
      <c r="D57" s="113"/>
      <c r="E57" s="113"/>
    </row>
    <row r="58" spans="1:8" x14ac:dyDescent="0.25">
      <c r="A58" s="113"/>
      <c r="B58" s="113"/>
      <c r="C58" s="113"/>
      <c r="D58" s="113"/>
      <c r="E58" s="113"/>
    </row>
    <row r="59" spans="1:8" ht="33" customHeight="1" x14ac:dyDescent="0.25">
      <c r="A59" s="113"/>
      <c r="B59" s="113"/>
      <c r="C59" s="113"/>
      <c r="D59" s="113"/>
      <c r="E59" s="113"/>
    </row>
    <row r="60" spans="1:8" x14ac:dyDescent="0.25">
      <c r="A60" s="113"/>
      <c r="B60" s="113"/>
      <c r="C60" s="113"/>
      <c r="D60" s="113"/>
      <c r="E60" s="113"/>
    </row>
    <row r="61" spans="1:8" x14ac:dyDescent="0.25">
      <c r="A61" s="113"/>
      <c r="B61" s="113"/>
      <c r="C61" s="113"/>
      <c r="D61" s="113"/>
      <c r="E61" s="113"/>
    </row>
    <row r="62" spans="1:8" x14ac:dyDescent="0.25">
      <c r="A62" s="113"/>
      <c r="B62" s="113"/>
      <c r="C62" s="113"/>
      <c r="D62" s="113"/>
      <c r="E62" s="113"/>
    </row>
    <row r="63" spans="1:8" x14ac:dyDescent="0.25">
      <c r="A63" s="113"/>
      <c r="B63" s="113"/>
      <c r="C63" s="113"/>
      <c r="D63" s="113"/>
      <c r="E63" s="113"/>
    </row>
    <row r="64" spans="1:8" s="3" customFormat="1" x14ac:dyDescent="0.25">
      <c r="A64" s="113"/>
      <c r="B64" s="113"/>
      <c r="C64" s="113"/>
      <c r="D64" s="113"/>
      <c r="E64" s="113"/>
      <c r="F64" s="111"/>
      <c r="G64" s="111"/>
      <c r="H64" s="111"/>
    </row>
    <row r="65" spans="1:8" ht="45" customHeight="1" x14ac:dyDescent="0.25">
      <c r="A65" s="402"/>
      <c r="B65" s="402"/>
      <c r="C65" s="114"/>
      <c r="D65" s="114"/>
      <c r="E65" s="114"/>
    </row>
    <row r="66" spans="1:8" s="3" customFormat="1" x14ac:dyDescent="0.25">
      <c r="A66" s="166"/>
      <c r="B66" s="166"/>
      <c r="C66" s="113"/>
      <c r="D66" s="113"/>
      <c r="E66" s="113"/>
      <c r="F66" s="111"/>
      <c r="G66" s="111"/>
      <c r="H66" s="111"/>
    </row>
    <row r="67" spans="1:8" s="3" customFormat="1" ht="45" customHeight="1" x14ac:dyDescent="0.25">
      <c r="A67" s="402"/>
      <c r="B67" s="402"/>
      <c r="C67" s="114"/>
      <c r="D67" s="114"/>
      <c r="E67" s="114"/>
      <c r="F67" s="111"/>
      <c r="G67" s="111"/>
      <c r="H67" s="111"/>
    </row>
    <row r="68" spans="1:8" x14ac:dyDescent="0.25">
      <c r="A68" s="166"/>
      <c r="B68" s="166"/>
      <c r="C68" s="113"/>
      <c r="D68" s="113"/>
      <c r="E68" s="113"/>
    </row>
    <row r="69" spans="1:8" ht="33" customHeight="1" x14ac:dyDescent="0.25">
      <c r="A69" s="402"/>
      <c r="B69" s="402"/>
      <c r="C69" s="113"/>
      <c r="D69" s="113"/>
      <c r="E69" s="113"/>
    </row>
    <row r="70" spans="1:8" hidden="1" x14ac:dyDescent="0.25">
      <c r="A70" s="113"/>
      <c r="B70" s="113"/>
      <c r="C70" s="113"/>
      <c r="D70" s="113"/>
      <c r="E70" s="113"/>
    </row>
    <row r="71" spans="1:8" hidden="1" x14ac:dyDescent="0.25">
      <c r="A71" s="113"/>
      <c r="B71" s="113"/>
      <c r="C71" s="113"/>
      <c r="D71" s="113"/>
      <c r="E71" s="113"/>
    </row>
    <row r="72" spans="1:8" hidden="1" x14ac:dyDescent="0.25">
      <c r="A72" s="113"/>
      <c r="B72" s="113"/>
      <c r="C72" s="113"/>
      <c r="D72" s="113"/>
      <c r="E72" s="113"/>
    </row>
    <row r="73" spans="1:8" hidden="1" x14ac:dyDescent="0.25">
      <c r="A73" s="113"/>
      <c r="B73" s="113"/>
      <c r="C73" s="113"/>
      <c r="D73" s="113"/>
      <c r="E73" s="113"/>
    </row>
    <row r="74" spans="1:8" hidden="1" x14ac:dyDescent="0.25">
      <c r="A74" s="113"/>
      <c r="B74" s="113"/>
      <c r="C74" s="113"/>
      <c r="D74" s="113"/>
      <c r="E74" s="113"/>
    </row>
    <row r="75" spans="1:8" hidden="1" x14ac:dyDescent="0.25">
      <c r="A75" s="113"/>
      <c r="B75" s="113"/>
      <c r="C75" s="113"/>
      <c r="D75" s="113"/>
      <c r="E75" s="113"/>
    </row>
    <row r="76" spans="1:8" hidden="1" x14ac:dyDescent="0.25">
      <c r="A76" s="113"/>
    </row>
    <row r="77" spans="1:8" hidden="1" x14ac:dyDescent="0.25">
      <c r="A77" s="113"/>
    </row>
    <row r="78" spans="1:8" hidden="1" x14ac:dyDescent="0.25">
      <c r="A78" s="113"/>
    </row>
    <row r="79" spans="1:8" hidden="1" x14ac:dyDescent="0.25">
      <c r="A79" s="113"/>
    </row>
    <row r="80" spans="1:8" hidden="1" x14ac:dyDescent="0.25">
      <c r="A80" s="113"/>
    </row>
    <row r="81" spans="1:8" hidden="1" x14ac:dyDescent="0.25">
      <c r="A81" s="113"/>
      <c r="B81" s="1"/>
      <c r="C81" s="1"/>
      <c r="D81" s="1"/>
      <c r="E81" s="1"/>
      <c r="F81" s="1"/>
      <c r="G81" s="1"/>
      <c r="H81" s="1"/>
    </row>
    <row r="82" spans="1:8" hidden="1" x14ac:dyDescent="0.25">
      <c r="A82" s="113"/>
      <c r="B82" s="1"/>
      <c r="C82" s="1"/>
      <c r="D82" s="1"/>
      <c r="E82" s="1"/>
      <c r="F82" s="1"/>
      <c r="G82" s="1"/>
      <c r="H82" s="1"/>
    </row>
    <row r="83" spans="1:8" hidden="1" x14ac:dyDescent="0.25">
      <c r="A83" s="113"/>
      <c r="B83" s="1"/>
      <c r="C83" s="1"/>
      <c r="D83" s="1"/>
      <c r="E83" s="1"/>
      <c r="F83" s="1"/>
      <c r="G83" s="1"/>
      <c r="H83" s="1"/>
    </row>
    <row r="84" spans="1:8" hidden="1" x14ac:dyDescent="0.25">
      <c r="A84" s="113"/>
      <c r="B84" s="1"/>
      <c r="C84" s="1"/>
      <c r="D84" s="1"/>
      <c r="E84" s="1"/>
      <c r="F84" s="1"/>
      <c r="G84" s="1"/>
      <c r="H84" s="1"/>
    </row>
    <row r="85" spans="1:8" hidden="1" x14ac:dyDescent="0.25">
      <c r="A85" s="113"/>
      <c r="B85" s="1"/>
      <c r="C85" s="1"/>
      <c r="D85" s="1"/>
      <c r="E85" s="1"/>
      <c r="F85" s="1"/>
      <c r="G85" s="1"/>
      <c r="H85" s="1"/>
    </row>
    <row r="86" spans="1:8" hidden="1" x14ac:dyDescent="0.25">
      <c r="A86" s="113"/>
      <c r="B86" s="1"/>
      <c r="C86" s="1"/>
      <c r="D86" s="1"/>
      <c r="E86" s="1"/>
      <c r="F86" s="1"/>
      <c r="G86" s="1"/>
      <c r="H86" s="1"/>
    </row>
    <row r="87" spans="1:8" hidden="1" x14ac:dyDescent="0.25">
      <c r="A87" s="113"/>
      <c r="B87" s="1"/>
      <c r="C87" s="1"/>
      <c r="D87" s="1"/>
      <c r="E87" s="1"/>
      <c r="F87" s="1"/>
      <c r="G87" s="1"/>
      <c r="H87" s="1"/>
    </row>
    <row r="88" spans="1:8" hidden="1" x14ac:dyDescent="0.25">
      <c r="A88" s="113"/>
      <c r="B88" s="1"/>
      <c r="C88" s="1"/>
      <c r="D88" s="1"/>
      <c r="E88" s="1"/>
      <c r="F88" s="1"/>
      <c r="G88" s="1"/>
      <c r="H88" s="1"/>
    </row>
    <row r="89" spans="1:8" hidden="1" x14ac:dyDescent="0.25">
      <c r="A89" s="113"/>
      <c r="B89" s="1"/>
      <c r="C89" s="1"/>
      <c r="D89" s="1"/>
      <c r="E89" s="1"/>
      <c r="F89" s="1"/>
      <c r="G89" s="1"/>
      <c r="H89" s="1"/>
    </row>
    <row r="90" spans="1:8" hidden="1" x14ac:dyDescent="0.25">
      <c r="A90" s="113"/>
      <c r="B90" s="1"/>
      <c r="C90" s="1"/>
      <c r="D90" s="1"/>
      <c r="E90" s="1"/>
      <c r="F90" s="1"/>
      <c r="G90" s="1"/>
      <c r="H90" s="1"/>
    </row>
    <row r="91" spans="1:8" hidden="1" x14ac:dyDescent="0.25">
      <c r="A91" s="113"/>
      <c r="B91" s="1"/>
      <c r="C91" s="1"/>
      <c r="D91" s="1"/>
      <c r="E91" s="1"/>
      <c r="F91" s="1"/>
      <c r="G91" s="1"/>
      <c r="H91" s="1"/>
    </row>
    <row r="92" spans="1:8" hidden="1" x14ac:dyDescent="0.25">
      <c r="A92" s="113"/>
      <c r="B92" s="1"/>
      <c r="C92" s="1"/>
      <c r="D92" s="1"/>
      <c r="E92" s="1"/>
      <c r="F92" s="1"/>
      <c r="G92" s="1"/>
      <c r="H92" s="1"/>
    </row>
    <row r="93" spans="1:8" hidden="1" x14ac:dyDescent="0.25">
      <c r="A93" s="113"/>
      <c r="B93" s="1"/>
      <c r="C93" s="1"/>
      <c r="D93" s="1"/>
      <c r="E93" s="1"/>
      <c r="F93" s="1"/>
      <c r="G93" s="1"/>
      <c r="H93" s="1"/>
    </row>
    <row r="94" spans="1:8" hidden="1" x14ac:dyDescent="0.25">
      <c r="A94" s="113"/>
      <c r="B94" s="1"/>
      <c r="C94" s="1"/>
      <c r="D94" s="1"/>
      <c r="E94" s="1"/>
      <c r="F94" s="1"/>
      <c r="G94" s="1"/>
      <c r="H94" s="1"/>
    </row>
    <row r="95" spans="1:8" hidden="1" x14ac:dyDescent="0.25">
      <c r="A95" s="113"/>
      <c r="B95" s="1"/>
      <c r="C95" s="1"/>
      <c r="D95" s="1"/>
      <c r="E95" s="1"/>
      <c r="F95" s="1"/>
      <c r="G95" s="1"/>
      <c r="H95" s="1"/>
    </row>
    <row r="96" spans="1:8" hidden="1" x14ac:dyDescent="0.25">
      <c r="A96" s="113"/>
      <c r="B96" s="1"/>
      <c r="C96" s="1"/>
      <c r="D96" s="1"/>
      <c r="E96" s="1"/>
      <c r="F96" s="1"/>
      <c r="G96" s="1"/>
      <c r="H96" s="1"/>
    </row>
    <row r="97" spans="1:8" hidden="1" x14ac:dyDescent="0.25">
      <c r="A97" s="113"/>
      <c r="B97" s="1"/>
      <c r="C97" s="1"/>
      <c r="D97" s="1"/>
      <c r="E97" s="1"/>
      <c r="F97" s="1"/>
      <c r="G97" s="1"/>
      <c r="H97" s="1"/>
    </row>
    <row r="98" spans="1:8" hidden="1" x14ac:dyDescent="0.25">
      <c r="A98" s="113"/>
      <c r="B98" s="1"/>
      <c r="C98" s="1"/>
      <c r="D98" s="1"/>
      <c r="E98" s="1"/>
      <c r="F98" s="1"/>
      <c r="G98" s="1"/>
      <c r="H98" s="1"/>
    </row>
    <row r="99" spans="1:8" hidden="1" x14ac:dyDescent="0.25">
      <c r="A99" s="113"/>
      <c r="B99" s="1"/>
      <c r="C99" s="1"/>
      <c r="D99" s="1"/>
      <c r="E99" s="1"/>
      <c r="F99" s="1"/>
      <c r="G99" s="1"/>
      <c r="H99" s="1"/>
    </row>
    <row r="100" spans="1:8" hidden="1" x14ac:dyDescent="0.25">
      <c r="A100" s="113"/>
      <c r="B100" s="1"/>
      <c r="C100" s="1"/>
      <c r="D100" s="1"/>
      <c r="E100" s="1"/>
      <c r="F100" s="1"/>
      <c r="G100" s="1"/>
      <c r="H100" s="1"/>
    </row>
    <row r="101" spans="1:8" hidden="1" x14ac:dyDescent="0.25">
      <c r="A101" s="113"/>
      <c r="B101" s="1"/>
      <c r="C101" s="1"/>
      <c r="D101" s="1"/>
      <c r="E101" s="1"/>
      <c r="F101" s="1"/>
      <c r="G101" s="1"/>
      <c r="H101" s="1"/>
    </row>
    <row r="102" spans="1:8" hidden="1" x14ac:dyDescent="0.25">
      <c r="A102" s="113"/>
      <c r="B102" s="1"/>
      <c r="C102" s="1"/>
      <c r="D102" s="1"/>
      <c r="E102" s="1"/>
      <c r="F102" s="1"/>
      <c r="G102" s="1"/>
      <c r="H102" s="1"/>
    </row>
    <row r="103" spans="1:8" hidden="1" x14ac:dyDescent="0.25">
      <c r="A103" s="113"/>
      <c r="B103" s="1"/>
      <c r="C103" s="1"/>
      <c r="D103" s="1"/>
      <c r="E103" s="1"/>
      <c r="F103" s="1"/>
      <c r="G103" s="1"/>
      <c r="H103" s="1"/>
    </row>
    <row r="104" spans="1:8" hidden="1" x14ac:dyDescent="0.25">
      <c r="A104" s="113"/>
      <c r="B104" s="1"/>
      <c r="C104" s="1"/>
      <c r="D104" s="1"/>
      <c r="E104" s="1"/>
      <c r="F104" s="1"/>
      <c r="G104" s="1"/>
      <c r="H104" s="1"/>
    </row>
    <row r="105" spans="1:8" hidden="1" x14ac:dyDescent="0.25">
      <c r="A105" s="113"/>
      <c r="B105" s="1"/>
      <c r="C105" s="1"/>
      <c r="D105" s="1"/>
      <c r="E105" s="1"/>
      <c r="F105" s="1"/>
      <c r="G105" s="1"/>
      <c r="H105" s="1"/>
    </row>
    <row r="106" spans="1:8" hidden="1" x14ac:dyDescent="0.25">
      <c r="A106" s="113"/>
      <c r="B106" s="1"/>
      <c r="C106" s="1"/>
      <c r="D106" s="1"/>
      <c r="E106" s="1"/>
      <c r="F106" s="1"/>
      <c r="G106" s="1"/>
      <c r="H106" s="1"/>
    </row>
    <row r="107" spans="1:8" hidden="1" x14ac:dyDescent="0.25">
      <c r="A107" s="113"/>
      <c r="B107" s="1"/>
      <c r="C107" s="1"/>
      <c r="D107" s="1"/>
      <c r="E107" s="1"/>
      <c r="F107" s="1"/>
      <c r="G107" s="1"/>
      <c r="H107" s="1"/>
    </row>
    <row r="108" spans="1:8" hidden="1" x14ac:dyDescent="0.25">
      <c r="A108" s="113"/>
      <c r="B108" s="1"/>
      <c r="C108" s="1"/>
      <c r="D108" s="1"/>
      <c r="E108" s="1"/>
      <c r="F108" s="1"/>
      <c r="G108" s="1"/>
      <c r="H108" s="1"/>
    </row>
    <row r="109" spans="1:8" hidden="1" x14ac:dyDescent="0.25">
      <c r="A109" s="113"/>
      <c r="B109" s="1"/>
      <c r="C109" s="1"/>
      <c r="D109" s="1"/>
      <c r="E109" s="1"/>
      <c r="F109" s="1"/>
      <c r="G109" s="1"/>
      <c r="H109" s="1"/>
    </row>
    <row r="110" spans="1:8" hidden="1" x14ac:dyDescent="0.25">
      <c r="A110" s="113"/>
      <c r="B110" s="1"/>
      <c r="C110" s="1"/>
      <c r="D110" s="1"/>
      <c r="E110" s="1"/>
      <c r="F110" s="1"/>
      <c r="G110" s="1"/>
      <c r="H110" s="1"/>
    </row>
    <row r="111" spans="1:8" hidden="1" x14ac:dyDescent="0.25">
      <c r="A111" s="113"/>
      <c r="B111" s="1"/>
      <c r="C111" s="1"/>
      <c r="D111" s="1"/>
      <c r="E111" s="1"/>
      <c r="F111" s="1"/>
      <c r="G111" s="1"/>
      <c r="H111" s="1"/>
    </row>
    <row r="112" spans="1:8" hidden="1" x14ac:dyDescent="0.25">
      <c r="A112" s="113"/>
      <c r="B112" s="1"/>
      <c r="C112" s="1"/>
      <c r="D112" s="1"/>
      <c r="E112" s="1"/>
      <c r="F112" s="1"/>
      <c r="G112" s="1"/>
      <c r="H112" s="1"/>
    </row>
    <row r="113" spans="1:8" hidden="1" x14ac:dyDescent="0.25">
      <c r="A113" s="113"/>
      <c r="B113" s="1"/>
      <c r="C113" s="1"/>
      <c r="D113" s="1"/>
      <c r="E113" s="1"/>
      <c r="F113" s="1"/>
      <c r="G113" s="1"/>
      <c r="H113" s="1"/>
    </row>
    <row r="114" spans="1:8" hidden="1" x14ac:dyDescent="0.25">
      <c r="A114" s="113"/>
      <c r="B114" s="1"/>
      <c r="C114" s="1"/>
      <c r="D114" s="1"/>
      <c r="E114" s="1"/>
      <c r="F114" s="1"/>
      <c r="G114" s="1"/>
      <c r="H114" s="1"/>
    </row>
    <row r="115" spans="1:8" hidden="1" x14ac:dyDescent="0.25">
      <c r="A115" s="113"/>
      <c r="B115" s="1"/>
      <c r="C115" s="1"/>
      <c r="D115" s="1"/>
      <c r="E115" s="1"/>
      <c r="F115" s="1"/>
      <c r="G115" s="1"/>
      <c r="H115" s="1"/>
    </row>
    <row r="116" spans="1:8" hidden="1" x14ac:dyDescent="0.25">
      <c r="A116" s="113"/>
      <c r="B116" s="1"/>
      <c r="C116" s="1"/>
      <c r="D116" s="1"/>
      <c r="E116" s="1"/>
      <c r="F116" s="1"/>
      <c r="G116" s="1"/>
      <c r="H116" s="1"/>
    </row>
    <row r="117" spans="1:8" hidden="1" x14ac:dyDescent="0.25">
      <c r="A117" s="113"/>
      <c r="B117" s="1"/>
      <c r="C117" s="1"/>
      <c r="D117" s="1"/>
      <c r="E117" s="1"/>
      <c r="F117" s="1"/>
      <c r="G117" s="1"/>
      <c r="H117" s="1"/>
    </row>
    <row r="118" spans="1:8" hidden="1" x14ac:dyDescent="0.25">
      <c r="A118" s="113"/>
      <c r="B118" s="1"/>
      <c r="C118" s="1"/>
      <c r="D118" s="1"/>
      <c r="E118" s="1"/>
      <c r="F118" s="1"/>
      <c r="G118" s="1"/>
      <c r="H118" s="1"/>
    </row>
    <row r="119" spans="1:8" hidden="1" x14ac:dyDescent="0.25">
      <c r="A119" s="113"/>
      <c r="B119" s="1"/>
      <c r="C119" s="1"/>
      <c r="D119" s="1"/>
      <c r="E119" s="1"/>
      <c r="F119" s="1"/>
      <c r="G119" s="1"/>
      <c r="H119" s="1"/>
    </row>
    <row r="120" spans="1:8" hidden="1" x14ac:dyDescent="0.25">
      <c r="A120" s="113"/>
      <c r="B120" s="1"/>
      <c r="C120" s="1"/>
      <c r="D120" s="1"/>
      <c r="E120" s="1"/>
      <c r="F120" s="1"/>
      <c r="G120" s="1"/>
      <c r="H120" s="1"/>
    </row>
    <row r="121" spans="1:8" hidden="1" x14ac:dyDescent="0.25">
      <c r="A121" s="113"/>
      <c r="B121" s="1"/>
      <c r="C121" s="1"/>
      <c r="D121" s="1"/>
      <c r="E121" s="1"/>
      <c r="F121" s="1"/>
      <c r="G121" s="1"/>
      <c r="H121" s="1"/>
    </row>
    <row r="122" spans="1:8" hidden="1" x14ac:dyDescent="0.25">
      <c r="A122" s="113"/>
      <c r="B122" s="1"/>
      <c r="C122" s="1"/>
      <c r="D122" s="1"/>
      <c r="E122" s="1"/>
      <c r="F122" s="1"/>
      <c r="G122" s="1"/>
      <c r="H122" s="1"/>
    </row>
    <row r="123" spans="1:8" hidden="1" x14ac:dyDescent="0.25">
      <c r="A123" s="113"/>
      <c r="B123" s="1"/>
      <c r="C123" s="1"/>
      <c r="D123" s="1"/>
      <c r="E123" s="1"/>
      <c r="F123" s="1"/>
      <c r="G123" s="1"/>
      <c r="H123" s="1"/>
    </row>
    <row r="124" spans="1:8" hidden="1" x14ac:dyDescent="0.25">
      <c r="A124" s="113"/>
      <c r="B124" s="1"/>
      <c r="C124" s="1"/>
      <c r="D124" s="1"/>
      <c r="E124" s="1"/>
      <c r="F124" s="1"/>
      <c r="G124" s="1"/>
      <c r="H124" s="1"/>
    </row>
    <row r="125" spans="1:8" hidden="1" x14ac:dyDescent="0.25">
      <c r="A125" s="113"/>
      <c r="B125" s="1"/>
      <c r="C125" s="1"/>
      <c r="D125" s="1"/>
      <c r="E125" s="1"/>
      <c r="F125" s="1"/>
      <c r="G125" s="1"/>
      <c r="H125" s="1"/>
    </row>
    <row r="126" spans="1:8" hidden="1" x14ac:dyDescent="0.25">
      <c r="A126" s="113"/>
      <c r="B126" s="1"/>
      <c r="C126" s="1"/>
      <c r="D126" s="1"/>
      <c r="E126" s="1"/>
      <c r="F126" s="1"/>
      <c r="G126" s="1"/>
      <c r="H126" s="1"/>
    </row>
    <row r="127" spans="1:8" hidden="1" x14ac:dyDescent="0.25">
      <c r="A127" s="113"/>
      <c r="B127" s="1"/>
      <c r="C127" s="1"/>
      <c r="D127" s="1"/>
      <c r="E127" s="1"/>
      <c r="F127" s="1"/>
      <c r="G127" s="1"/>
      <c r="H127" s="1"/>
    </row>
    <row r="128" spans="1:8" hidden="1" x14ac:dyDescent="0.25">
      <c r="A128" s="113"/>
      <c r="B128" s="1"/>
      <c r="C128" s="1"/>
      <c r="D128" s="1"/>
      <c r="E128" s="1"/>
      <c r="F128" s="1"/>
      <c r="G128" s="1"/>
      <c r="H128" s="1"/>
    </row>
    <row r="129" spans="1:8" hidden="1" x14ac:dyDescent="0.25">
      <c r="A129" s="113"/>
      <c r="B129" s="1"/>
      <c r="C129" s="1"/>
      <c r="D129" s="1"/>
      <c r="E129" s="1"/>
      <c r="F129" s="1"/>
      <c r="G129" s="1"/>
      <c r="H129" s="1"/>
    </row>
    <row r="130" spans="1:8" hidden="1" x14ac:dyDescent="0.25">
      <c r="A130" s="113"/>
      <c r="B130" s="1"/>
      <c r="C130" s="1"/>
      <c r="D130" s="1"/>
      <c r="E130" s="1"/>
      <c r="F130" s="1"/>
      <c r="G130" s="1"/>
      <c r="H130" s="1"/>
    </row>
    <row r="131" spans="1:8" hidden="1" x14ac:dyDescent="0.25">
      <c r="A131" s="113"/>
      <c r="B131" s="1"/>
      <c r="C131" s="1"/>
      <c r="D131" s="1"/>
      <c r="E131" s="1"/>
      <c r="F131" s="1"/>
      <c r="G131" s="1"/>
      <c r="H131" s="1"/>
    </row>
    <row r="132" spans="1:8" hidden="1" x14ac:dyDescent="0.25">
      <c r="A132" s="113"/>
      <c r="B132" s="1"/>
      <c r="C132" s="1"/>
      <c r="D132" s="1"/>
      <c r="E132" s="1"/>
      <c r="F132" s="1"/>
      <c r="G132" s="1"/>
      <c r="H132" s="1"/>
    </row>
    <row r="133" spans="1:8" hidden="1" x14ac:dyDescent="0.25">
      <c r="A133" s="113"/>
      <c r="B133" s="1"/>
      <c r="C133" s="1"/>
      <c r="D133" s="1"/>
      <c r="E133" s="1"/>
      <c r="F133" s="1"/>
      <c r="G133" s="1"/>
      <c r="H133" s="1"/>
    </row>
    <row r="134" spans="1:8" hidden="1" x14ac:dyDescent="0.25">
      <c r="A134" s="113"/>
      <c r="B134" s="1"/>
      <c r="C134" s="1"/>
      <c r="D134" s="1"/>
      <c r="E134" s="1"/>
      <c r="F134" s="1"/>
      <c r="G134" s="1"/>
      <c r="H134" s="1"/>
    </row>
    <row r="135" spans="1:8" hidden="1" x14ac:dyDescent="0.25">
      <c r="A135" s="113"/>
      <c r="B135" s="1"/>
      <c r="C135" s="1"/>
      <c r="D135" s="1"/>
      <c r="E135" s="1"/>
      <c r="F135" s="1"/>
      <c r="G135" s="1"/>
      <c r="H135" s="1"/>
    </row>
    <row r="136" spans="1:8" hidden="1" x14ac:dyDescent="0.25">
      <c r="A136" s="113"/>
      <c r="B136" s="1"/>
      <c r="C136" s="1"/>
      <c r="D136" s="1"/>
      <c r="E136" s="1"/>
      <c r="F136" s="1"/>
      <c r="G136" s="1"/>
      <c r="H136" s="1"/>
    </row>
    <row r="137" spans="1:8" hidden="1" x14ac:dyDescent="0.25">
      <c r="A137" s="113"/>
      <c r="B137" s="1"/>
      <c r="C137" s="1"/>
      <c r="D137" s="1"/>
      <c r="E137" s="1"/>
      <c r="F137" s="1"/>
      <c r="G137" s="1"/>
      <c r="H137" s="1"/>
    </row>
    <row r="138" spans="1:8" hidden="1" x14ac:dyDescent="0.25">
      <c r="A138" s="113"/>
      <c r="B138" s="1"/>
      <c r="C138" s="1"/>
      <c r="D138" s="1"/>
      <c r="E138" s="1"/>
      <c r="F138" s="1"/>
      <c r="G138" s="1"/>
      <c r="H138" s="1"/>
    </row>
    <row r="139" spans="1:8" hidden="1" x14ac:dyDescent="0.25">
      <c r="A139" s="113"/>
      <c r="B139" s="1"/>
      <c r="C139" s="1"/>
      <c r="D139" s="1"/>
      <c r="E139" s="1"/>
      <c r="F139" s="1"/>
      <c r="G139" s="1"/>
      <c r="H139" s="1"/>
    </row>
    <row r="140" spans="1:8" hidden="1" x14ac:dyDescent="0.25">
      <c r="A140" s="113"/>
      <c r="B140" s="1"/>
      <c r="C140" s="1"/>
      <c r="D140" s="1"/>
      <c r="E140" s="1"/>
      <c r="F140" s="1"/>
      <c r="G140" s="1"/>
      <c r="H140" s="1"/>
    </row>
    <row r="141" spans="1:8" hidden="1" x14ac:dyDescent="0.25">
      <c r="A141" s="113"/>
      <c r="B141" s="1"/>
      <c r="C141" s="1"/>
      <c r="D141" s="1"/>
      <c r="E141" s="1"/>
      <c r="F141" s="1"/>
      <c r="G141" s="1"/>
      <c r="H141" s="1"/>
    </row>
    <row r="142" spans="1:8" hidden="1" x14ac:dyDescent="0.25">
      <c r="A142" s="113"/>
      <c r="B142" s="1"/>
      <c r="C142" s="1"/>
      <c r="D142" s="1"/>
      <c r="E142" s="1"/>
      <c r="F142" s="1"/>
      <c r="G142" s="1"/>
      <c r="H142" s="1"/>
    </row>
    <row r="143" spans="1:8" hidden="1" x14ac:dyDescent="0.25">
      <c r="A143" s="113"/>
      <c r="B143" s="1"/>
      <c r="C143" s="1"/>
      <c r="D143" s="1"/>
      <c r="E143" s="1"/>
      <c r="F143" s="1"/>
      <c r="G143" s="1"/>
      <c r="H143" s="1"/>
    </row>
    <row r="144" spans="1:8" hidden="1" x14ac:dyDescent="0.25">
      <c r="A144" s="113"/>
      <c r="B144" s="1"/>
      <c r="C144" s="1"/>
      <c r="D144" s="1"/>
      <c r="E144" s="1"/>
      <c r="F144" s="1"/>
      <c r="G144" s="1"/>
      <c r="H144" s="1"/>
    </row>
    <row r="145" spans="1:8" hidden="1" x14ac:dyDescent="0.25">
      <c r="A145" s="113"/>
      <c r="B145" s="1"/>
      <c r="C145" s="1"/>
      <c r="D145" s="1"/>
      <c r="E145" s="1"/>
      <c r="F145" s="1"/>
      <c r="G145" s="1"/>
      <c r="H145" s="1"/>
    </row>
    <row r="146" spans="1:8" hidden="1" x14ac:dyDescent="0.25">
      <c r="A146" s="113"/>
      <c r="B146" s="1"/>
      <c r="C146" s="1"/>
      <c r="D146" s="1"/>
      <c r="E146" s="1"/>
      <c r="F146" s="1"/>
      <c r="G146" s="1"/>
      <c r="H146" s="1"/>
    </row>
    <row r="147" spans="1:8" hidden="1" x14ac:dyDescent="0.25">
      <c r="A147" s="113"/>
      <c r="B147" s="1"/>
      <c r="C147" s="1"/>
      <c r="D147" s="1"/>
      <c r="E147" s="1"/>
      <c r="F147" s="1"/>
      <c r="G147" s="1"/>
      <c r="H147" s="1"/>
    </row>
    <row r="148" spans="1:8" hidden="1" x14ac:dyDescent="0.25">
      <c r="A148" s="113"/>
      <c r="B148" s="1"/>
      <c r="C148" s="1"/>
      <c r="D148" s="1"/>
      <c r="E148" s="1"/>
      <c r="F148" s="1"/>
      <c r="G148" s="1"/>
      <c r="H148" s="1"/>
    </row>
    <row r="149" spans="1:8" hidden="1" x14ac:dyDescent="0.25">
      <c r="B149" s="1"/>
      <c r="C149" s="1"/>
      <c r="D149" s="1"/>
      <c r="E149" s="1"/>
      <c r="F149" s="1"/>
      <c r="G149" s="1"/>
      <c r="H149" s="1"/>
    </row>
  </sheetData>
  <mergeCells count="3">
    <mergeCell ref="A65:B65"/>
    <mergeCell ref="A69:B69"/>
    <mergeCell ref="A67:B67"/>
  </mergeCells>
  <conditionalFormatting sqref="B7:E12">
    <cfRule type="expression" dxfId="1" priority="7" stopIfTrue="1">
      <formula>MOD(ROW(),2)=0</formula>
    </cfRule>
  </conditionalFormatting>
  <conditionalFormatting sqref="B7:E12 B25:E30 B14:E23 B32:E36">
    <cfRule type="expression" dxfId="0" priority="3">
      <formula>MOD(ROW(),2)=0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33"/>
  <sheetViews>
    <sheetView zoomScale="85" zoomScaleNormal="85" workbookViewId="0">
      <selection activeCell="A2" sqref="A2:E3"/>
    </sheetView>
  </sheetViews>
  <sheetFormatPr baseColWidth="10" defaultColWidth="0" defaultRowHeight="15" zeroHeight="1" x14ac:dyDescent="0.25"/>
  <cols>
    <col min="1" max="1" width="11.42578125" style="219" customWidth="1"/>
    <col min="2" max="2" width="29.42578125" style="219" customWidth="1"/>
    <col min="3" max="8" width="11.42578125" style="219" customWidth="1"/>
    <col min="9" max="9" width="122" style="219" customWidth="1"/>
    <col min="10" max="10" width="11.42578125" style="4" customWidth="1"/>
    <col min="11" max="17" width="11.42578125" style="219" customWidth="1"/>
    <col min="18" max="18" width="13.28515625" style="219" bestFit="1" customWidth="1"/>
    <col min="19" max="19" width="11.42578125" style="219" customWidth="1"/>
    <col min="20" max="20" width="13.28515625" style="219" bestFit="1" customWidth="1"/>
    <col min="21" max="24" width="11.42578125" style="219" customWidth="1"/>
    <col min="25" max="60" width="0" style="219" hidden="1" customWidth="1"/>
    <col min="61" max="16384" width="11.42578125" style="219" hidden="1"/>
  </cols>
  <sheetData>
    <row r="1" spans="1:24" s="4" customFormat="1" ht="15" customHeight="1" x14ac:dyDescent="0.25"/>
    <row r="2" spans="1:24" s="4" customFormat="1" ht="15" customHeight="1" x14ac:dyDescent="0.25">
      <c r="A2" s="409" t="s">
        <v>4797</v>
      </c>
      <c r="B2" s="409"/>
      <c r="C2" s="409"/>
      <c r="D2" s="409"/>
      <c r="E2" s="409"/>
      <c r="G2" s="409" t="s">
        <v>4798</v>
      </c>
      <c r="H2" s="409"/>
      <c r="I2" s="409"/>
      <c r="K2" s="409" t="s">
        <v>4799</v>
      </c>
      <c r="L2" s="409"/>
      <c r="M2" s="409"/>
      <c r="N2" s="409"/>
      <c r="O2" s="409"/>
      <c r="P2" s="409"/>
      <c r="Q2" s="409"/>
      <c r="R2" s="409"/>
      <c r="S2" s="127"/>
      <c r="T2" s="127"/>
      <c r="U2" s="127"/>
      <c r="V2" s="127"/>
      <c r="W2" s="127"/>
      <c r="X2" s="127"/>
    </row>
    <row r="3" spans="1:24" s="112" customFormat="1" ht="15" customHeight="1" x14ac:dyDescent="0.25">
      <c r="A3" s="410"/>
      <c r="B3" s="410"/>
      <c r="C3" s="410"/>
      <c r="D3" s="410"/>
      <c r="E3" s="410"/>
      <c r="G3" s="410"/>
      <c r="H3" s="410"/>
      <c r="I3" s="410"/>
      <c r="K3" s="410"/>
      <c r="L3" s="410"/>
      <c r="M3" s="410"/>
      <c r="N3" s="410"/>
      <c r="O3" s="410"/>
      <c r="P3" s="410"/>
      <c r="Q3" s="410"/>
      <c r="R3" s="410"/>
    </row>
    <row r="4" spans="1:24" ht="60" customHeight="1" x14ac:dyDescent="0.25">
      <c r="A4" s="411" t="s">
        <v>4794</v>
      </c>
      <c r="B4" s="412"/>
      <c r="C4" s="4"/>
      <c r="D4" s="4"/>
      <c r="E4" s="4"/>
      <c r="F4" s="4"/>
      <c r="G4" s="153" t="s">
        <v>4781</v>
      </c>
      <c r="H4" s="153" t="s">
        <v>4782</v>
      </c>
      <c r="I4" s="153" t="s">
        <v>4783</v>
      </c>
      <c r="J4" s="154"/>
      <c r="K4" s="403" t="s">
        <v>4130</v>
      </c>
      <c r="L4" s="404"/>
      <c r="M4" s="404"/>
      <c r="N4" s="404"/>
      <c r="O4" s="404"/>
      <c r="P4" s="404"/>
      <c r="Q4" s="404"/>
      <c r="R4" s="405"/>
      <c r="S4" s="403" t="s">
        <v>4791</v>
      </c>
      <c r="T4" s="404"/>
      <c r="U4" s="404"/>
      <c r="V4" s="404"/>
      <c r="W4" s="404"/>
      <c r="X4" s="405"/>
    </row>
    <row r="5" spans="1:24" ht="75" customHeight="1" x14ac:dyDescent="0.25">
      <c r="A5" s="184" t="s">
        <v>2935</v>
      </c>
      <c r="B5" s="184" t="s">
        <v>4775</v>
      </c>
      <c r="C5" s="4"/>
      <c r="D5" s="4"/>
      <c r="E5" s="4"/>
      <c r="F5" s="4"/>
      <c r="G5" s="153"/>
      <c r="H5" s="153"/>
      <c r="I5" s="153"/>
      <c r="J5" s="154"/>
      <c r="K5" s="403" t="s">
        <v>2986</v>
      </c>
      <c r="L5" s="404"/>
      <c r="M5" s="404"/>
      <c r="N5" s="404"/>
      <c r="O5" s="404"/>
      <c r="P5" s="404"/>
      <c r="Q5" s="404"/>
      <c r="R5" s="405"/>
      <c r="S5" s="406" t="s">
        <v>3525</v>
      </c>
      <c r="T5" s="407"/>
      <c r="U5" s="407"/>
      <c r="V5" s="407"/>
      <c r="W5" s="407"/>
      <c r="X5" s="408"/>
    </row>
    <row r="6" spans="1:24" ht="28.5" customHeight="1" x14ac:dyDescent="0.25">
      <c r="A6" s="129">
        <v>1</v>
      </c>
      <c r="B6" s="131" t="s">
        <v>4772</v>
      </c>
      <c r="C6" s="4"/>
      <c r="D6" s="4"/>
      <c r="E6" s="4"/>
      <c r="F6" s="4"/>
      <c r="G6" s="140" t="s">
        <v>20</v>
      </c>
      <c r="H6" s="137">
        <v>1.99</v>
      </c>
      <c r="I6" s="134" t="s">
        <v>4784</v>
      </c>
      <c r="J6" s="154"/>
      <c r="K6" s="184" t="s">
        <v>3524</v>
      </c>
      <c r="L6" s="184" t="s">
        <v>2002</v>
      </c>
      <c r="M6" s="184" t="s">
        <v>2003</v>
      </c>
      <c r="N6" s="184" t="s">
        <v>2004</v>
      </c>
      <c r="O6" s="184" t="s">
        <v>3441</v>
      </c>
      <c r="P6" s="184" t="s">
        <v>3486</v>
      </c>
      <c r="Q6" s="184" t="s">
        <v>3422</v>
      </c>
      <c r="R6" s="149" t="s">
        <v>3487</v>
      </c>
      <c r="S6" s="184" t="s">
        <v>2001</v>
      </c>
      <c r="T6" s="149" t="s">
        <v>3487</v>
      </c>
      <c r="U6" s="184" t="s">
        <v>3441</v>
      </c>
      <c r="V6" s="184" t="s">
        <v>3486</v>
      </c>
      <c r="W6" s="184" t="s">
        <v>3422</v>
      </c>
      <c r="X6" s="184" t="s">
        <v>4792</v>
      </c>
    </row>
    <row r="7" spans="1:24" ht="15" customHeight="1" x14ac:dyDescent="0.25">
      <c r="A7" s="128">
        <v>2</v>
      </c>
      <c r="B7" s="130" t="s">
        <v>20</v>
      </c>
      <c r="C7" s="4"/>
      <c r="D7" s="4"/>
      <c r="E7" s="4"/>
      <c r="F7" s="4"/>
      <c r="G7" s="141" t="s">
        <v>4778</v>
      </c>
      <c r="H7" s="138">
        <v>4.8</v>
      </c>
      <c r="I7" s="345" t="s">
        <v>4787</v>
      </c>
      <c r="J7" s="154"/>
      <c r="K7" s="143">
        <v>1961</v>
      </c>
      <c r="L7" s="144"/>
      <c r="M7" s="145"/>
      <c r="N7" s="143"/>
      <c r="O7" s="144"/>
      <c r="P7" s="143"/>
      <c r="Q7" s="144"/>
      <c r="R7" s="145"/>
      <c r="S7" s="143">
        <v>1961</v>
      </c>
      <c r="T7" s="144"/>
      <c r="U7" s="143">
        <v>2.63326820850572</v>
      </c>
      <c r="V7" s="144"/>
      <c r="W7" s="145">
        <v>21.255496933746699</v>
      </c>
      <c r="X7" s="143">
        <v>13.718091436812999</v>
      </c>
    </row>
    <row r="8" spans="1:24" ht="15" customHeight="1" x14ac:dyDescent="0.25">
      <c r="A8" s="129">
        <v>3</v>
      </c>
      <c r="B8" s="131" t="s">
        <v>4774</v>
      </c>
      <c r="C8" s="4"/>
      <c r="D8" s="4"/>
      <c r="E8" s="4"/>
      <c r="F8" s="4"/>
      <c r="G8" s="140" t="s">
        <v>4779</v>
      </c>
      <c r="H8" s="137">
        <v>3.2</v>
      </c>
      <c r="I8" s="346" t="s">
        <v>4788</v>
      </c>
      <c r="J8" s="154"/>
      <c r="K8" s="146">
        <v>1962</v>
      </c>
      <c r="L8" s="147"/>
      <c r="M8" s="148"/>
      <c r="N8" s="146"/>
      <c r="O8" s="147"/>
      <c r="P8" s="146"/>
      <c r="Q8" s="147"/>
      <c r="R8" s="148"/>
      <c r="S8" s="146">
        <v>1962</v>
      </c>
      <c r="T8" s="147"/>
      <c r="U8" s="146">
        <v>2.7274380649688399</v>
      </c>
      <c r="V8" s="147"/>
      <c r="W8" s="148">
        <v>21.278546451554099</v>
      </c>
      <c r="X8" s="146">
        <v>13.8711951358863</v>
      </c>
    </row>
    <row r="9" spans="1:24" ht="15" customHeight="1" x14ac:dyDescent="0.25">
      <c r="A9" s="128">
        <v>4</v>
      </c>
      <c r="B9" s="130" t="s">
        <v>4773</v>
      </c>
      <c r="C9" s="4"/>
      <c r="D9" s="4"/>
      <c r="E9" s="4"/>
      <c r="F9" s="4"/>
      <c r="G9" s="141" t="s">
        <v>3011</v>
      </c>
      <c r="H9" s="138">
        <v>3.38</v>
      </c>
      <c r="I9" s="345" t="s">
        <v>4788</v>
      </c>
      <c r="J9" s="155"/>
      <c r="K9" s="143">
        <v>1963</v>
      </c>
      <c r="L9" s="144"/>
      <c r="M9" s="145"/>
      <c r="N9" s="143"/>
      <c r="O9" s="144"/>
      <c r="P9" s="143"/>
      <c r="Q9" s="144"/>
      <c r="R9" s="145"/>
      <c r="S9" s="143">
        <v>1963</v>
      </c>
      <c r="T9" s="144"/>
      <c r="U9" s="143">
        <v>2.8076568315855899</v>
      </c>
      <c r="V9" s="144"/>
      <c r="W9" s="145">
        <v>21.939299293202399</v>
      </c>
      <c r="X9" s="143">
        <v>14.03960920502</v>
      </c>
    </row>
    <row r="10" spans="1:24" ht="15" customHeight="1" x14ac:dyDescent="0.25">
      <c r="A10" s="129">
        <v>5</v>
      </c>
      <c r="B10" s="131" t="s">
        <v>4790</v>
      </c>
      <c r="C10" s="4"/>
      <c r="D10" s="4"/>
      <c r="E10" s="4"/>
      <c r="F10" s="4"/>
      <c r="G10" s="140" t="s">
        <v>3141</v>
      </c>
      <c r="H10" s="137">
        <v>6.4</v>
      </c>
      <c r="I10" s="346" t="s">
        <v>4789</v>
      </c>
      <c r="K10" s="146">
        <v>1964</v>
      </c>
      <c r="L10" s="147"/>
      <c r="M10" s="148"/>
      <c r="N10" s="146"/>
      <c r="O10" s="147"/>
      <c r="P10" s="146"/>
      <c r="Q10" s="147"/>
      <c r="R10" s="148"/>
      <c r="S10" s="146">
        <v>1964</v>
      </c>
      <c r="T10" s="147"/>
      <c r="U10" s="146">
        <v>3.1825923712072499</v>
      </c>
      <c r="V10" s="147"/>
      <c r="W10" s="148">
        <v>21.850942808491698</v>
      </c>
      <c r="X10" s="146">
        <v>14.2233336439079</v>
      </c>
    </row>
    <row r="11" spans="1:24" ht="15.75" customHeight="1" x14ac:dyDescent="0.25">
      <c r="A11" s="128">
        <v>6</v>
      </c>
      <c r="B11" s="130" t="s">
        <v>4776</v>
      </c>
      <c r="C11" s="4"/>
      <c r="D11" s="4"/>
      <c r="E11" s="4"/>
      <c r="F11" s="4"/>
      <c r="G11" s="141" t="s">
        <v>4780</v>
      </c>
      <c r="H11" s="138">
        <v>2.2999999999999998</v>
      </c>
      <c r="I11" s="135" t="s">
        <v>4785</v>
      </c>
      <c r="J11" s="154"/>
      <c r="K11" s="143">
        <v>1965</v>
      </c>
      <c r="L11" s="144"/>
      <c r="M11" s="145"/>
      <c r="N11" s="143"/>
      <c r="O11" s="144"/>
      <c r="P11" s="143"/>
      <c r="Q11" s="144"/>
      <c r="R11" s="145"/>
      <c r="S11" s="143">
        <v>1965</v>
      </c>
      <c r="T11" s="144"/>
      <c r="U11" s="143">
        <v>3.4842846891354</v>
      </c>
      <c r="V11" s="144"/>
      <c r="W11" s="145">
        <v>21.827893290722699</v>
      </c>
      <c r="X11" s="143">
        <v>14.4606443773949</v>
      </c>
    </row>
    <row r="12" spans="1:24" ht="15" customHeight="1" x14ac:dyDescent="0.25">
      <c r="A12" s="129">
        <v>7</v>
      </c>
      <c r="B12" s="131" t="s">
        <v>2936</v>
      </c>
      <c r="C12" s="4"/>
      <c r="D12" s="4"/>
      <c r="E12" s="4"/>
      <c r="F12" s="4"/>
      <c r="G12" s="142" t="s">
        <v>3520</v>
      </c>
      <c r="H12" s="139">
        <v>2.2999999999999998</v>
      </c>
      <c r="I12" s="136" t="s">
        <v>4786</v>
      </c>
      <c r="J12" s="155"/>
      <c r="K12" s="146">
        <v>1966</v>
      </c>
      <c r="L12" s="147"/>
      <c r="M12" s="148"/>
      <c r="N12" s="146"/>
      <c r="O12" s="147"/>
      <c r="P12" s="146"/>
      <c r="Q12" s="147"/>
      <c r="R12" s="148"/>
      <c r="S12" s="146">
        <v>1966</v>
      </c>
      <c r="T12" s="147"/>
      <c r="U12" s="146">
        <v>3.86096411498787</v>
      </c>
      <c r="V12" s="147"/>
      <c r="W12" s="148">
        <v>22.039180536644</v>
      </c>
      <c r="X12" s="146">
        <v>14.8931623272897</v>
      </c>
    </row>
    <row r="13" spans="1:24" ht="15" customHeight="1" x14ac:dyDescent="0.25">
      <c r="A13" s="132">
        <v>8</v>
      </c>
      <c r="B13" s="133" t="s">
        <v>4777</v>
      </c>
      <c r="C13" s="4"/>
      <c r="D13" s="4"/>
      <c r="E13" s="4"/>
      <c r="F13" s="4"/>
      <c r="G13" s="156"/>
      <c r="H13" s="4"/>
      <c r="I13" s="157"/>
      <c r="K13" s="143">
        <v>1967</v>
      </c>
      <c r="L13" s="144"/>
      <c r="M13" s="145"/>
      <c r="N13" s="143"/>
      <c r="O13" s="144"/>
      <c r="P13" s="143"/>
      <c r="Q13" s="144"/>
      <c r="R13" s="145"/>
      <c r="S13" s="143">
        <v>1967</v>
      </c>
      <c r="T13" s="144"/>
      <c r="U13" s="143">
        <v>4.3649472356886303</v>
      </c>
      <c r="V13" s="144"/>
      <c r="W13" s="145">
        <v>23.0475969373183</v>
      </c>
      <c r="X13" s="143">
        <v>15.3065423148003</v>
      </c>
    </row>
    <row r="14" spans="1:24" ht="15" customHeight="1" x14ac:dyDescent="0.25">
      <c r="A14" s="347"/>
      <c r="B14" s="348"/>
      <c r="C14" s="4"/>
      <c r="D14" s="4"/>
      <c r="E14" s="4"/>
      <c r="F14" s="4"/>
      <c r="G14" s="4"/>
      <c r="H14" s="4"/>
      <c r="I14" s="4"/>
      <c r="K14" s="146">
        <v>1968</v>
      </c>
      <c r="L14" s="147"/>
      <c r="M14" s="148"/>
      <c r="N14" s="146"/>
      <c r="O14" s="147"/>
      <c r="P14" s="146"/>
      <c r="Q14" s="147"/>
      <c r="R14" s="148"/>
      <c r="S14" s="146">
        <v>1968</v>
      </c>
      <c r="T14" s="147"/>
      <c r="U14" s="146">
        <v>4.4957387029985201</v>
      </c>
      <c r="V14" s="147"/>
      <c r="W14" s="148">
        <v>23.0111018675975</v>
      </c>
      <c r="X14" s="146">
        <v>15.9521295791623</v>
      </c>
    </row>
    <row r="15" spans="1:24" ht="15" customHeight="1" x14ac:dyDescent="0.25">
      <c r="C15" s="4"/>
      <c r="D15" s="4"/>
      <c r="E15" s="4"/>
      <c r="F15" s="4"/>
      <c r="G15" s="4"/>
      <c r="H15" s="4"/>
      <c r="I15" s="4"/>
      <c r="K15" s="143">
        <v>1969</v>
      </c>
      <c r="L15" s="144"/>
      <c r="M15" s="145"/>
      <c r="N15" s="143"/>
      <c r="O15" s="144"/>
      <c r="P15" s="143"/>
      <c r="Q15" s="144"/>
      <c r="R15" s="145"/>
      <c r="S15" s="143">
        <v>1969</v>
      </c>
      <c r="T15" s="144"/>
      <c r="U15" s="143">
        <v>4.52157628175138</v>
      </c>
      <c r="V15" s="144"/>
      <c r="W15" s="145">
        <v>22.916983003473302</v>
      </c>
      <c r="X15" s="143">
        <v>16.815889614843801</v>
      </c>
    </row>
    <row r="16" spans="1:24" ht="58.5" customHeight="1" x14ac:dyDescent="0.25">
      <c r="A16" s="184" t="s">
        <v>4768</v>
      </c>
      <c r="B16" s="184" t="s">
        <v>4769</v>
      </c>
      <c r="C16" s="149" t="s">
        <v>4793</v>
      </c>
      <c r="D16" s="149" t="s">
        <v>4770</v>
      </c>
      <c r="E16" s="184" t="s">
        <v>4771</v>
      </c>
      <c r="F16" s="4"/>
      <c r="G16" s="4"/>
      <c r="H16" s="4"/>
      <c r="I16" s="4"/>
      <c r="K16" s="146">
        <v>1970</v>
      </c>
      <c r="L16" s="147"/>
      <c r="M16" s="148"/>
      <c r="N16" s="146"/>
      <c r="O16" s="147"/>
      <c r="P16" s="146"/>
      <c r="Q16" s="147"/>
      <c r="R16" s="148"/>
      <c r="S16" s="146">
        <v>1970</v>
      </c>
      <c r="T16" s="147"/>
      <c r="U16" s="146">
        <v>4.7519613589644401</v>
      </c>
      <c r="V16" s="147"/>
      <c r="W16" s="148">
        <v>23.3395574952965</v>
      </c>
      <c r="X16" s="146">
        <v>17.807236066304998</v>
      </c>
    </row>
    <row r="17" spans="1:24" ht="15" customHeight="1" x14ac:dyDescent="0.25">
      <c r="A17" s="143" t="s">
        <v>2120</v>
      </c>
      <c r="B17" s="144">
        <v>107.1</v>
      </c>
      <c r="C17" s="145">
        <v>0.3</v>
      </c>
      <c r="D17" s="143">
        <v>0.1</v>
      </c>
      <c r="E17" s="144"/>
      <c r="F17" s="4"/>
      <c r="G17" s="4"/>
      <c r="H17" s="4"/>
      <c r="I17" s="4"/>
      <c r="K17" s="143">
        <v>1971</v>
      </c>
      <c r="L17" s="144"/>
      <c r="M17" s="145"/>
      <c r="N17" s="143"/>
      <c r="O17" s="144"/>
      <c r="P17" s="143"/>
      <c r="Q17" s="144"/>
      <c r="R17" s="145"/>
      <c r="S17" s="143">
        <v>1971</v>
      </c>
      <c r="T17" s="144"/>
      <c r="U17" s="143">
        <v>4.8983743052306599</v>
      </c>
      <c r="V17" s="144"/>
      <c r="W17" s="145">
        <v>23.716032951524301</v>
      </c>
      <c r="X17" s="143">
        <v>18.565099376692402</v>
      </c>
    </row>
    <row r="18" spans="1:24" ht="15" customHeight="1" x14ac:dyDescent="0.25">
      <c r="A18" s="146" t="s">
        <v>2121</v>
      </c>
      <c r="B18" s="147">
        <v>106.8</v>
      </c>
      <c r="C18" s="148">
        <v>0.3</v>
      </c>
      <c r="D18" s="146">
        <v>0.1</v>
      </c>
      <c r="E18" s="147"/>
      <c r="F18" s="4"/>
      <c r="G18" s="4"/>
      <c r="H18" s="4"/>
      <c r="I18" s="4"/>
      <c r="K18" s="146">
        <v>1972</v>
      </c>
      <c r="L18" s="147"/>
      <c r="M18" s="148"/>
      <c r="N18" s="146"/>
      <c r="O18" s="147"/>
      <c r="P18" s="146"/>
      <c r="Q18" s="147"/>
      <c r="R18" s="148"/>
      <c r="S18" s="146">
        <v>1972</v>
      </c>
      <c r="T18" s="147"/>
      <c r="U18" s="146">
        <v>5.2148846449532504</v>
      </c>
      <c r="V18" s="147"/>
      <c r="W18" s="148">
        <v>24.4824294160275</v>
      </c>
      <c r="X18" s="146">
        <v>19.178790037182701</v>
      </c>
    </row>
    <row r="19" spans="1:24" ht="15" customHeight="1" x14ac:dyDescent="0.25">
      <c r="A19" s="143" t="s">
        <v>2122</v>
      </c>
      <c r="B19" s="144">
        <v>106.5</v>
      </c>
      <c r="C19" s="145">
        <v>-0.1</v>
      </c>
      <c r="D19" s="143">
        <v>-0.1</v>
      </c>
      <c r="E19" s="144"/>
      <c r="F19" s="4"/>
      <c r="G19" s="4"/>
      <c r="H19" s="4"/>
      <c r="I19" s="4"/>
      <c r="K19" s="143">
        <v>1973</v>
      </c>
      <c r="L19" s="144"/>
      <c r="M19" s="145"/>
      <c r="N19" s="143"/>
      <c r="O19" s="144"/>
      <c r="P19" s="143"/>
      <c r="Q19" s="144"/>
      <c r="R19" s="145"/>
      <c r="S19" s="143">
        <v>1973</v>
      </c>
      <c r="T19" s="144"/>
      <c r="U19" s="143">
        <v>6.0976685856761499</v>
      </c>
      <c r="V19" s="144"/>
      <c r="W19" s="145">
        <v>27.067816988102201</v>
      </c>
      <c r="X19" s="143">
        <v>20.371723025782501</v>
      </c>
    </row>
    <row r="20" spans="1:24" ht="15" customHeight="1" x14ac:dyDescent="0.25">
      <c r="A20" s="146" t="s">
        <v>2123</v>
      </c>
      <c r="B20" s="147">
        <v>106.6</v>
      </c>
      <c r="C20" s="148">
        <v>-0.1</v>
      </c>
      <c r="D20" s="146">
        <v>0.6</v>
      </c>
      <c r="E20" s="147"/>
      <c r="F20" s="4"/>
      <c r="G20" s="4"/>
      <c r="H20" s="4"/>
      <c r="I20" s="4"/>
      <c r="K20" s="146">
        <v>1974</v>
      </c>
      <c r="L20" s="147"/>
      <c r="M20" s="148"/>
      <c r="N20" s="146"/>
      <c r="O20" s="147"/>
      <c r="P20" s="146"/>
      <c r="Q20" s="147"/>
      <c r="R20" s="148"/>
      <c r="S20" s="146">
        <v>1974</v>
      </c>
      <c r="T20" s="147"/>
      <c r="U20" s="146">
        <v>7.8417051514945397</v>
      </c>
      <c r="V20" s="147"/>
      <c r="W20" s="148">
        <v>31.7583938463324</v>
      </c>
      <c r="X20" s="146">
        <v>22.619795673841999</v>
      </c>
    </row>
    <row r="21" spans="1:24" ht="15" customHeight="1" x14ac:dyDescent="0.25">
      <c r="A21" s="143" t="s">
        <v>2124</v>
      </c>
      <c r="B21" s="144">
        <v>106.7</v>
      </c>
      <c r="C21" s="145">
        <v>-0.4</v>
      </c>
      <c r="D21" s="143">
        <v>0.4</v>
      </c>
      <c r="E21" s="144">
        <f>SUM(B21:B32)/12</f>
        <v>106.875</v>
      </c>
      <c r="F21" s="4"/>
      <c r="G21" s="4"/>
      <c r="H21" s="4"/>
      <c r="I21" s="4"/>
      <c r="K21" s="143">
        <v>1975</v>
      </c>
      <c r="L21" s="144"/>
      <c r="M21" s="145"/>
      <c r="N21" s="143"/>
      <c r="O21" s="144"/>
      <c r="P21" s="143"/>
      <c r="Q21" s="144"/>
      <c r="R21" s="145"/>
      <c r="S21" s="143">
        <v>1975</v>
      </c>
      <c r="T21" s="144"/>
      <c r="U21" s="143">
        <v>8.2917096481069503</v>
      </c>
      <c r="V21" s="144"/>
      <c r="W21" s="145">
        <v>33.183622359301502</v>
      </c>
      <c r="X21" s="143">
        <v>24.685419747108501</v>
      </c>
    </row>
    <row r="22" spans="1:24" ht="15" customHeight="1" x14ac:dyDescent="0.25">
      <c r="A22" s="146" t="s">
        <v>2125</v>
      </c>
      <c r="B22" s="147">
        <v>107.1</v>
      </c>
      <c r="C22" s="148">
        <v>0.1</v>
      </c>
      <c r="D22" s="146">
        <v>0.3</v>
      </c>
      <c r="E22" s="147"/>
      <c r="F22" s="4"/>
      <c r="G22" s="4"/>
      <c r="H22" s="4"/>
      <c r="I22" s="4"/>
      <c r="K22" s="146">
        <v>1976</v>
      </c>
      <c r="L22" s="147"/>
      <c r="M22" s="148"/>
      <c r="N22" s="146"/>
      <c r="O22" s="147"/>
      <c r="P22" s="146"/>
      <c r="Q22" s="147"/>
      <c r="R22" s="148"/>
      <c r="S22" s="146">
        <v>1976</v>
      </c>
      <c r="T22" s="147"/>
      <c r="U22" s="146">
        <v>7.6586889686617603</v>
      </c>
      <c r="V22" s="147"/>
      <c r="W22" s="148">
        <v>34.057583239919303</v>
      </c>
      <c r="X22" s="146">
        <v>26.101628963574701</v>
      </c>
    </row>
    <row r="23" spans="1:24" ht="15" customHeight="1" x14ac:dyDescent="0.25">
      <c r="A23" s="143" t="s">
        <v>2126</v>
      </c>
      <c r="B23" s="144">
        <v>107</v>
      </c>
      <c r="C23" s="145">
        <v>0</v>
      </c>
      <c r="D23" s="143">
        <v>0.2</v>
      </c>
      <c r="E23" s="144"/>
      <c r="F23" s="4"/>
      <c r="G23" s="4"/>
      <c r="H23" s="4"/>
      <c r="I23" s="4"/>
      <c r="K23" s="143">
        <v>1977</v>
      </c>
      <c r="L23" s="144"/>
      <c r="M23" s="145"/>
      <c r="N23" s="143"/>
      <c r="O23" s="144"/>
      <c r="P23" s="143"/>
      <c r="Q23" s="144"/>
      <c r="R23" s="145"/>
      <c r="S23" s="143">
        <v>1977</v>
      </c>
      <c r="T23" s="144"/>
      <c r="U23" s="143">
        <v>8.2960159112324092</v>
      </c>
      <c r="V23" s="144"/>
      <c r="W23" s="145">
        <v>35.688336619357699</v>
      </c>
      <c r="X23" s="143">
        <v>27.794700702480601</v>
      </c>
    </row>
    <row r="24" spans="1:24" ht="15" customHeight="1" x14ac:dyDescent="0.25">
      <c r="A24" s="146" t="s">
        <v>2127</v>
      </c>
      <c r="B24" s="147">
        <v>107</v>
      </c>
      <c r="C24" s="148">
        <v>0</v>
      </c>
      <c r="D24" s="146">
        <v>0</v>
      </c>
      <c r="E24" s="147"/>
      <c r="F24" s="4"/>
      <c r="G24" s="4"/>
      <c r="H24" s="4"/>
      <c r="I24" s="4"/>
      <c r="K24" s="146">
        <v>1978</v>
      </c>
      <c r="L24" s="147"/>
      <c r="M24" s="148"/>
      <c r="N24" s="146"/>
      <c r="O24" s="147"/>
      <c r="P24" s="146"/>
      <c r="Q24" s="147"/>
      <c r="R24" s="148"/>
      <c r="S24" s="146">
        <v>1978</v>
      </c>
      <c r="T24" s="147"/>
      <c r="U24" s="146">
        <v>8.5048696728180904</v>
      </c>
      <c r="V24" s="147"/>
      <c r="W24" s="148">
        <v>37.422812828564297</v>
      </c>
      <c r="X24" s="146">
        <v>29.920290391293999</v>
      </c>
    </row>
    <row r="25" spans="1:24" ht="15" customHeight="1" x14ac:dyDescent="0.25">
      <c r="A25" s="143" t="s">
        <v>2128</v>
      </c>
      <c r="B25" s="144">
        <v>107</v>
      </c>
      <c r="C25" s="145">
        <v>-0.1</v>
      </c>
      <c r="D25" s="143">
        <v>0.1</v>
      </c>
      <c r="E25" s="144"/>
      <c r="F25" s="4"/>
      <c r="G25" s="4"/>
      <c r="H25" s="4"/>
      <c r="I25" s="4"/>
      <c r="K25" s="143">
        <v>1979</v>
      </c>
      <c r="L25" s="144"/>
      <c r="M25" s="145"/>
      <c r="N25" s="143"/>
      <c r="O25" s="144"/>
      <c r="P25" s="143"/>
      <c r="Q25" s="144"/>
      <c r="R25" s="145"/>
      <c r="S25" s="143">
        <v>1979</v>
      </c>
      <c r="T25" s="144"/>
      <c r="U25" s="143">
        <v>9.0366931688145495</v>
      </c>
      <c r="V25" s="144"/>
      <c r="W25" s="145">
        <v>38.7904175473222</v>
      </c>
      <c r="X25" s="143">
        <v>33.291123499211501</v>
      </c>
    </row>
    <row r="26" spans="1:24" ht="15" customHeight="1" x14ac:dyDescent="0.25">
      <c r="A26" s="146" t="s">
        <v>2129</v>
      </c>
      <c r="B26" s="147">
        <v>107.1</v>
      </c>
      <c r="C26" s="148">
        <v>0</v>
      </c>
      <c r="D26" s="146">
        <v>0.2</v>
      </c>
      <c r="E26" s="147"/>
      <c r="F26" s="4"/>
      <c r="G26" s="4"/>
      <c r="H26" s="4"/>
      <c r="I26" s="4"/>
      <c r="K26" s="146">
        <v>1980</v>
      </c>
      <c r="L26" s="147"/>
      <c r="M26" s="148"/>
      <c r="N26" s="146"/>
      <c r="O26" s="147"/>
      <c r="P26" s="146"/>
      <c r="Q26" s="147"/>
      <c r="R26" s="148"/>
      <c r="S26" s="146">
        <v>1980</v>
      </c>
      <c r="T26" s="147"/>
      <c r="U26" s="146">
        <v>10.063736924240899</v>
      </c>
      <c r="V26" s="147"/>
      <c r="W26" s="148">
        <v>41.379646705704502</v>
      </c>
      <c r="X26" s="146">
        <v>37.788544659501802</v>
      </c>
    </row>
    <row r="27" spans="1:24" ht="15" customHeight="1" x14ac:dyDescent="0.25">
      <c r="A27" s="143" t="s">
        <v>2130</v>
      </c>
      <c r="B27" s="144">
        <v>107.1</v>
      </c>
      <c r="C27" s="145">
        <v>-0.1</v>
      </c>
      <c r="D27" s="143">
        <v>0.4</v>
      </c>
      <c r="E27" s="144"/>
      <c r="F27" s="4"/>
      <c r="G27" s="4"/>
      <c r="H27" s="4"/>
      <c r="I27" s="4"/>
      <c r="K27" s="143">
        <v>1981</v>
      </c>
      <c r="L27" s="144"/>
      <c r="M27" s="145"/>
      <c r="N27" s="143"/>
      <c r="O27" s="144"/>
      <c r="P27" s="143"/>
      <c r="Q27" s="144"/>
      <c r="R27" s="145"/>
      <c r="S27" s="143">
        <v>1981</v>
      </c>
      <c r="T27" s="144"/>
      <c r="U27" s="143">
        <v>11.383606572199801</v>
      </c>
      <c r="V27" s="144"/>
      <c r="W27" s="145">
        <v>45.3934724361579</v>
      </c>
      <c r="X27" s="143">
        <v>41.686634824620299</v>
      </c>
    </row>
    <row r="28" spans="1:24" ht="15" customHeight="1" x14ac:dyDescent="0.25">
      <c r="A28" s="146" t="s">
        <v>2131</v>
      </c>
      <c r="B28" s="147">
        <v>107.2</v>
      </c>
      <c r="C28" s="148">
        <v>0.2</v>
      </c>
      <c r="D28" s="146">
        <v>0.7</v>
      </c>
      <c r="E28" s="147"/>
      <c r="F28" s="4"/>
      <c r="G28" s="4"/>
      <c r="H28" s="4"/>
      <c r="I28" s="4"/>
      <c r="K28" s="146">
        <v>1982</v>
      </c>
      <c r="L28" s="147"/>
      <c r="M28" s="148"/>
      <c r="N28" s="146"/>
      <c r="O28" s="147"/>
      <c r="P28" s="146"/>
      <c r="Q28" s="147"/>
      <c r="R28" s="148"/>
      <c r="S28" s="146">
        <v>1982</v>
      </c>
      <c r="T28" s="147"/>
      <c r="U28" s="146">
        <v>12.281462433861799</v>
      </c>
      <c r="V28" s="147"/>
      <c r="W28" s="148">
        <v>48.034873217262898</v>
      </c>
      <c r="X28" s="146">
        <v>44.254788345168997</v>
      </c>
    </row>
    <row r="29" spans="1:24" ht="15" customHeight="1" x14ac:dyDescent="0.25">
      <c r="A29" s="143" t="s">
        <v>2132</v>
      </c>
      <c r="B29" s="144">
        <v>107</v>
      </c>
      <c r="C29" s="145">
        <v>0.3</v>
      </c>
      <c r="D29" s="143">
        <v>0.4</v>
      </c>
      <c r="E29" s="144"/>
      <c r="F29" s="4"/>
      <c r="G29" s="4"/>
      <c r="H29" s="4"/>
      <c r="I29" s="4"/>
      <c r="K29" s="143">
        <v>1983</v>
      </c>
      <c r="L29" s="144"/>
      <c r="M29" s="145"/>
      <c r="N29" s="143"/>
      <c r="O29" s="144"/>
      <c r="P29" s="143"/>
      <c r="Q29" s="144"/>
      <c r="R29" s="145"/>
      <c r="S29" s="143">
        <v>1983</v>
      </c>
      <c r="T29" s="144"/>
      <c r="U29" s="143">
        <v>13.739132501836</v>
      </c>
      <c r="V29" s="144"/>
      <c r="W29" s="145">
        <v>49.814198025676902</v>
      </c>
      <c r="X29" s="143">
        <v>45.6764447583299</v>
      </c>
    </row>
    <row r="30" spans="1:24" ht="15" customHeight="1" x14ac:dyDescent="0.25">
      <c r="A30" s="146" t="s">
        <v>2133</v>
      </c>
      <c r="B30" s="147">
        <v>106.7</v>
      </c>
      <c r="C30" s="148">
        <v>0.1</v>
      </c>
      <c r="D30" s="146">
        <v>0.3</v>
      </c>
      <c r="E30" s="147"/>
      <c r="F30" s="4"/>
      <c r="G30" s="4"/>
      <c r="H30" s="4"/>
      <c r="I30" s="4"/>
      <c r="K30" s="146">
        <v>1984</v>
      </c>
      <c r="L30" s="147"/>
      <c r="M30" s="148"/>
      <c r="N30" s="146"/>
      <c r="O30" s="147"/>
      <c r="P30" s="146"/>
      <c r="Q30" s="147"/>
      <c r="R30" s="148"/>
      <c r="S30" s="146">
        <v>1984</v>
      </c>
      <c r="T30" s="147"/>
      <c r="U30" s="146">
        <v>14.8824453616503</v>
      </c>
      <c r="V30" s="147"/>
      <c r="W30" s="148">
        <v>51.755593116987399</v>
      </c>
      <c r="X30" s="146">
        <v>47.6484197830369</v>
      </c>
    </row>
    <row r="31" spans="1:24" ht="15" customHeight="1" x14ac:dyDescent="0.25">
      <c r="A31" s="143" t="s">
        <v>2134</v>
      </c>
      <c r="B31" s="144">
        <v>106.6</v>
      </c>
      <c r="C31" s="145">
        <v>0.6</v>
      </c>
      <c r="D31" s="143">
        <v>0.2</v>
      </c>
      <c r="E31" s="144"/>
      <c r="F31" s="4"/>
      <c r="G31" s="4"/>
      <c r="H31" s="4"/>
      <c r="I31" s="4"/>
      <c r="K31" s="143">
        <v>1985</v>
      </c>
      <c r="L31" s="144"/>
      <c r="M31" s="145"/>
      <c r="N31" s="143"/>
      <c r="O31" s="144"/>
      <c r="P31" s="143"/>
      <c r="Q31" s="144"/>
      <c r="R31" s="145"/>
      <c r="S31" s="143">
        <v>1985</v>
      </c>
      <c r="T31" s="144"/>
      <c r="U31" s="143">
        <v>15.7092478817419</v>
      </c>
      <c r="V31" s="144"/>
      <c r="W31" s="145">
        <v>51.934904919309901</v>
      </c>
      <c r="X31" s="143">
        <v>49.345235501970798</v>
      </c>
    </row>
    <row r="32" spans="1:24" ht="15" customHeight="1" x14ac:dyDescent="0.25">
      <c r="A32" s="146" t="s">
        <v>2135</v>
      </c>
      <c r="B32" s="147">
        <v>106</v>
      </c>
      <c r="C32" s="148">
        <v>-0.3</v>
      </c>
      <c r="D32" s="146">
        <v>-0.3</v>
      </c>
      <c r="E32" s="147"/>
      <c r="F32" s="4"/>
      <c r="G32" s="4"/>
      <c r="H32" s="4"/>
      <c r="I32" s="4"/>
      <c r="K32" s="146">
        <v>1986</v>
      </c>
      <c r="L32" s="147"/>
      <c r="M32" s="148"/>
      <c r="N32" s="146"/>
      <c r="O32" s="147"/>
      <c r="P32" s="146"/>
      <c r="Q32" s="147"/>
      <c r="R32" s="148"/>
      <c r="S32" s="146">
        <v>1986</v>
      </c>
      <c r="T32" s="147"/>
      <c r="U32" s="146">
        <v>17.0807926872065</v>
      </c>
      <c r="V32" s="147"/>
      <c r="W32" s="148">
        <v>52.317666651510301</v>
      </c>
      <c r="X32" s="146">
        <v>50.262433187881101</v>
      </c>
    </row>
    <row r="33" spans="1:24" ht="15" customHeight="1" x14ac:dyDescent="0.25">
      <c r="A33" s="143" t="s">
        <v>2136</v>
      </c>
      <c r="B33" s="144">
        <v>106.3</v>
      </c>
      <c r="C33" s="145">
        <v>-0.5</v>
      </c>
      <c r="D33" s="143">
        <v>0.1</v>
      </c>
      <c r="E33" s="144">
        <f>SUM(B33:B44)/12</f>
        <v>106.63333333333334</v>
      </c>
      <c r="F33" s="4"/>
      <c r="G33" s="4"/>
      <c r="H33" s="4"/>
      <c r="I33" s="4"/>
      <c r="K33" s="143">
        <v>1987</v>
      </c>
      <c r="L33" s="144"/>
      <c r="M33" s="145"/>
      <c r="N33" s="143"/>
      <c r="O33" s="144"/>
      <c r="P33" s="143"/>
      <c r="Q33" s="144"/>
      <c r="R33" s="145"/>
      <c r="S33" s="143">
        <v>1987</v>
      </c>
      <c r="T33" s="144"/>
      <c r="U33" s="143">
        <v>18.583678517998202</v>
      </c>
      <c r="V33" s="144"/>
      <c r="W33" s="145">
        <v>52.469392022833297</v>
      </c>
      <c r="X33" s="143">
        <v>52.142688443997102</v>
      </c>
    </row>
    <row r="34" spans="1:24" ht="15" customHeight="1" x14ac:dyDescent="0.25">
      <c r="A34" s="146" t="s">
        <v>2137</v>
      </c>
      <c r="B34" s="147">
        <v>106.8</v>
      </c>
      <c r="C34" s="148">
        <v>0</v>
      </c>
      <c r="D34" s="146">
        <v>0.7</v>
      </c>
      <c r="E34" s="147"/>
      <c r="F34" s="4"/>
      <c r="G34" s="4"/>
      <c r="H34" s="4"/>
      <c r="I34" s="4"/>
      <c r="K34" s="146">
        <v>1988</v>
      </c>
      <c r="L34" s="147"/>
      <c r="M34" s="148"/>
      <c r="N34" s="146"/>
      <c r="O34" s="147"/>
      <c r="P34" s="146"/>
      <c r="Q34" s="147"/>
      <c r="R34" s="148"/>
      <c r="S34" s="146">
        <v>1988</v>
      </c>
      <c r="T34" s="147">
        <v>55.456067554778997</v>
      </c>
      <c r="U34" s="146">
        <v>20.327715083816599</v>
      </c>
      <c r="V34" s="147">
        <v>1.65401347138877</v>
      </c>
      <c r="W34" s="148">
        <v>53.810782236876697</v>
      </c>
      <c r="X34" s="146">
        <v>54.2331348364673</v>
      </c>
    </row>
    <row r="35" spans="1:24" ht="15" customHeight="1" x14ac:dyDescent="0.25">
      <c r="A35" s="143" t="s">
        <v>2138</v>
      </c>
      <c r="B35" s="144">
        <v>106.8</v>
      </c>
      <c r="C35" s="145">
        <v>-0.2</v>
      </c>
      <c r="D35" s="143">
        <v>0.8</v>
      </c>
      <c r="E35" s="144"/>
      <c r="F35" s="4"/>
      <c r="G35" s="4"/>
      <c r="H35" s="4"/>
      <c r="I35" s="4"/>
      <c r="K35" s="143">
        <v>1989</v>
      </c>
      <c r="L35" s="144"/>
      <c r="M35" s="145"/>
      <c r="N35" s="143"/>
      <c r="O35" s="144"/>
      <c r="P35" s="143"/>
      <c r="Q35" s="144"/>
      <c r="R35" s="145"/>
      <c r="S35" s="143">
        <v>1989</v>
      </c>
      <c r="T35" s="144">
        <v>58.360631870131698</v>
      </c>
      <c r="U35" s="143">
        <v>20.9909190074478</v>
      </c>
      <c r="V35" s="144">
        <v>2.6684628800269201</v>
      </c>
      <c r="W35" s="145">
        <v>55.324587645526897</v>
      </c>
      <c r="X35" s="143">
        <v>56.850969898336402</v>
      </c>
    </row>
    <row r="36" spans="1:24" ht="15" customHeight="1" x14ac:dyDescent="0.25">
      <c r="A36" s="146" t="s">
        <v>2139</v>
      </c>
      <c r="B36" s="147">
        <v>107</v>
      </c>
      <c r="C36" s="148">
        <v>0.1</v>
      </c>
      <c r="D36" s="146">
        <v>0.8</v>
      </c>
      <c r="E36" s="147"/>
      <c r="F36" s="4"/>
      <c r="G36" s="4"/>
      <c r="H36" s="4"/>
      <c r="I36" s="4"/>
      <c r="K36" s="146">
        <v>1990</v>
      </c>
      <c r="L36" s="147">
        <v>0.96361300000000005</v>
      </c>
      <c r="M36" s="148">
        <v>1</v>
      </c>
      <c r="N36" s="146">
        <v>9.1128879999999999</v>
      </c>
      <c r="O36" s="147">
        <v>5.4173023269023703</v>
      </c>
      <c r="P36" s="146">
        <v>168.843003779063</v>
      </c>
      <c r="Q36" s="147">
        <v>1.5021592220858699</v>
      </c>
      <c r="R36" s="148">
        <v>0.62571500000000002</v>
      </c>
      <c r="S36" s="146">
        <v>1990</v>
      </c>
      <c r="T36" s="147">
        <v>62.429933755550699</v>
      </c>
      <c r="U36" s="146">
        <v>22.874063374766301</v>
      </c>
      <c r="V36" s="147">
        <v>3.61958264994843</v>
      </c>
      <c r="W36" s="148">
        <v>56.7728752802266</v>
      </c>
      <c r="X36" s="146">
        <v>59.9197604891108</v>
      </c>
    </row>
    <row r="37" spans="1:24" ht="15" customHeight="1" x14ac:dyDescent="0.25">
      <c r="A37" s="143" t="s">
        <v>2140</v>
      </c>
      <c r="B37" s="144">
        <v>106.9</v>
      </c>
      <c r="C37" s="145">
        <v>0</v>
      </c>
      <c r="D37" s="143">
        <v>0.9</v>
      </c>
      <c r="E37" s="144"/>
      <c r="F37" s="4"/>
      <c r="G37" s="4"/>
      <c r="H37" s="4"/>
      <c r="I37" s="4"/>
      <c r="K37" s="143">
        <v>1991</v>
      </c>
      <c r="L37" s="144">
        <v>0.96336999999999995</v>
      </c>
      <c r="M37" s="145">
        <v>1</v>
      </c>
      <c r="N37" s="143">
        <v>9.7493820000000007</v>
      </c>
      <c r="O37" s="144">
        <v>5.9180674662211699</v>
      </c>
      <c r="P37" s="143">
        <v>183.75612896232201</v>
      </c>
      <c r="Q37" s="144">
        <v>1.5039371325681901</v>
      </c>
      <c r="R37" s="145">
        <v>0.65731899999999999</v>
      </c>
      <c r="S37" s="143">
        <v>1991</v>
      </c>
      <c r="T37" s="144">
        <v>67.132561694693194</v>
      </c>
      <c r="U37" s="143">
        <v>26.0467522544877</v>
      </c>
      <c r="V37" s="144">
        <v>4.1061109671817597</v>
      </c>
      <c r="W37" s="145">
        <v>59.247226427856297</v>
      </c>
      <c r="X37" s="143">
        <v>62.457340753462802</v>
      </c>
    </row>
    <row r="38" spans="1:24" ht="15" customHeight="1" x14ac:dyDescent="0.25">
      <c r="A38" s="146" t="s">
        <v>2141</v>
      </c>
      <c r="B38" s="147">
        <v>106.9</v>
      </c>
      <c r="C38" s="148">
        <v>0.2</v>
      </c>
      <c r="D38" s="146">
        <v>0.8</v>
      </c>
      <c r="E38" s="147"/>
      <c r="F38" s="4"/>
      <c r="G38" s="4"/>
      <c r="H38" s="4"/>
      <c r="I38" s="4"/>
      <c r="K38" s="146">
        <v>1992</v>
      </c>
      <c r="L38" s="147">
        <v>0.97821100000000005</v>
      </c>
      <c r="M38" s="148">
        <v>1</v>
      </c>
      <c r="N38" s="146">
        <v>9.7198609999999999</v>
      </c>
      <c r="O38" s="147">
        <v>6.4211922286429104</v>
      </c>
      <c r="P38" s="146">
        <v>195.94789832082699</v>
      </c>
      <c r="Q38" s="147">
        <v>1.5293131126680899</v>
      </c>
      <c r="R38" s="148">
        <v>0.66437999999999997</v>
      </c>
      <c r="S38" s="146">
        <v>1992</v>
      </c>
      <c r="T38" s="147">
        <v>69.993448351168396</v>
      </c>
      <c r="U38" s="146">
        <v>29.117096331637601</v>
      </c>
      <c r="V38" s="147">
        <v>4.5111595018188497</v>
      </c>
      <c r="W38" s="148">
        <v>62.071676973047602</v>
      </c>
      <c r="X38" s="146">
        <v>64.349060980652595</v>
      </c>
    </row>
    <row r="39" spans="1:24" ht="15" customHeight="1" x14ac:dyDescent="0.25">
      <c r="A39" s="143" t="s">
        <v>2142</v>
      </c>
      <c r="B39" s="144">
        <v>106.7</v>
      </c>
      <c r="C39" s="145">
        <v>0.2</v>
      </c>
      <c r="D39" s="143">
        <v>0.9</v>
      </c>
      <c r="E39" s="144"/>
      <c r="F39" s="4"/>
      <c r="G39" s="4"/>
      <c r="H39" s="4"/>
      <c r="I39" s="4"/>
      <c r="K39" s="143">
        <v>1993</v>
      </c>
      <c r="L39" s="144">
        <v>0.989819</v>
      </c>
      <c r="M39" s="145">
        <v>1</v>
      </c>
      <c r="N39" s="143">
        <v>9.9947119999999998</v>
      </c>
      <c r="O39" s="144">
        <v>6.6339009610789299</v>
      </c>
      <c r="P39" s="143">
        <v>202.25841434924499</v>
      </c>
      <c r="Q39" s="144">
        <v>1.53800203227986</v>
      </c>
      <c r="R39" s="145">
        <v>0.66330599999999995</v>
      </c>
      <c r="S39" s="143">
        <v>1993</v>
      </c>
      <c r="T39" s="144">
        <v>71.747834316080599</v>
      </c>
      <c r="U39" s="143">
        <v>30.969537258184701</v>
      </c>
      <c r="V39" s="144">
        <v>4.7938839013018297</v>
      </c>
      <c r="W39" s="145">
        <v>64.266894817216496</v>
      </c>
      <c r="X39" s="143">
        <v>66.248424521891494</v>
      </c>
    </row>
    <row r="40" spans="1:24" ht="15" customHeight="1" x14ac:dyDescent="0.25">
      <c r="A40" s="146" t="s">
        <v>2143</v>
      </c>
      <c r="B40" s="147">
        <v>106.5</v>
      </c>
      <c r="C40" s="148">
        <v>-0.1</v>
      </c>
      <c r="D40" s="146">
        <v>0.9</v>
      </c>
      <c r="E40" s="147"/>
      <c r="F40" s="4"/>
      <c r="G40" s="4"/>
      <c r="H40" s="4"/>
      <c r="I40" s="4"/>
      <c r="K40" s="146">
        <v>1994</v>
      </c>
      <c r="L40" s="147">
        <v>0.98979600000000001</v>
      </c>
      <c r="M40" s="148">
        <v>1</v>
      </c>
      <c r="N40" s="146">
        <v>10.049505999999999</v>
      </c>
      <c r="O40" s="147">
        <v>7.1255278040199403</v>
      </c>
      <c r="P40" s="146">
        <v>210.492138053426</v>
      </c>
      <c r="Q40" s="147">
        <v>1.55475288180065</v>
      </c>
      <c r="R40" s="148">
        <v>0.66065700000000005</v>
      </c>
      <c r="S40" s="146">
        <v>1994</v>
      </c>
      <c r="T40" s="147">
        <v>73.167358229598904</v>
      </c>
      <c r="U40" s="146">
        <v>34.131991657649003</v>
      </c>
      <c r="V40" s="147">
        <v>5.1191240334985002</v>
      </c>
      <c r="W40" s="148">
        <v>66.660817724866305</v>
      </c>
      <c r="X40" s="146">
        <v>67.9758134970225</v>
      </c>
    </row>
    <row r="41" spans="1:24" ht="15" customHeight="1" x14ac:dyDescent="0.25">
      <c r="A41" s="143" t="s">
        <v>2144</v>
      </c>
      <c r="B41" s="144">
        <v>106.6</v>
      </c>
      <c r="C41" s="145">
        <v>0.2</v>
      </c>
      <c r="D41" s="143">
        <v>1.2</v>
      </c>
      <c r="E41" s="144"/>
      <c r="F41" s="4"/>
      <c r="G41" s="4"/>
      <c r="H41" s="4"/>
      <c r="I41" s="4"/>
      <c r="K41" s="143">
        <v>1995</v>
      </c>
      <c r="L41" s="144">
        <v>0.98197299999999998</v>
      </c>
      <c r="M41" s="145">
        <v>1</v>
      </c>
      <c r="N41" s="143">
        <v>10.138293000000001</v>
      </c>
      <c r="O41" s="144">
        <v>7.6397771961472598</v>
      </c>
      <c r="P41" s="143">
        <v>244.866270496336</v>
      </c>
      <c r="Q41" s="144">
        <v>1.5645097334507601</v>
      </c>
      <c r="R41" s="145">
        <v>0.661188</v>
      </c>
      <c r="S41" s="143">
        <v>1995</v>
      </c>
      <c r="T41" s="144">
        <v>75.111014049646897</v>
      </c>
      <c r="U41" s="143">
        <v>37.621949425342599</v>
      </c>
      <c r="V41" s="144">
        <v>6.1221610495101801</v>
      </c>
      <c r="W41" s="145">
        <v>68.960999299969799</v>
      </c>
      <c r="X41" s="143">
        <v>69.882820352310802</v>
      </c>
    </row>
    <row r="42" spans="1:24" ht="15" customHeight="1" x14ac:dyDescent="0.25">
      <c r="A42" s="146" t="s">
        <v>2145</v>
      </c>
      <c r="B42" s="147">
        <v>106.4</v>
      </c>
      <c r="C42" s="148">
        <v>0</v>
      </c>
      <c r="D42" s="146">
        <v>1.1000000000000001</v>
      </c>
      <c r="E42" s="147"/>
      <c r="F42" s="4"/>
      <c r="G42" s="4"/>
      <c r="H42" s="4"/>
      <c r="I42" s="4"/>
      <c r="K42" s="146">
        <v>1996</v>
      </c>
      <c r="L42" s="147">
        <v>0.97085900000000003</v>
      </c>
      <c r="M42" s="148">
        <v>1</v>
      </c>
      <c r="N42" s="146">
        <v>10.000609000000001</v>
      </c>
      <c r="O42" s="147">
        <v>8.0885203362410305</v>
      </c>
      <c r="P42" s="146">
        <v>268.87440817912301</v>
      </c>
      <c r="Q42" s="147">
        <v>1.5729812920411199</v>
      </c>
      <c r="R42" s="148">
        <v>0.65736399999999995</v>
      </c>
      <c r="S42" s="146">
        <v>1996</v>
      </c>
      <c r="T42" s="147">
        <v>76.974594161753004</v>
      </c>
      <c r="U42" s="146">
        <v>40.999327910207398</v>
      </c>
      <c r="V42" s="147">
        <v>6.9194616144663703</v>
      </c>
      <c r="W42" s="148">
        <v>71.3667447637865</v>
      </c>
      <c r="X42" s="146">
        <v>71.931228517510405</v>
      </c>
    </row>
    <row r="43" spans="1:24" ht="15" customHeight="1" x14ac:dyDescent="0.25">
      <c r="A43" s="143" t="s">
        <v>2146</v>
      </c>
      <c r="B43" s="144">
        <v>106.4</v>
      </c>
      <c r="C43" s="145">
        <v>0.1</v>
      </c>
      <c r="D43" s="143">
        <v>1.1000000000000001</v>
      </c>
      <c r="E43" s="144"/>
      <c r="F43" s="4"/>
      <c r="G43" s="4"/>
      <c r="H43" s="4"/>
      <c r="I43" s="4"/>
      <c r="K43" s="143">
        <v>1997</v>
      </c>
      <c r="L43" s="144">
        <v>0.96759099999999998</v>
      </c>
      <c r="M43" s="145">
        <v>1</v>
      </c>
      <c r="N43" s="143">
        <v>10.010498</v>
      </c>
      <c r="O43" s="144">
        <v>8.4700001070084099</v>
      </c>
      <c r="P43" s="143">
        <v>335.007268090666</v>
      </c>
      <c r="Q43" s="144">
        <v>1.5779740089315499</v>
      </c>
      <c r="R43" s="145">
        <v>0.65500000000000003</v>
      </c>
      <c r="S43" s="143">
        <v>1997</v>
      </c>
      <c r="T43" s="144">
        <v>78.343160806580698</v>
      </c>
      <c r="U43" s="143">
        <v>43.936623744014099</v>
      </c>
      <c r="V43" s="144">
        <v>8.8229267922113106</v>
      </c>
      <c r="W43" s="145">
        <v>73.266894760611294</v>
      </c>
      <c r="X43" s="143">
        <v>73.612757608346001</v>
      </c>
    </row>
    <row r="44" spans="1:24" ht="15" customHeight="1" x14ac:dyDescent="0.25">
      <c r="A44" s="146" t="s">
        <v>2147</v>
      </c>
      <c r="B44" s="147">
        <v>106.3</v>
      </c>
      <c r="C44" s="148">
        <v>0.1</v>
      </c>
      <c r="D44" s="146">
        <v>1.3</v>
      </c>
      <c r="E44" s="147"/>
      <c r="F44" s="4"/>
      <c r="G44" s="4"/>
      <c r="H44" s="4"/>
      <c r="I44" s="4"/>
      <c r="K44" s="146">
        <v>1998</v>
      </c>
      <c r="L44" s="147">
        <v>0.96860599999999997</v>
      </c>
      <c r="M44" s="148">
        <v>1</v>
      </c>
      <c r="N44" s="146">
        <v>10.021402999999999</v>
      </c>
      <c r="O44" s="147">
        <v>9.4440542652841497</v>
      </c>
      <c r="P44" s="146">
        <v>630.01967766228404</v>
      </c>
      <c r="Q44" s="147">
        <v>1.6357472729028499</v>
      </c>
      <c r="R44" s="148">
        <v>0.67168899999999998</v>
      </c>
      <c r="S44" s="146">
        <v>1998</v>
      </c>
      <c r="T44" s="147">
        <v>79.587974084589007</v>
      </c>
      <c r="U44" s="146">
        <v>49.749808530084501</v>
      </c>
      <c r="V44" s="147">
        <v>16.850090397658001</v>
      </c>
      <c r="W44" s="148">
        <v>77.128310689830897</v>
      </c>
      <c r="X44" s="146">
        <v>74.755433058708903</v>
      </c>
    </row>
    <row r="45" spans="1:24" ht="15" customHeight="1" x14ac:dyDescent="0.25">
      <c r="A45" s="143" t="s">
        <v>2148</v>
      </c>
      <c r="B45" s="144">
        <v>106.2</v>
      </c>
      <c r="C45" s="145">
        <v>0.1</v>
      </c>
      <c r="D45" s="143">
        <v>1.4</v>
      </c>
      <c r="E45" s="144">
        <f t="shared" ref="E45" si="0">SUM(B45:B56)/12</f>
        <v>105.68333333333334</v>
      </c>
      <c r="F45" s="4"/>
      <c r="G45" s="4"/>
      <c r="H45" s="4"/>
      <c r="I45" s="4"/>
      <c r="K45" s="143">
        <v>1999</v>
      </c>
      <c r="L45" s="144">
        <v>0.95349099999999998</v>
      </c>
      <c r="M45" s="145">
        <v>1</v>
      </c>
      <c r="N45" s="143">
        <v>9.8926499999999997</v>
      </c>
      <c r="O45" s="144">
        <v>9.6734176870580395</v>
      </c>
      <c r="P45" s="143">
        <v>1408.2718283454001</v>
      </c>
      <c r="Q45" s="144">
        <v>1.64465584243109</v>
      </c>
      <c r="R45" s="145">
        <v>0.67655500000000002</v>
      </c>
      <c r="S45" s="143">
        <v>1999</v>
      </c>
      <c r="T45" s="144">
        <v>80.650797117274493</v>
      </c>
      <c r="U45" s="143">
        <v>52.073035548461199</v>
      </c>
      <c r="V45" s="144">
        <v>38.488822733809897</v>
      </c>
      <c r="W45" s="145">
        <v>79.245144458223507</v>
      </c>
      <c r="X45" s="143">
        <v>76.391102265249003</v>
      </c>
    </row>
    <row r="46" spans="1:24" ht="15" customHeight="1" x14ac:dyDescent="0.25">
      <c r="A46" s="146" t="s">
        <v>2149</v>
      </c>
      <c r="B46" s="147">
        <v>106.1</v>
      </c>
      <c r="C46" s="148">
        <v>0.2</v>
      </c>
      <c r="D46" s="146">
        <v>1.3</v>
      </c>
      <c r="E46" s="147"/>
      <c r="F46" s="4"/>
      <c r="G46" s="4"/>
      <c r="H46" s="4"/>
      <c r="I46" s="4"/>
      <c r="K46" s="146">
        <v>2000</v>
      </c>
      <c r="L46" s="147">
        <v>0.95280500000000001</v>
      </c>
      <c r="M46" s="148">
        <v>1</v>
      </c>
      <c r="N46" s="146">
        <v>9.6344279999999998</v>
      </c>
      <c r="O46" s="147">
        <v>9.732610611958</v>
      </c>
      <c r="P46" s="146">
        <v>1703.99044168359</v>
      </c>
      <c r="Q46" s="147">
        <v>1.6153490070016501</v>
      </c>
      <c r="R46" s="148">
        <v>0.65383599999999997</v>
      </c>
      <c r="S46" s="146">
        <v>2000</v>
      </c>
      <c r="T46" s="147">
        <v>81.284123170998001</v>
      </c>
      <c r="U46" s="146">
        <v>54.1608695209231</v>
      </c>
      <c r="V46" s="147">
        <v>48.143605906495402</v>
      </c>
      <c r="W46" s="148">
        <v>80.461351576074406</v>
      </c>
      <c r="X46" s="146">
        <v>78.970720756871501</v>
      </c>
    </row>
    <row r="47" spans="1:24" ht="15" customHeight="1" x14ac:dyDescent="0.25">
      <c r="A47" s="143" t="s">
        <v>2150</v>
      </c>
      <c r="B47" s="144">
        <v>105.9</v>
      </c>
      <c r="C47" s="145">
        <v>-0.2</v>
      </c>
      <c r="D47" s="143">
        <v>1.1000000000000001</v>
      </c>
      <c r="E47" s="144"/>
      <c r="F47" s="4"/>
      <c r="G47" s="4"/>
      <c r="H47" s="4"/>
      <c r="I47" s="4"/>
      <c r="K47" s="143">
        <v>2001</v>
      </c>
      <c r="L47" s="144">
        <v>0.947129</v>
      </c>
      <c r="M47" s="145">
        <v>1</v>
      </c>
      <c r="N47" s="143">
        <v>9.8221380000000007</v>
      </c>
      <c r="O47" s="144">
        <v>9.8138814702575896</v>
      </c>
      <c r="P47" s="143">
        <v>1786.61023983273</v>
      </c>
      <c r="Q47" s="144">
        <v>1.5932082341262599</v>
      </c>
      <c r="R47" s="145">
        <v>0.64305199999999996</v>
      </c>
      <c r="S47" s="143">
        <v>2001</v>
      </c>
      <c r="T47" s="144">
        <v>82.288709325180207</v>
      </c>
      <c r="U47" s="143">
        <v>56.156593171070497</v>
      </c>
      <c r="V47" s="144">
        <v>51.904491939073203</v>
      </c>
      <c r="W47" s="145">
        <v>81.601315720413993</v>
      </c>
      <c r="X47" s="143">
        <v>81.2025684592533</v>
      </c>
    </row>
    <row r="48" spans="1:24" ht="15" customHeight="1" x14ac:dyDescent="0.25">
      <c r="A48" s="146" t="s">
        <v>2151</v>
      </c>
      <c r="B48" s="147">
        <v>106.1</v>
      </c>
      <c r="C48" s="148">
        <v>0.2</v>
      </c>
      <c r="D48" s="146">
        <v>1.4</v>
      </c>
      <c r="E48" s="147"/>
      <c r="F48" s="4"/>
      <c r="G48" s="4"/>
      <c r="H48" s="4"/>
      <c r="I48" s="4"/>
      <c r="K48" s="146">
        <v>2002</v>
      </c>
      <c r="L48" s="147">
        <v>0.94207200000000002</v>
      </c>
      <c r="M48" s="148">
        <v>1</v>
      </c>
      <c r="N48" s="146">
        <v>9.8540969999999994</v>
      </c>
      <c r="O48" s="147">
        <v>10.084975840793801</v>
      </c>
      <c r="P48" s="146">
        <v>1945.69164679347</v>
      </c>
      <c r="Q48" s="147">
        <v>1.5966874393025601</v>
      </c>
      <c r="R48" s="148">
        <v>0.65038499999999999</v>
      </c>
      <c r="S48" s="146">
        <v>2002</v>
      </c>
      <c r="T48" s="147">
        <v>83.322413918613904</v>
      </c>
      <c r="U48" s="146">
        <v>58.623102913047497</v>
      </c>
      <c r="V48" s="147">
        <v>57.422637356777599</v>
      </c>
      <c r="W48" s="148">
        <v>83.076563436618898</v>
      </c>
      <c r="X48" s="146">
        <v>82.490466876552105</v>
      </c>
    </row>
    <row r="49" spans="1:24" ht="15" customHeight="1" x14ac:dyDescent="0.25">
      <c r="A49" s="143" t="s">
        <v>2152</v>
      </c>
      <c r="B49" s="144">
        <v>105.9</v>
      </c>
      <c r="C49" s="145">
        <v>-0.1</v>
      </c>
      <c r="D49" s="143">
        <v>1.5</v>
      </c>
      <c r="E49" s="144"/>
      <c r="F49" s="4"/>
      <c r="G49" s="4"/>
      <c r="H49" s="4"/>
      <c r="I49" s="4"/>
      <c r="K49" s="143">
        <v>2003</v>
      </c>
      <c r="L49" s="144">
        <v>0.92332999999999998</v>
      </c>
      <c r="M49" s="145">
        <v>1</v>
      </c>
      <c r="N49" s="143">
        <v>9.8028200000000005</v>
      </c>
      <c r="O49" s="144">
        <v>10.2364200426977</v>
      </c>
      <c r="P49" s="143">
        <v>2197.1884286905301</v>
      </c>
      <c r="Q49" s="144">
        <v>1.57674597976066</v>
      </c>
      <c r="R49" s="145">
        <v>0.64896100000000001</v>
      </c>
      <c r="S49" s="143">
        <v>2003</v>
      </c>
      <c r="T49" s="144">
        <v>84.458033049428494</v>
      </c>
      <c r="U49" s="143">
        <v>60.854219609109698</v>
      </c>
      <c r="V49" s="144">
        <v>66.317032314865898</v>
      </c>
      <c r="W49" s="145">
        <v>83.901361023405599</v>
      </c>
      <c r="X49" s="143">
        <v>84.363078818618803</v>
      </c>
    </row>
    <row r="50" spans="1:24" ht="15" customHeight="1" x14ac:dyDescent="0.25">
      <c r="A50" s="146" t="s">
        <v>2153</v>
      </c>
      <c r="B50" s="147">
        <v>106</v>
      </c>
      <c r="C50" s="148">
        <v>0.2</v>
      </c>
      <c r="D50" s="146">
        <v>1.9</v>
      </c>
      <c r="E50" s="147"/>
      <c r="F50" s="4"/>
      <c r="G50" s="4"/>
      <c r="H50" s="4"/>
      <c r="I50" s="4"/>
      <c r="K50" s="146">
        <v>2004</v>
      </c>
      <c r="L50" s="147">
        <v>0.90781699999999999</v>
      </c>
      <c r="M50" s="148">
        <v>1</v>
      </c>
      <c r="N50" s="146">
        <v>9.6005380000000002</v>
      </c>
      <c r="O50" s="147">
        <v>10.3450879080772</v>
      </c>
      <c r="P50" s="146">
        <v>2363.7801530895199</v>
      </c>
      <c r="Q50" s="147">
        <v>1.55895267967389</v>
      </c>
      <c r="R50" s="148">
        <v>0.63796699999999995</v>
      </c>
      <c r="S50" s="146">
        <v>2004</v>
      </c>
      <c r="T50" s="147">
        <v>85.593652180243097</v>
      </c>
      <c r="U50" s="146">
        <v>63.1467431867149</v>
      </c>
      <c r="V50" s="147">
        <v>73.255297124009701</v>
      </c>
      <c r="W50" s="148">
        <v>85.175438596491205</v>
      </c>
      <c r="X50" s="146">
        <v>86.621678120172803</v>
      </c>
    </row>
    <row r="51" spans="1:24" ht="15" customHeight="1" x14ac:dyDescent="0.25">
      <c r="A51" s="143" t="s">
        <v>2154</v>
      </c>
      <c r="B51" s="144">
        <v>105.8</v>
      </c>
      <c r="C51" s="145">
        <v>0.2</v>
      </c>
      <c r="D51" s="143">
        <v>1.9</v>
      </c>
      <c r="E51" s="144"/>
      <c r="F51" s="4"/>
      <c r="G51" s="4"/>
      <c r="H51" s="4"/>
      <c r="I51" s="4"/>
      <c r="K51" s="143">
        <v>2005</v>
      </c>
      <c r="L51" s="144">
        <v>0.89691100000000001</v>
      </c>
      <c r="M51" s="145">
        <v>1</v>
      </c>
      <c r="N51" s="143">
        <v>9.5973240000000004</v>
      </c>
      <c r="O51" s="144">
        <v>10.430496549526699</v>
      </c>
      <c r="P51" s="143">
        <v>2450.0315055727201</v>
      </c>
      <c r="Q51" s="144">
        <v>1.5524407797156199</v>
      </c>
      <c r="R51" s="145">
        <v>0.65174699999999997</v>
      </c>
      <c r="S51" s="143">
        <v>2005</v>
      </c>
      <c r="T51" s="144">
        <v>87.348038145155499</v>
      </c>
      <c r="U51" s="143">
        <v>65.828177014092503</v>
      </c>
      <c r="V51" s="144">
        <v>78.504345076674895</v>
      </c>
      <c r="W51" s="145">
        <v>87.697368421052602</v>
      </c>
      <c r="X51" s="143">
        <v>89.560532372110202</v>
      </c>
    </row>
    <row r="52" spans="1:24" ht="15" customHeight="1" x14ac:dyDescent="0.25">
      <c r="A52" s="146" t="s">
        <v>2155</v>
      </c>
      <c r="B52" s="147">
        <v>105.6</v>
      </c>
      <c r="C52" s="148">
        <v>0.3</v>
      </c>
      <c r="D52" s="146">
        <v>1.6</v>
      </c>
      <c r="E52" s="147"/>
      <c r="F52" s="4"/>
      <c r="G52" s="4"/>
      <c r="H52" s="4"/>
      <c r="I52" s="4"/>
      <c r="K52" s="146">
        <v>2006</v>
      </c>
      <c r="L52" s="147">
        <v>0.88075000000000003</v>
      </c>
      <c r="M52" s="148">
        <v>1</v>
      </c>
      <c r="N52" s="146">
        <v>9.4101280000000003</v>
      </c>
      <c r="O52" s="147">
        <v>10.7255062151456</v>
      </c>
      <c r="P52" s="146">
        <v>2534.9124304521802</v>
      </c>
      <c r="Q52" s="147">
        <v>1.55820519703135</v>
      </c>
      <c r="R52" s="148">
        <v>0.64708600000000005</v>
      </c>
      <c r="S52" s="146">
        <v>2006</v>
      </c>
      <c r="T52" s="147">
        <v>89.386328892771402</v>
      </c>
      <c r="U52" s="146">
        <v>69.873662370145098</v>
      </c>
      <c r="V52" s="147">
        <v>83.844359300604793</v>
      </c>
      <c r="W52" s="148">
        <v>90.862573099415201</v>
      </c>
      <c r="X52" s="146">
        <v>92.449705082727405</v>
      </c>
    </row>
    <row r="53" spans="1:24" ht="15" customHeight="1" x14ac:dyDescent="0.25">
      <c r="A53" s="143" t="s">
        <v>2156</v>
      </c>
      <c r="B53" s="144">
        <v>105.3</v>
      </c>
      <c r="C53" s="145">
        <v>0.1</v>
      </c>
      <c r="D53" s="143">
        <v>1.3</v>
      </c>
      <c r="E53" s="144"/>
      <c r="F53" s="4"/>
      <c r="G53" s="4"/>
      <c r="H53" s="4"/>
      <c r="I53" s="4"/>
      <c r="K53" s="143">
        <v>2007</v>
      </c>
      <c r="L53" s="144">
        <v>0.87421000000000004</v>
      </c>
      <c r="M53" s="145">
        <v>1</v>
      </c>
      <c r="N53" s="143">
        <v>9.1925779999999992</v>
      </c>
      <c r="O53" s="144">
        <v>11.0922937992479</v>
      </c>
      <c r="P53" s="143">
        <v>2576.0621000074202</v>
      </c>
      <c r="Q53" s="144">
        <v>1.5457017122193599</v>
      </c>
      <c r="R53" s="145">
        <v>0.67031499999999999</v>
      </c>
      <c r="S53" s="143">
        <v>2007</v>
      </c>
      <c r="T53" s="144">
        <v>91.461017689451893</v>
      </c>
      <c r="U53" s="143">
        <v>74.324612389330198</v>
      </c>
      <c r="V53" s="144">
        <v>87.636050755080802</v>
      </c>
      <c r="W53" s="145">
        <v>92.704678362573105</v>
      </c>
      <c r="X53" s="143">
        <v>95.086992378851505</v>
      </c>
    </row>
    <row r="54" spans="1:24" ht="15" customHeight="1" x14ac:dyDescent="0.25">
      <c r="A54" s="146" t="s">
        <v>2157</v>
      </c>
      <c r="B54" s="147">
        <v>105.2</v>
      </c>
      <c r="C54" s="148">
        <v>0</v>
      </c>
      <c r="D54" s="146">
        <v>1.3</v>
      </c>
      <c r="E54" s="147"/>
      <c r="F54" s="4"/>
      <c r="G54" s="4"/>
      <c r="H54" s="4"/>
      <c r="I54" s="4"/>
      <c r="K54" s="146">
        <v>2008</v>
      </c>
      <c r="L54" s="147">
        <v>0.86026999999999998</v>
      </c>
      <c r="M54" s="148">
        <v>1</v>
      </c>
      <c r="N54" s="146">
        <v>9.0169840000000008</v>
      </c>
      <c r="O54" s="147">
        <v>11.5743508778581</v>
      </c>
      <c r="P54" s="146">
        <v>2670.0902910634099</v>
      </c>
      <c r="Q54" s="147">
        <v>1.56954362215867</v>
      </c>
      <c r="R54" s="148">
        <v>0.68120999999999998</v>
      </c>
      <c r="S54" s="146">
        <v>2008</v>
      </c>
      <c r="T54" s="147">
        <v>94.765960544514499</v>
      </c>
      <c r="U54" s="146">
        <v>80.532067588500297</v>
      </c>
      <c r="V54" s="147">
        <v>94.322072382385798</v>
      </c>
      <c r="W54" s="148">
        <v>97.748538011695899</v>
      </c>
      <c r="X54" s="146">
        <v>98.737477385344505</v>
      </c>
    </row>
    <row r="55" spans="1:24" ht="15" customHeight="1" x14ac:dyDescent="0.25">
      <c r="A55" s="143" t="s">
        <v>2158</v>
      </c>
      <c r="B55" s="144">
        <v>105.2</v>
      </c>
      <c r="C55" s="145">
        <v>0.3</v>
      </c>
      <c r="D55" s="143">
        <v>1.6</v>
      </c>
      <c r="E55" s="144"/>
      <c r="F55" s="4"/>
      <c r="G55" s="4"/>
      <c r="H55" s="4"/>
      <c r="I55" s="4"/>
      <c r="K55" s="143">
        <v>2009</v>
      </c>
      <c r="L55" s="144">
        <v>0.85771299999999995</v>
      </c>
      <c r="M55" s="145">
        <v>1</v>
      </c>
      <c r="N55" s="143">
        <v>9.1615149999999996</v>
      </c>
      <c r="O55" s="144">
        <v>12.879129556738899</v>
      </c>
      <c r="P55" s="143">
        <v>2680.5633253763499</v>
      </c>
      <c r="Q55" s="144">
        <v>1.5843319350776099</v>
      </c>
      <c r="R55" s="145">
        <v>0.69162699999999999</v>
      </c>
      <c r="S55" s="143">
        <v>2009</v>
      </c>
      <c r="T55" s="144">
        <v>96.818810511756297</v>
      </c>
      <c r="U55" s="143">
        <v>89.291855557292493</v>
      </c>
      <c r="V55" s="144">
        <v>94.355362761735506</v>
      </c>
      <c r="W55" s="145">
        <v>98.318713450292094</v>
      </c>
      <c r="X55" s="143">
        <v>98.386419971062395</v>
      </c>
    </row>
    <row r="56" spans="1:24" ht="15" customHeight="1" x14ac:dyDescent="0.25">
      <c r="A56" s="146" t="s">
        <v>2159</v>
      </c>
      <c r="B56" s="147">
        <v>104.9</v>
      </c>
      <c r="C56" s="148">
        <v>0.2</v>
      </c>
      <c r="D56" s="146">
        <v>1.7</v>
      </c>
      <c r="E56" s="147"/>
      <c r="F56" s="4"/>
      <c r="G56" s="4"/>
      <c r="H56" s="4"/>
      <c r="I56" s="4"/>
      <c r="K56" s="146">
        <v>2010</v>
      </c>
      <c r="L56" s="147">
        <v>0.84069300000000002</v>
      </c>
      <c r="M56" s="148">
        <v>1</v>
      </c>
      <c r="N56" s="146">
        <v>9.2691280000000003</v>
      </c>
      <c r="O56" s="147">
        <v>14.190896151978899</v>
      </c>
      <c r="P56" s="146">
        <v>2795.08256203173</v>
      </c>
      <c r="Q56" s="147">
        <v>1.5854229746091999</v>
      </c>
      <c r="R56" s="148">
        <v>0.75093500000000002</v>
      </c>
      <c r="S56" s="146">
        <v>2010</v>
      </c>
      <c r="T56" s="147">
        <v>100</v>
      </c>
      <c r="U56" s="146">
        <v>100</v>
      </c>
      <c r="V56" s="147">
        <v>100</v>
      </c>
      <c r="W56" s="148">
        <v>100</v>
      </c>
      <c r="X56" s="146">
        <v>100</v>
      </c>
    </row>
    <row r="57" spans="1:24" ht="15" customHeight="1" x14ac:dyDescent="0.25">
      <c r="A57" s="143" t="s">
        <v>2160</v>
      </c>
      <c r="B57" s="144">
        <v>104.7</v>
      </c>
      <c r="C57" s="145">
        <v>0</v>
      </c>
      <c r="D57" s="143">
        <v>1.9</v>
      </c>
      <c r="E57" s="144">
        <f t="shared" ref="E57" si="1">SUM(B57:B68)/12</f>
        <v>104.09166666666665</v>
      </c>
      <c r="F57" s="4"/>
      <c r="G57" s="4"/>
      <c r="H57" s="4"/>
      <c r="I57" s="4"/>
      <c r="K57" s="143">
        <v>2011</v>
      </c>
      <c r="L57" s="144">
        <v>0.82194100000000003</v>
      </c>
      <c r="M57" s="145">
        <v>1</v>
      </c>
      <c r="N57" s="143">
        <v>9.1385140000000007</v>
      </c>
      <c r="O57" s="144">
        <v>14.975161651372</v>
      </c>
      <c r="P57" s="143">
        <v>2914.8467510785299</v>
      </c>
      <c r="Q57" s="144">
        <v>1.58608627883231</v>
      </c>
      <c r="R57" s="145">
        <v>0.761486</v>
      </c>
      <c r="S57" s="143">
        <v>2011</v>
      </c>
      <c r="T57" s="144">
        <v>104.48423964475499</v>
      </c>
      <c r="U57" s="143">
        <v>108.857845296801</v>
      </c>
      <c r="V57" s="144">
        <v>107.57692405309599</v>
      </c>
      <c r="W57" s="145">
        <v>103.2</v>
      </c>
      <c r="X57" s="143">
        <v>103.156841568622</v>
      </c>
    </row>
    <row r="58" spans="1:24" ht="15" customHeight="1" x14ac:dyDescent="0.25">
      <c r="A58" s="146" t="s">
        <v>2161</v>
      </c>
      <c r="B58" s="147">
        <v>104.7</v>
      </c>
      <c r="C58" s="148">
        <v>0</v>
      </c>
      <c r="D58" s="146">
        <v>1.8</v>
      </c>
      <c r="E58" s="147"/>
      <c r="F58" s="4"/>
      <c r="G58" s="4"/>
      <c r="H58" s="4"/>
      <c r="I58" s="4"/>
      <c r="K58" s="146">
        <v>2012</v>
      </c>
      <c r="L58" s="147">
        <v>0.82544499999999998</v>
      </c>
      <c r="M58" s="148">
        <v>1</v>
      </c>
      <c r="N58" s="146">
        <v>9.0295629999999996</v>
      </c>
      <c r="O58" s="147">
        <v>16.037838466468902</v>
      </c>
      <c r="P58" s="146">
        <v>2977.3193145630798</v>
      </c>
      <c r="Q58" s="147">
        <v>1.57965338830073</v>
      </c>
      <c r="R58" s="148">
        <v>0.77448099999999998</v>
      </c>
      <c r="S58" s="146">
        <v>2012</v>
      </c>
      <c r="T58" s="147">
        <v>107.43248161898499</v>
      </c>
      <c r="U58" s="146">
        <v>118.99517292670301</v>
      </c>
      <c r="V58" s="147">
        <v>112.156411536281</v>
      </c>
      <c r="W58" s="148">
        <v>104.908333333333</v>
      </c>
      <c r="X58" s="146">
        <v>105.291504532868</v>
      </c>
    </row>
    <row r="59" spans="1:24" ht="15" customHeight="1" x14ac:dyDescent="0.25">
      <c r="A59" s="143" t="s">
        <v>2162</v>
      </c>
      <c r="B59" s="144">
        <v>104.7</v>
      </c>
      <c r="C59" s="145">
        <v>0.1</v>
      </c>
      <c r="D59" s="143">
        <v>2</v>
      </c>
      <c r="E59" s="144"/>
      <c r="F59" s="4"/>
      <c r="G59" s="4"/>
      <c r="H59" s="4"/>
      <c r="I59" s="4"/>
      <c r="K59" s="143">
        <v>2013</v>
      </c>
      <c r="L59" s="144">
        <v>0.84057899999999997</v>
      </c>
      <c r="M59" s="145">
        <v>1</v>
      </c>
      <c r="N59" s="143">
        <v>9.3694100000000002</v>
      </c>
      <c r="O59" s="144">
        <v>17.5303976913188</v>
      </c>
      <c r="P59" s="143">
        <v>3121.1049169878202</v>
      </c>
      <c r="Q59" s="144">
        <v>1.5896200135577401</v>
      </c>
      <c r="R59" s="145">
        <v>0.79918999999999996</v>
      </c>
      <c r="S59" s="143">
        <v>2013</v>
      </c>
      <c r="T59" s="144">
        <v>110.17689451845401</v>
      </c>
      <c r="U59" s="143">
        <v>131.97474194816701</v>
      </c>
      <c r="V59" s="144">
        <v>119.29509902623499</v>
      </c>
      <c r="W59" s="145">
        <v>107.116666666667</v>
      </c>
      <c r="X59" s="143">
        <v>106.83384887486601</v>
      </c>
    </row>
    <row r="60" spans="1:24" ht="15" customHeight="1" x14ac:dyDescent="0.25">
      <c r="A60" s="146" t="s">
        <v>2163</v>
      </c>
      <c r="B60" s="147">
        <v>104.6</v>
      </c>
      <c r="C60" s="148">
        <v>0.3</v>
      </c>
      <c r="D60" s="146">
        <v>2</v>
      </c>
      <c r="E60" s="147"/>
      <c r="F60" s="4"/>
      <c r="G60" s="4"/>
      <c r="H60" s="4"/>
      <c r="I60" s="4"/>
      <c r="K60" s="146">
        <v>2014</v>
      </c>
      <c r="L60" s="147">
        <v>0.83036699999999997</v>
      </c>
      <c r="M60" s="148">
        <v>1</v>
      </c>
      <c r="N60" s="146">
        <v>9.3475330000000003</v>
      </c>
      <c r="O60" s="147">
        <v>18.346516553919599</v>
      </c>
      <c r="P60" s="146">
        <v>3198.2863347490502</v>
      </c>
      <c r="Q60" s="147">
        <v>1.61340853572371</v>
      </c>
      <c r="R60" s="148">
        <v>0.80132999999999999</v>
      </c>
      <c r="S60" s="146">
        <v>2014</v>
      </c>
      <c r="T60" s="147">
        <v>111.785688287108</v>
      </c>
      <c r="U60" s="146">
        <v>140.35935405327299</v>
      </c>
      <c r="V60" s="147">
        <v>124.228221419446</v>
      </c>
      <c r="W60" s="148">
        <v>110.48333333333299</v>
      </c>
      <c r="X60" s="146">
        <v>108.566932118964</v>
      </c>
    </row>
    <row r="61" spans="1:24" ht="15" customHeight="1" x14ac:dyDescent="0.25">
      <c r="A61" s="143" t="s">
        <v>2164</v>
      </c>
      <c r="B61" s="144">
        <v>104.3</v>
      </c>
      <c r="C61" s="145">
        <v>0.3</v>
      </c>
      <c r="D61" s="143">
        <v>2.1</v>
      </c>
      <c r="E61" s="144"/>
      <c r="F61" s="4"/>
      <c r="G61" s="4"/>
      <c r="H61" s="4"/>
      <c r="I61" s="4"/>
      <c r="K61" s="150"/>
      <c r="L61" s="151"/>
      <c r="M61" s="152"/>
      <c r="N61" s="150"/>
      <c r="O61" s="151"/>
      <c r="P61" s="150"/>
      <c r="Q61" s="151"/>
      <c r="R61" s="152"/>
      <c r="S61" s="150">
        <v>2015</v>
      </c>
      <c r="T61" s="151">
        <v>111.84160442964399</v>
      </c>
      <c r="U61" s="150">
        <v>148.60185408880099</v>
      </c>
      <c r="V61" s="151">
        <v>125.81365639884601</v>
      </c>
      <c r="W61" s="152">
        <v>112.808333333333</v>
      </c>
      <c r="X61" s="150">
        <v>108.695721960694</v>
      </c>
    </row>
    <row r="62" spans="1:24" ht="15" customHeight="1" x14ac:dyDescent="0.25">
      <c r="A62" s="146" t="s">
        <v>2165</v>
      </c>
      <c r="B62" s="147">
        <v>104</v>
      </c>
      <c r="C62" s="148">
        <v>0.2</v>
      </c>
      <c r="D62" s="146">
        <v>1.9</v>
      </c>
      <c r="E62" s="147"/>
      <c r="F62" s="4"/>
      <c r="G62" s="4"/>
      <c r="H62" s="4"/>
      <c r="I62" s="4"/>
      <c r="K62" s="4"/>
      <c r="L62" s="4"/>
      <c r="M62" s="4"/>
      <c r="N62" s="4"/>
      <c r="O62" s="4"/>
      <c r="P62" s="4"/>
      <c r="Q62" s="4"/>
      <c r="R62" s="4"/>
      <c r="S62" s="4"/>
      <c r="T62" s="4"/>
      <c r="U62" s="4"/>
      <c r="V62" s="4"/>
      <c r="W62" s="4"/>
      <c r="X62" s="4"/>
    </row>
    <row r="63" spans="1:24" ht="15" customHeight="1" x14ac:dyDescent="0.25">
      <c r="A63" s="143" t="s">
        <v>2166</v>
      </c>
      <c r="B63" s="144">
        <v>103.8</v>
      </c>
      <c r="C63" s="145">
        <v>-0.1</v>
      </c>
      <c r="D63" s="143">
        <v>1.8</v>
      </c>
      <c r="E63" s="144"/>
      <c r="F63" s="4"/>
      <c r="G63" s="4"/>
      <c r="H63" s="4"/>
      <c r="I63" s="4"/>
      <c r="K63" s="4"/>
      <c r="L63" s="4"/>
      <c r="M63" s="4"/>
      <c r="N63" s="4"/>
      <c r="O63" s="4"/>
      <c r="P63" s="4"/>
      <c r="Q63" s="4"/>
      <c r="R63" s="4"/>
      <c r="S63" s="4"/>
      <c r="T63" s="4"/>
      <c r="U63" s="4"/>
      <c r="V63" s="4"/>
      <c r="W63" s="4"/>
      <c r="X63" s="4"/>
    </row>
    <row r="64" spans="1:24" ht="15" customHeight="1" x14ac:dyDescent="0.25">
      <c r="A64" s="146" t="s">
        <v>2167</v>
      </c>
      <c r="B64" s="147">
        <v>103.9</v>
      </c>
      <c r="C64" s="148">
        <v>0</v>
      </c>
      <c r="D64" s="146">
        <v>1.9</v>
      </c>
      <c r="E64" s="147"/>
      <c r="F64" s="4"/>
      <c r="G64" s="4"/>
      <c r="H64" s="4"/>
      <c r="I64" s="4"/>
      <c r="K64" s="4"/>
      <c r="L64" s="4"/>
      <c r="M64" s="4"/>
      <c r="N64" s="4"/>
      <c r="O64" s="4"/>
      <c r="P64" s="4"/>
      <c r="Q64" s="4"/>
      <c r="R64" s="4"/>
      <c r="S64" s="4"/>
      <c r="T64" s="4"/>
      <c r="U64" s="4"/>
      <c r="V64" s="4"/>
      <c r="W64" s="4"/>
      <c r="X64" s="4"/>
    </row>
    <row r="65" spans="1:24" ht="15" customHeight="1" x14ac:dyDescent="0.25">
      <c r="A65" s="143" t="s">
        <v>2168</v>
      </c>
      <c r="B65" s="144">
        <v>103.9</v>
      </c>
      <c r="C65" s="145">
        <v>0</v>
      </c>
      <c r="D65" s="143">
        <v>1.9</v>
      </c>
      <c r="E65" s="144"/>
      <c r="F65" s="4"/>
      <c r="G65" s="4"/>
      <c r="H65" s="4"/>
      <c r="I65" s="4"/>
      <c r="K65" s="4"/>
      <c r="L65" s="4"/>
      <c r="M65" s="4"/>
      <c r="N65" s="4"/>
      <c r="O65" s="4"/>
      <c r="P65" s="4"/>
      <c r="Q65" s="4"/>
      <c r="R65" s="4"/>
      <c r="S65" s="4"/>
      <c r="T65" s="4"/>
      <c r="U65" s="4"/>
      <c r="V65" s="4"/>
      <c r="W65" s="4"/>
      <c r="X65" s="4"/>
    </row>
    <row r="66" spans="1:24" ht="15" customHeight="1" x14ac:dyDescent="0.25">
      <c r="A66" s="146" t="s">
        <v>2169</v>
      </c>
      <c r="B66" s="147">
        <v>103.9</v>
      </c>
      <c r="C66" s="148">
        <v>0.4</v>
      </c>
      <c r="D66" s="146">
        <v>2.2000000000000002</v>
      </c>
      <c r="E66" s="147"/>
      <c r="F66" s="4"/>
      <c r="G66" s="4"/>
      <c r="H66" s="4"/>
      <c r="I66" s="4"/>
      <c r="K66" s="4"/>
      <c r="L66" s="4"/>
      <c r="M66" s="4"/>
      <c r="N66" s="4"/>
      <c r="O66" s="4"/>
      <c r="P66" s="4"/>
      <c r="Q66" s="4"/>
      <c r="R66" s="4"/>
      <c r="S66" s="4"/>
      <c r="T66" s="4"/>
      <c r="U66" s="4"/>
      <c r="V66" s="4"/>
      <c r="W66" s="4"/>
      <c r="X66" s="4"/>
    </row>
    <row r="67" spans="1:24" ht="15" customHeight="1" x14ac:dyDescent="0.25">
      <c r="A67" s="143" t="s">
        <v>2170</v>
      </c>
      <c r="B67" s="144">
        <v>103.5</v>
      </c>
      <c r="C67" s="145">
        <v>0.4</v>
      </c>
      <c r="D67" s="143">
        <v>2.2999999999999998</v>
      </c>
      <c r="E67" s="144"/>
      <c r="F67" s="4"/>
      <c r="G67" s="4"/>
      <c r="H67" s="4"/>
      <c r="I67" s="4"/>
      <c r="K67" s="4"/>
      <c r="L67" s="4"/>
      <c r="M67" s="4"/>
      <c r="N67" s="4"/>
      <c r="O67" s="4"/>
      <c r="P67" s="4"/>
      <c r="Q67" s="4"/>
      <c r="R67" s="4"/>
      <c r="S67" s="4"/>
      <c r="T67" s="4"/>
      <c r="U67" s="4"/>
      <c r="V67" s="4"/>
      <c r="W67" s="4"/>
      <c r="X67" s="4"/>
    </row>
    <row r="68" spans="1:24" ht="15" customHeight="1" x14ac:dyDescent="0.25">
      <c r="A68" s="146" t="s">
        <v>2171</v>
      </c>
      <c r="B68" s="147">
        <v>103.1</v>
      </c>
      <c r="C68" s="148">
        <v>0.4</v>
      </c>
      <c r="D68" s="146">
        <v>2</v>
      </c>
      <c r="E68" s="147"/>
      <c r="F68" s="4"/>
      <c r="G68" s="4"/>
      <c r="H68" s="4"/>
      <c r="I68" s="4"/>
      <c r="K68" s="4"/>
      <c r="L68" s="4"/>
      <c r="M68" s="4"/>
      <c r="N68" s="4"/>
      <c r="O68" s="4"/>
      <c r="P68" s="4"/>
      <c r="Q68" s="4"/>
      <c r="R68" s="4"/>
      <c r="S68" s="4"/>
      <c r="T68" s="4"/>
      <c r="U68" s="4"/>
      <c r="V68" s="4"/>
      <c r="W68" s="4"/>
      <c r="X68" s="4"/>
    </row>
    <row r="69" spans="1:24" ht="15" customHeight="1" x14ac:dyDescent="0.25">
      <c r="A69" s="143" t="s">
        <v>2172</v>
      </c>
      <c r="B69" s="144">
        <v>102.7</v>
      </c>
      <c r="C69" s="145">
        <v>-0.1</v>
      </c>
      <c r="D69" s="143">
        <v>2</v>
      </c>
      <c r="E69" s="144">
        <f t="shared" ref="E69" si="2">SUM(B69:B80)/12</f>
        <v>102.075</v>
      </c>
      <c r="F69" s="4"/>
      <c r="G69" s="4"/>
      <c r="H69" s="4"/>
      <c r="I69" s="4"/>
      <c r="K69" s="4"/>
      <c r="L69" s="4"/>
      <c r="M69" s="4"/>
      <c r="N69" s="4"/>
      <c r="O69" s="4"/>
      <c r="P69" s="4"/>
      <c r="Q69" s="4"/>
      <c r="R69" s="4"/>
      <c r="S69" s="4"/>
      <c r="T69" s="4"/>
      <c r="U69" s="4"/>
      <c r="V69" s="4"/>
      <c r="W69" s="4"/>
      <c r="X69" s="4"/>
    </row>
    <row r="70" spans="1:24" ht="15" customHeight="1" x14ac:dyDescent="0.25">
      <c r="A70" s="146" t="s">
        <v>2173</v>
      </c>
      <c r="B70" s="147">
        <v>102.8</v>
      </c>
      <c r="C70" s="148">
        <v>0.2</v>
      </c>
      <c r="D70" s="146">
        <v>2.4</v>
      </c>
      <c r="E70" s="147"/>
      <c r="F70" s="4"/>
      <c r="G70" s="4"/>
      <c r="H70" s="4"/>
      <c r="I70" s="4"/>
      <c r="K70" s="4"/>
      <c r="L70" s="4"/>
      <c r="M70" s="4"/>
      <c r="N70" s="4"/>
      <c r="O70" s="4"/>
      <c r="P70" s="4"/>
      <c r="Q70" s="4"/>
      <c r="R70" s="4"/>
      <c r="S70" s="4"/>
      <c r="T70" s="4"/>
      <c r="U70" s="4"/>
      <c r="V70" s="4"/>
      <c r="W70" s="4"/>
      <c r="X70" s="4"/>
    </row>
    <row r="71" spans="1:24" ht="15" customHeight="1" x14ac:dyDescent="0.25">
      <c r="A71" s="143" t="s">
        <v>2174</v>
      </c>
      <c r="B71" s="144">
        <v>102.6</v>
      </c>
      <c r="C71" s="145">
        <v>0.1</v>
      </c>
      <c r="D71" s="143">
        <v>2.2999999999999998</v>
      </c>
      <c r="E71" s="144"/>
      <c r="F71" s="4"/>
      <c r="G71" s="4"/>
      <c r="H71" s="4"/>
      <c r="I71" s="4"/>
      <c r="K71" s="4"/>
      <c r="L71" s="4"/>
      <c r="M71" s="4"/>
      <c r="N71" s="4"/>
      <c r="O71" s="4"/>
      <c r="P71" s="4"/>
      <c r="Q71" s="4"/>
      <c r="R71" s="4"/>
      <c r="S71" s="4"/>
      <c r="T71" s="4"/>
      <c r="U71" s="4"/>
      <c r="V71" s="4"/>
      <c r="W71" s="4"/>
      <c r="X71" s="4"/>
    </row>
    <row r="72" spans="1:24" ht="15" customHeight="1" x14ac:dyDescent="0.25">
      <c r="A72" s="146" t="s">
        <v>2175</v>
      </c>
      <c r="B72" s="147">
        <v>102.5</v>
      </c>
      <c r="C72" s="148">
        <v>0.3</v>
      </c>
      <c r="D72" s="146">
        <v>2.4</v>
      </c>
      <c r="E72" s="147"/>
      <c r="F72" s="4"/>
      <c r="G72" s="4"/>
      <c r="H72" s="4"/>
      <c r="I72" s="4"/>
      <c r="K72" s="4"/>
      <c r="L72" s="4"/>
      <c r="M72" s="4"/>
      <c r="N72" s="4"/>
      <c r="O72" s="4"/>
      <c r="P72" s="4"/>
      <c r="Q72" s="4"/>
      <c r="R72" s="4"/>
      <c r="S72" s="4"/>
      <c r="T72" s="4"/>
      <c r="U72" s="4"/>
      <c r="V72" s="4"/>
      <c r="W72" s="4"/>
      <c r="X72" s="4"/>
    </row>
    <row r="73" spans="1:24" ht="15" customHeight="1" x14ac:dyDescent="0.25">
      <c r="A73" s="143" t="s">
        <v>2176</v>
      </c>
      <c r="B73" s="144">
        <v>102.2</v>
      </c>
      <c r="C73" s="145">
        <v>0.1</v>
      </c>
      <c r="D73" s="143">
        <v>2.2000000000000002</v>
      </c>
      <c r="E73" s="144"/>
      <c r="F73" s="4"/>
      <c r="G73" s="4"/>
      <c r="H73" s="4"/>
      <c r="I73" s="4"/>
      <c r="K73" s="4"/>
      <c r="L73" s="4"/>
      <c r="M73" s="4"/>
      <c r="N73" s="4"/>
      <c r="O73" s="4"/>
      <c r="P73" s="4"/>
      <c r="Q73" s="4"/>
      <c r="R73" s="4"/>
      <c r="S73" s="4"/>
      <c r="T73" s="4"/>
      <c r="U73" s="4"/>
      <c r="V73" s="4"/>
      <c r="W73" s="4"/>
      <c r="X73" s="4"/>
    </row>
    <row r="74" spans="1:24" ht="15" customHeight="1" x14ac:dyDescent="0.25">
      <c r="A74" s="146" t="s">
        <v>2177</v>
      </c>
      <c r="B74" s="147">
        <v>102.1</v>
      </c>
      <c r="C74" s="148">
        <v>0.1</v>
      </c>
      <c r="D74" s="146">
        <v>2.2000000000000002</v>
      </c>
      <c r="E74" s="147"/>
      <c r="F74" s="4"/>
      <c r="G74" s="4"/>
      <c r="H74" s="4"/>
      <c r="I74" s="4"/>
      <c r="K74" s="4"/>
      <c r="L74" s="4"/>
      <c r="M74" s="4"/>
      <c r="N74" s="4"/>
      <c r="O74" s="4"/>
      <c r="P74" s="4"/>
      <c r="Q74" s="4"/>
      <c r="R74" s="4"/>
      <c r="S74" s="4"/>
      <c r="T74" s="4"/>
      <c r="U74" s="4"/>
      <c r="V74" s="4"/>
      <c r="W74" s="4"/>
      <c r="X74" s="4"/>
    </row>
    <row r="75" spans="1:24" ht="15" customHeight="1" x14ac:dyDescent="0.25">
      <c r="A75" s="143" t="s">
        <v>2178</v>
      </c>
      <c r="B75" s="144">
        <v>102</v>
      </c>
      <c r="C75" s="145">
        <v>0</v>
      </c>
      <c r="D75" s="143">
        <v>2</v>
      </c>
      <c r="E75" s="144"/>
      <c r="F75" s="4"/>
      <c r="G75" s="4"/>
      <c r="H75" s="4"/>
      <c r="I75" s="4"/>
      <c r="K75" s="4"/>
      <c r="L75" s="4"/>
      <c r="M75" s="4"/>
      <c r="N75" s="4"/>
      <c r="O75" s="4"/>
      <c r="P75" s="4"/>
      <c r="Q75" s="4"/>
      <c r="R75" s="4"/>
      <c r="S75" s="4"/>
      <c r="T75" s="4"/>
      <c r="U75" s="4"/>
      <c r="V75" s="4"/>
      <c r="W75" s="4"/>
      <c r="X75" s="4"/>
    </row>
    <row r="76" spans="1:24" ht="15" customHeight="1" x14ac:dyDescent="0.25">
      <c r="A76" s="146" t="s">
        <v>2179</v>
      </c>
      <c r="B76" s="147">
        <v>102</v>
      </c>
      <c r="C76" s="148">
        <v>0</v>
      </c>
      <c r="D76" s="146">
        <v>2</v>
      </c>
      <c r="E76" s="147"/>
      <c r="F76" s="4"/>
      <c r="G76" s="4"/>
      <c r="H76" s="4"/>
      <c r="I76" s="4"/>
      <c r="K76" s="4"/>
      <c r="L76" s="4"/>
      <c r="M76" s="4"/>
      <c r="N76" s="4"/>
      <c r="O76" s="4"/>
      <c r="P76" s="4"/>
      <c r="Q76" s="4"/>
      <c r="R76" s="4"/>
      <c r="S76" s="4"/>
      <c r="T76" s="4"/>
      <c r="U76" s="4"/>
      <c r="V76" s="4"/>
      <c r="W76" s="4"/>
      <c r="X76" s="4"/>
    </row>
    <row r="77" spans="1:24" ht="15" customHeight="1" x14ac:dyDescent="0.25">
      <c r="A77" s="143" t="s">
        <v>2180</v>
      </c>
      <c r="B77" s="144">
        <v>102</v>
      </c>
      <c r="C77" s="145">
        <v>0.3</v>
      </c>
      <c r="D77" s="143">
        <v>2</v>
      </c>
      <c r="E77" s="144"/>
      <c r="F77" s="4"/>
      <c r="G77" s="4"/>
      <c r="H77" s="4"/>
      <c r="I77" s="4"/>
      <c r="K77" s="4"/>
      <c r="L77" s="4"/>
      <c r="M77" s="4"/>
      <c r="N77" s="4"/>
      <c r="O77" s="4"/>
      <c r="P77" s="4"/>
      <c r="Q77" s="4"/>
      <c r="R77" s="4"/>
      <c r="S77" s="4"/>
      <c r="T77" s="4"/>
      <c r="U77" s="4"/>
      <c r="V77" s="4"/>
      <c r="W77" s="4"/>
      <c r="X77" s="4"/>
    </row>
    <row r="78" spans="1:24" ht="15" customHeight="1" x14ac:dyDescent="0.25">
      <c r="A78" s="146" t="s">
        <v>2181</v>
      </c>
      <c r="B78" s="147">
        <v>101.7</v>
      </c>
      <c r="C78" s="148">
        <v>0.5</v>
      </c>
      <c r="D78" s="146">
        <v>2</v>
      </c>
      <c r="E78" s="147"/>
      <c r="F78" s="4"/>
      <c r="G78" s="4"/>
      <c r="H78" s="4"/>
      <c r="I78" s="4"/>
      <c r="K78" s="4"/>
      <c r="L78" s="4"/>
      <c r="M78" s="4"/>
      <c r="N78" s="4"/>
      <c r="O78" s="4"/>
      <c r="P78" s="4"/>
      <c r="Q78" s="4"/>
      <c r="R78" s="4"/>
      <c r="S78" s="4"/>
      <c r="T78" s="4"/>
      <c r="U78" s="4"/>
      <c r="V78" s="4"/>
      <c r="W78" s="4"/>
      <c r="X78" s="4"/>
    </row>
    <row r="79" spans="1:24" ht="15" customHeight="1" x14ac:dyDescent="0.25">
      <c r="A79" s="143" t="s">
        <v>2182</v>
      </c>
      <c r="B79" s="144">
        <v>101.2</v>
      </c>
      <c r="C79" s="145">
        <v>0.1</v>
      </c>
      <c r="D79" s="143">
        <v>1.8</v>
      </c>
      <c r="E79" s="144"/>
      <c r="F79" s="4"/>
      <c r="G79" s="4"/>
      <c r="H79" s="4"/>
      <c r="I79" s="4"/>
      <c r="K79" s="4"/>
      <c r="L79" s="4"/>
      <c r="M79" s="4"/>
      <c r="N79" s="4"/>
      <c r="O79" s="4"/>
      <c r="P79" s="4"/>
      <c r="Q79" s="4"/>
      <c r="R79" s="4"/>
      <c r="S79" s="4"/>
      <c r="T79" s="4"/>
      <c r="U79" s="4"/>
      <c r="V79" s="4"/>
      <c r="W79" s="4"/>
      <c r="X79" s="4"/>
    </row>
    <row r="80" spans="1:24" ht="15" customHeight="1" x14ac:dyDescent="0.25">
      <c r="A80" s="146" t="s">
        <v>2183</v>
      </c>
      <c r="B80" s="147">
        <v>101.1</v>
      </c>
      <c r="C80" s="148">
        <v>0.4</v>
      </c>
      <c r="D80" s="146">
        <v>1.7</v>
      </c>
      <c r="E80" s="147"/>
      <c r="F80" s="4"/>
      <c r="G80" s="4"/>
      <c r="H80" s="4"/>
      <c r="I80" s="4"/>
      <c r="K80" s="4"/>
      <c r="L80" s="4"/>
      <c r="M80" s="4"/>
      <c r="N80" s="4"/>
      <c r="O80" s="4"/>
      <c r="P80" s="4"/>
      <c r="Q80" s="4"/>
      <c r="R80" s="4"/>
      <c r="S80" s="4"/>
      <c r="T80" s="4"/>
      <c r="U80" s="4"/>
      <c r="V80" s="4"/>
      <c r="W80" s="4"/>
      <c r="X80" s="4"/>
    </row>
    <row r="81" spans="1:24" ht="15" customHeight="1" x14ac:dyDescent="0.25">
      <c r="A81" s="143" t="s">
        <v>2184</v>
      </c>
      <c r="B81" s="144">
        <v>100.7</v>
      </c>
      <c r="C81" s="145">
        <v>0.3</v>
      </c>
      <c r="D81" s="143">
        <v>1.4</v>
      </c>
      <c r="E81" s="144">
        <f t="shared" ref="E81" si="3">SUM(B81:B92)/12</f>
        <v>99.991666666666674</v>
      </c>
      <c r="F81" s="4"/>
      <c r="G81" s="4"/>
      <c r="H81" s="4"/>
      <c r="I81" s="4"/>
      <c r="K81" s="4"/>
      <c r="L81" s="4"/>
      <c r="M81" s="4"/>
      <c r="N81" s="4"/>
      <c r="O81" s="4"/>
      <c r="P81" s="4"/>
      <c r="Q81" s="4"/>
      <c r="R81" s="4"/>
      <c r="S81" s="4"/>
      <c r="T81" s="4"/>
      <c r="U81" s="4"/>
      <c r="V81" s="4"/>
      <c r="W81" s="4"/>
      <c r="X81" s="4"/>
    </row>
    <row r="82" spans="1:24" ht="15" customHeight="1" x14ac:dyDescent="0.25">
      <c r="A82" s="146" t="s">
        <v>2185</v>
      </c>
      <c r="B82" s="147">
        <v>100.4</v>
      </c>
      <c r="C82" s="148">
        <v>0.1</v>
      </c>
      <c r="D82" s="146">
        <v>1.3</v>
      </c>
      <c r="E82" s="147"/>
      <c r="F82" s="4"/>
      <c r="G82" s="4"/>
      <c r="H82" s="4"/>
      <c r="I82" s="4"/>
      <c r="K82" s="4"/>
      <c r="L82" s="4"/>
      <c r="M82" s="4"/>
      <c r="N82" s="4"/>
      <c r="O82" s="4"/>
      <c r="P82" s="4"/>
      <c r="Q82" s="4"/>
      <c r="R82" s="4"/>
      <c r="S82" s="4"/>
      <c r="T82" s="4"/>
      <c r="U82" s="4"/>
      <c r="V82" s="4"/>
      <c r="W82" s="4"/>
      <c r="X82" s="4"/>
    </row>
    <row r="83" spans="1:24" ht="15" customHeight="1" x14ac:dyDescent="0.25">
      <c r="A83" s="143" t="s">
        <v>2186</v>
      </c>
      <c r="B83" s="144">
        <v>100.3</v>
      </c>
      <c r="C83" s="145">
        <v>0.2</v>
      </c>
      <c r="D83" s="143">
        <v>1.3</v>
      </c>
      <c r="E83" s="144"/>
      <c r="F83" s="4"/>
      <c r="G83" s="4"/>
      <c r="H83" s="4"/>
      <c r="I83" s="4"/>
      <c r="K83" s="4"/>
      <c r="L83" s="4"/>
      <c r="M83" s="4"/>
      <c r="N83" s="4"/>
      <c r="O83" s="4"/>
      <c r="P83" s="4"/>
      <c r="Q83" s="4"/>
      <c r="R83" s="4"/>
      <c r="S83" s="4"/>
      <c r="T83" s="4"/>
      <c r="U83" s="4"/>
      <c r="V83" s="4"/>
      <c r="W83" s="4"/>
      <c r="X83" s="4"/>
    </row>
    <row r="84" spans="1:24" ht="15" customHeight="1" x14ac:dyDescent="0.25">
      <c r="A84" s="146" t="s">
        <v>2187</v>
      </c>
      <c r="B84" s="147">
        <v>100.1</v>
      </c>
      <c r="C84" s="148">
        <v>0.1</v>
      </c>
      <c r="D84" s="146">
        <v>1.2</v>
      </c>
      <c r="E84" s="147"/>
      <c r="F84" s="4"/>
      <c r="G84" s="4"/>
      <c r="H84" s="4"/>
      <c r="I84" s="4"/>
      <c r="K84" s="4"/>
      <c r="L84" s="4"/>
      <c r="M84" s="4"/>
      <c r="N84" s="4"/>
      <c r="O84" s="4"/>
      <c r="P84" s="4"/>
      <c r="Q84" s="4"/>
      <c r="R84" s="4"/>
      <c r="S84" s="4"/>
      <c r="T84" s="4"/>
      <c r="U84" s="4"/>
      <c r="V84" s="4"/>
      <c r="W84" s="4"/>
      <c r="X84" s="4"/>
    </row>
    <row r="85" spans="1:24" ht="15" customHeight="1" x14ac:dyDescent="0.25">
      <c r="A85" s="143" t="s">
        <v>2188</v>
      </c>
      <c r="B85" s="144">
        <v>100</v>
      </c>
      <c r="C85" s="145">
        <v>0.1</v>
      </c>
      <c r="D85" s="143">
        <v>1</v>
      </c>
      <c r="E85" s="144"/>
      <c r="F85" s="4"/>
      <c r="G85" s="4"/>
      <c r="H85" s="4"/>
      <c r="I85" s="4"/>
      <c r="K85" s="4"/>
      <c r="L85" s="4"/>
      <c r="M85" s="4"/>
      <c r="N85" s="4"/>
      <c r="O85" s="4"/>
      <c r="P85" s="4"/>
      <c r="Q85" s="4"/>
      <c r="R85" s="4"/>
      <c r="S85" s="4"/>
      <c r="T85" s="4"/>
      <c r="U85" s="4"/>
      <c r="V85" s="4"/>
      <c r="W85" s="4"/>
      <c r="X85" s="4"/>
    </row>
    <row r="86" spans="1:24" ht="15" customHeight="1" x14ac:dyDescent="0.25">
      <c r="A86" s="146" t="s">
        <v>2189</v>
      </c>
      <c r="B86" s="147">
        <v>99.9</v>
      </c>
      <c r="C86" s="148">
        <v>-0.1</v>
      </c>
      <c r="D86" s="146">
        <v>1.2</v>
      </c>
      <c r="E86" s="147"/>
      <c r="F86" s="4"/>
      <c r="G86" s="4"/>
      <c r="H86" s="4"/>
      <c r="I86" s="4"/>
      <c r="K86" s="4"/>
      <c r="L86" s="4"/>
      <c r="M86" s="4"/>
      <c r="N86" s="4"/>
      <c r="O86" s="4"/>
      <c r="P86" s="4"/>
      <c r="Q86" s="4"/>
      <c r="R86" s="4"/>
      <c r="S86" s="4"/>
      <c r="T86" s="4"/>
      <c r="U86" s="4"/>
      <c r="V86" s="4"/>
      <c r="W86" s="4"/>
      <c r="X86" s="4"/>
    </row>
    <row r="87" spans="1:24" ht="15" customHeight="1" x14ac:dyDescent="0.25">
      <c r="A87" s="143" t="s">
        <v>2190</v>
      </c>
      <c r="B87" s="144">
        <v>100</v>
      </c>
      <c r="C87" s="145">
        <v>0</v>
      </c>
      <c r="D87" s="143">
        <v>1</v>
      </c>
      <c r="E87" s="144"/>
      <c r="F87" s="4"/>
      <c r="G87" s="4"/>
      <c r="H87" s="4"/>
      <c r="I87" s="4"/>
      <c r="K87" s="4"/>
      <c r="L87" s="4"/>
      <c r="M87" s="4"/>
      <c r="N87" s="4"/>
      <c r="O87" s="4"/>
      <c r="P87" s="4"/>
      <c r="Q87" s="4"/>
      <c r="R87" s="4"/>
      <c r="S87" s="4"/>
      <c r="T87" s="4"/>
      <c r="U87" s="4"/>
      <c r="V87" s="4"/>
      <c r="W87" s="4"/>
      <c r="X87" s="4"/>
    </row>
    <row r="88" spans="1:24" ht="15" customHeight="1" x14ac:dyDescent="0.25">
      <c r="A88" s="146" t="s">
        <v>2191</v>
      </c>
      <c r="B88" s="147">
        <v>100</v>
      </c>
      <c r="C88" s="148">
        <v>0</v>
      </c>
      <c r="D88" s="146">
        <v>1.4</v>
      </c>
      <c r="E88" s="147"/>
      <c r="F88" s="4"/>
      <c r="G88" s="4"/>
      <c r="H88" s="4"/>
      <c r="I88" s="4"/>
      <c r="K88" s="4"/>
      <c r="L88" s="4"/>
      <c r="M88" s="4"/>
      <c r="N88" s="4"/>
      <c r="O88" s="4"/>
      <c r="P88" s="4"/>
      <c r="Q88" s="4"/>
      <c r="R88" s="4"/>
      <c r="S88" s="4"/>
      <c r="T88" s="4"/>
      <c r="U88" s="4"/>
      <c r="V88" s="4"/>
      <c r="W88" s="4"/>
      <c r="X88" s="4"/>
    </row>
    <row r="89" spans="1:24" ht="15" customHeight="1" x14ac:dyDescent="0.25">
      <c r="A89" s="143" t="s">
        <v>2192</v>
      </c>
      <c r="B89" s="144">
        <v>100</v>
      </c>
      <c r="C89" s="145">
        <v>0.3</v>
      </c>
      <c r="D89" s="143">
        <v>1.5</v>
      </c>
      <c r="E89" s="144"/>
      <c r="F89" s="4"/>
      <c r="G89" s="4"/>
      <c r="H89" s="4"/>
      <c r="I89" s="4"/>
      <c r="K89" s="4"/>
      <c r="L89" s="4"/>
      <c r="M89" s="4"/>
      <c r="N89" s="4"/>
      <c r="O89" s="4"/>
      <c r="P89" s="4"/>
      <c r="Q89" s="4"/>
      <c r="R89" s="4"/>
      <c r="S89" s="4"/>
      <c r="T89" s="4"/>
      <c r="U89" s="4"/>
      <c r="V89" s="4"/>
      <c r="W89" s="4"/>
      <c r="X89" s="4"/>
    </row>
    <row r="90" spans="1:24" ht="15" customHeight="1" x14ac:dyDescent="0.25">
      <c r="A90" s="146" t="s">
        <v>2193</v>
      </c>
      <c r="B90" s="147">
        <v>99.7</v>
      </c>
      <c r="C90" s="148">
        <v>0.3</v>
      </c>
      <c r="D90" s="146">
        <v>1.2</v>
      </c>
      <c r="E90" s="147"/>
      <c r="F90" s="4"/>
      <c r="G90" s="4"/>
      <c r="H90" s="4"/>
      <c r="I90" s="4"/>
      <c r="K90" s="4"/>
      <c r="L90" s="4"/>
      <c r="M90" s="4"/>
      <c r="N90" s="4"/>
      <c r="O90" s="4"/>
      <c r="P90" s="4"/>
      <c r="Q90" s="4"/>
      <c r="R90" s="4"/>
      <c r="S90" s="4"/>
      <c r="T90" s="4"/>
      <c r="U90" s="4"/>
      <c r="V90" s="4"/>
      <c r="W90" s="4"/>
      <c r="X90" s="4"/>
    </row>
    <row r="91" spans="1:24" ht="15" customHeight="1" x14ac:dyDescent="0.25">
      <c r="A91" s="143" t="s">
        <v>2194</v>
      </c>
      <c r="B91" s="144">
        <v>99.4</v>
      </c>
      <c r="C91" s="145">
        <v>0</v>
      </c>
      <c r="D91" s="143">
        <v>0.6</v>
      </c>
      <c r="E91" s="144"/>
      <c r="F91" s="4"/>
      <c r="G91" s="4"/>
      <c r="H91" s="4"/>
      <c r="I91" s="4"/>
      <c r="K91" s="4"/>
      <c r="L91" s="4"/>
      <c r="M91" s="4"/>
      <c r="N91" s="4"/>
      <c r="O91" s="4"/>
      <c r="P91" s="4"/>
      <c r="Q91" s="4"/>
      <c r="R91" s="4"/>
      <c r="S91" s="4"/>
      <c r="T91" s="4"/>
      <c r="U91" s="4"/>
      <c r="V91" s="4"/>
      <c r="W91" s="4"/>
      <c r="X91" s="4"/>
    </row>
    <row r="92" spans="1:24" ht="15" customHeight="1" x14ac:dyDescent="0.25">
      <c r="A92" s="146" t="s">
        <v>2195</v>
      </c>
      <c r="B92" s="147">
        <v>99.4</v>
      </c>
      <c r="C92" s="148">
        <v>0.1</v>
      </c>
      <c r="D92" s="146">
        <v>0.8</v>
      </c>
      <c r="E92" s="147"/>
      <c r="F92" s="4"/>
      <c r="G92" s="4"/>
      <c r="H92" s="4"/>
      <c r="I92" s="4"/>
      <c r="K92" s="4"/>
      <c r="L92" s="4"/>
      <c r="M92" s="4"/>
      <c r="N92" s="4"/>
      <c r="O92" s="4"/>
      <c r="P92" s="4"/>
      <c r="Q92" s="4"/>
      <c r="R92" s="4"/>
      <c r="S92" s="4"/>
      <c r="T92" s="4"/>
      <c r="U92" s="4"/>
      <c r="V92" s="4"/>
      <c r="W92" s="4"/>
      <c r="X92" s="4"/>
    </row>
    <row r="93" spans="1:24" ht="15" customHeight="1" x14ac:dyDescent="0.25">
      <c r="A93" s="143" t="s">
        <v>2196</v>
      </c>
      <c r="B93" s="144">
        <v>99.3</v>
      </c>
      <c r="C93" s="145">
        <v>0.2</v>
      </c>
      <c r="D93" s="143">
        <v>0.8</v>
      </c>
      <c r="E93" s="144">
        <f t="shared" ref="E93" si="4">SUM(B93:B104)/12</f>
        <v>98.833333333333329</v>
      </c>
      <c r="F93" s="4"/>
      <c r="G93" s="4"/>
      <c r="H93" s="4"/>
      <c r="I93" s="4"/>
      <c r="K93" s="4"/>
      <c r="L93" s="4"/>
      <c r="M93" s="4"/>
      <c r="N93" s="4"/>
      <c r="O93" s="4"/>
      <c r="P93" s="4"/>
      <c r="Q93" s="4"/>
      <c r="R93" s="4"/>
      <c r="S93" s="4"/>
      <c r="T93" s="4"/>
      <c r="U93" s="4"/>
      <c r="V93" s="4"/>
      <c r="W93" s="4"/>
      <c r="X93" s="4"/>
    </row>
    <row r="94" spans="1:24" ht="15" customHeight="1" x14ac:dyDescent="0.25">
      <c r="A94" s="146" t="s">
        <v>2197</v>
      </c>
      <c r="B94" s="147">
        <v>99.1</v>
      </c>
      <c r="C94" s="148">
        <v>0.1</v>
      </c>
      <c r="D94" s="146">
        <v>0.4</v>
      </c>
      <c r="E94" s="147"/>
      <c r="F94" s="4"/>
      <c r="G94" s="4"/>
      <c r="H94" s="4"/>
      <c r="I94" s="4"/>
      <c r="K94" s="4"/>
      <c r="L94" s="4"/>
      <c r="M94" s="4"/>
      <c r="N94" s="4"/>
      <c r="O94" s="4"/>
      <c r="P94" s="4"/>
      <c r="Q94" s="4"/>
      <c r="R94" s="4"/>
      <c r="S94" s="4"/>
      <c r="T94" s="4"/>
      <c r="U94" s="4"/>
      <c r="V94" s="4"/>
      <c r="W94" s="4"/>
      <c r="X94" s="4"/>
    </row>
    <row r="95" spans="1:24" ht="15" customHeight="1" x14ac:dyDescent="0.25">
      <c r="A95" s="143" t="s">
        <v>2198</v>
      </c>
      <c r="B95" s="144">
        <v>99</v>
      </c>
      <c r="C95" s="145">
        <v>0.1</v>
      </c>
      <c r="D95" s="143">
        <v>0</v>
      </c>
      <c r="E95" s="144"/>
      <c r="F95" s="4"/>
      <c r="G95" s="4"/>
      <c r="H95" s="4"/>
      <c r="I95" s="4"/>
      <c r="K95" s="4"/>
      <c r="L95" s="4"/>
      <c r="M95" s="4"/>
      <c r="N95" s="4"/>
      <c r="O95" s="4"/>
      <c r="P95" s="4"/>
      <c r="Q95" s="4"/>
      <c r="R95" s="4"/>
      <c r="S95" s="4"/>
      <c r="T95" s="4"/>
      <c r="U95" s="4"/>
      <c r="V95" s="4"/>
      <c r="W95" s="4"/>
      <c r="X95" s="4"/>
    </row>
    <row r="96" spans="1:24" ht="15" customHeight="1" x14ac:dyDescent="0.25">
      <c r="A96" s="146" t="s">
        <v>2199</v>
      </c>
      <c r="B96" s="147">
        <v>98.9</v>
      </c>
      <c r="C96" s="148">
        <v>-0.1</v>
      </c>
      <c r="D96" s="146">
        <v>-0.2</v>
      </c>
      <c r="E96" s="147"/>
      <c r="F96" s="4"/>
      <c r="G96" s="4"/>
      <c r="H96" s="4"/>
      <c r="I96" s="4"/>
      <c r="K96" s="4"/>
      <c r="L96" s="4"/>
      <c r="M96" s="4"/>
      <c r="N96" s="4"/>
      <c r="O96" s="4"/>
      <c r="P96" s="4"/>
      <c r="Q96" s="4"/>
      <c r="R96" s="4"/>
      <c r="S96" s="4"/>
      <c r="T96" s="4"/>
      <c r="U96" s="4"/>
      <c r="V96" s="4"/>
      <c r="W96" s="4"/>
      <c r="X96" s="4"/>
    </row>
    <row r="97" spans="1:24" ht="15" customHeight="1" x14ac:dyDescent="0.25">
      <c r="A97" s="143" t="s">
        <v>2200</v>
      </c>
      <c r="B97" s="144">
        <v>99</v>
      </c>
      <c r="C97" s="145">
        <v>0.3</v>
      </c>
      <c r="D97" s="143">
        <v>0</v>
      </c>
      <c r="E97" s="144"/>
      <c r="F97" s="4"/>
      <c r="G97" s="4"/>
      <c r="H97" s="4"/>
      <c r="I97" s="4"/>
      <c r="K97" s="4"/>
      <c r="L97" s="4"/>
      <c r="M97" s="4"/>
      <c r="N97" s="4"/>
      <c r="O97" s="4"/>
      <c r="P97" s="4"/>
      <c r="Q97" s="4"/>
      <c r="R97" s="4"/>
      <c r="S97" s="4"/>
      <c r="T97" s="4"/>
      <c r="U97" s="4"/>
      <c r="V97" s="4"/>
      <c r="W97" s="4"/>
      <c r="X97" s="4"/>
    </row>
    <row r="98" spans="1:24" ht="15" customHeight="1" x14ac:dyDescent="0.25">
      <c r="A98" s="146" t="s">
        <v>2201</v>
      </c>
      <c r="B98" s="147">
        <v>98.7</v>
      </c>
      <c r="C98" s="148">
        <v>-0.3</v>
      </c>
      <c r="D98" s="146">
        <v>-0.4</v>
      </c>
      <c r="E98" s="147"/>
      <c r="F98" s="4"/>
      <c r="G98" s="4"/>
      <c r="H98" s="4"/>
      <c r="I98" s="4"/>
      <c r="K98" s="4"/>
      <c r="L98" s="4"/>
      <c r="M98" s="4"/>
      <c r="N98" s="4"/>
      <c r="O98" s="4"/>
      <c r="P98" s="4"/>
      <c r="Q98" s="4"/>
      <c r="R98" s="4"/>
      <c r="S98" s="4"/>
      <c r="T98" s="4"/>
      <c r="U98" s="4"/>
      <c r="V98" s="4"/>
      <c r="W98" s="4"/>
      <c r="X98" s="4"/>
    </row>
    <row r="99" spans="1:24" ht="15" customHeight="1" x14ac:dyDescent="0.25">
      <c r="A99" s="143" t="s">
        <v>2202</v>
      </c>
      <c r="B99" s="144">
        <v>99</v>
      </c>
      <c r="C99" s="145">
        <v>0.4</v>
      </c>
      <c r="D99" s="143">
        <v>0.1</v>
      </c>
      <c r="E99" s="144"/>
      <c r="F99" s="4"/>
      <c r="G99" s="4"/>
      <c r="H99" s="4"/>
      <c r="I99" s="4"/>
      <c r="K99" s="4"/>
      <c r="L99" s="4"/>
      <c r="M99" s="4"/>
      <c r="N99" s="4"/>
      <c r="O99" s="4"/>
      <c r="P99" s="4"/>
      <c r="Q99" s="4"/>
      <c r="R99" s="4"/>
      <c r="S99" s="4"/>
      <c r="T99" s="4"/>
      <c r="U99" s="4"/>
      <c r="V99" s="4"/>
      <c r="W99" s="4"/>
      <c r="X99" s="4"/>
    </row>
    <row r="100" spans="1:24" ht="15" customHeight="1" x14ac:dyDescent="0.25">
      <c r="A100" s="146" t="s">
        <v>2203</v>
      </c>
      <c r="B100" s="147">
        <v>98.6</v>
      </c>
      <c r="C100" s="148">
        <v>0.1</v>
      </c>
      <c r="D100" s="146">
        <v>0.1</v>
      </c>
      <c r="E100" s="147"/>
      <c r="F100" s="4"/>
      <c r="G100" s="4"/>
      <c r="H100" s="4"/>
      <c r="I100" s="4"/>
      <c r="K100" s="4"/>
      <c r="L100" s="4"/>
      <c r="M100" s="4"/>
      <c r="N100" s="4"/>
      <c r="O100" s="4"/>
      <c r="P100" s="4"/>
      <c r="Q100" s="4"/>
      <c r="R100" s="4"/>
      <c r="S100" s="4"/>
      <c r="T100" s="4"/>
      <c r="U100" s="4"/>
      <c r="V100" s="4"/>
      <c r="W100" s="4"/>
      <c r="X100" s="4"/>
    </row>
    <row r="101" spans="1:24" ht="15" customHeight="1" x14ac:dyDescent="0.25">
      <c r="A101" s="143" t="s">
        <v>2204</v>
      </c>
      <c r="B101" s="144">
        <v>98.5</v>
      </c>
      <c r="C101" s="145">
        <v>0</v>
      </c>
      <c r="D101" s="143">
        <v>0.5</v>
      </c>
      <c r="E101" s="144"/>
      <c r="F101" s="4"/>
      <c r="G101" s="4"/>
      <c r="H101" s="4"/>
      <c r="I101" s="4"/>
      <c r="K101" s="4"/>
      <c r="L101" s="4"/>
      <c r="M101" s="4"/>
      <c r="N101" s="4"/>
      <c r="O101" s="4"/>
      <c r="P101" s="4"/>
      <c r="Q101" s="4"/>
      <c r="R101" s="4"/>
      <c r="S101" s="4"/>
      <c r="T101" s="4"/>
      <c r="U101" s="4"/>
      <c r="V101" s="4"/>
      <c r="W101" s="4"/>
      <c r="X101" s="4"/>
    </row>
    <row r="102" spans="1:24" ht="15" customHeight="1" x14ac:dyDescent="0.25">
      <c r="A102" s="146" t="s">
        <v>2205</v>
      </c>
      <c r="B102" s="147">
        <v>98.5</v>
      </c>
      <c r="C102" s="148">
        <v>-0.3</v>
      </c>
      <c r="D102" s="146">
        <v>0.5</v>
      </c>
      <c r="E102" s="147"/>
      <c r="F102" s="4"/>
      <c r="G102" s="4"/>
      <c r="H102" s="4"/>
      <c r="I102" s="4"/>
      <c r="K102" s="4"/>
      <c r="L102" s="4"/>
      <c r="M102" s="4"/>
      <c r="N102" s="4"/>
      <c r="O102" s="4"/>
      <c r="P102" s="4"/>
      <c r="Q102" s="4"/>
      <c r="R102" s="4"/>
      <c r="S102" s="4"/>
      <c r="T102" s="4"/>
      <c r="U102" s="4"/>
      <c r="V102" s="4"/>
      <c r="W102" s="4"/>
      <c r="X102" s="4"/>
    </row>
    <row r="103" spans="1:24" ht="15" customHeight="1" x14ac:dyDescent="0.25">
      <c r="A103" s="143" t="s">
        <v>2206</v>
      </c>
      <c r="B103" s="144">
        <v>98.8</v>
      </c>
      <c r="C103" s="145">
        <v>0.2</v>
      </c>
      <c r="D103" s="143">
        <v>1</v>
      </c>
      <c r="E103" s="144"/>
      <c r="F103" s="4"/>
      <c r="G103" s="4"/>
      <c r="H103" s="4"/>
      <c r="I103" s="4"/>
      <c r="K103" s="4"/>
      <c r="L103" s="4"/>
      <c r="M103" s="4"/>
      <c r="N103" s="4"/>
      <c r="O103" s="4"/>
      <c r="P103" s="4"/>
      <c r="Q103" s="4"/>
      <c r="R103" s="4"/>
      <c r="S103" s="4"/>
      <c r="T103" s="4"/>
      <c r="U103" s="4"/>
      <c r="V103" s="4"/>
      <c r="W103" s="4"/>
      <c r="X103" s="4"/>
    </row>
    <row r="104" spans="1:24" ht="15" customHeight="1" x14ac:dyDescent="0.25">
      <c r="A104" s="146" t="s">
        <v>2207</v>
      </c>
      <c r="B104" s="147">
        <v>98.6</v>
      </c>
      <c r="C104" s="148">
        <v>0.1</v>
      </c>
      <c r="D104" s="146">
        <v>0.9</v>
      </c>
      <c r="E104" s="147"/>
      <c r="F104" s="4"/>
      <c r="G104" s="4"/>
      <c r="H104" s="4"/>
      <c r="I104" s="4"/>
      <c r="K104" s="4"/>
      <c r="L104" s="4"/>
      <c r="M104" s="4"/>
      <c r="N104" s="4"/>
      <c r="O104" s="4"/>
      <c r="P104" s="4"/>
      <c r="Q104" s="4"/>
      <c r="R104" s="4"/>
      <c r="S104" s="4"/>
      <c r="T104" s="4"/>
      <c r="U104" s="4"/>
      <c r="V104" s="4"/>
      <c r="W104" s="4"/>
      <c r="X104" s="4"/>
    </row>
    <row r="105" spans="1:24" ht="15" customHeight="1" x14ac:dyDescent="0.25">
      <c r="A105" s="143" t="s">
        <v>2208</v>
      </c>
      <c r="B105" s="144">
        <v>98.5</v>
      </c>
      <c r="C105" s="145">
        <v>-0.2</v>
      </c>
      <c r="D105" s="143">
        <v>1.1000000000000001</v>
      </c>
      <c r="E105" s="144">
        <f t="shared" ref="E105" si="5">SUM(B105:B116)/12</f>
        <v>98.524999999999991</v>
      </c>
      <c r="F105" s="4"/>
      <c r="G105" s="4"/>
      <c r="H105" s="4"/>
      <c r="I105" s="4"/>
      <c r="K105" s="4"/>
      <c r="L105" s="4"/>
      <c r="M105" s="4"/>
      <c r="N105" s="4"/>
      <c r="O105" s="4"/>
      <c r="P105" s="4"/>
      <c r="Q105" s="4"/>
      <c r="R105" s="4"/>
      <c r="S105" s="4"/>
      <c r="T105" s="4"/>
      <c r="U105" s="4"/>
      <c r="V105" s="4"/>
      <c r="W105" s="4"/>
      <c r="X105" s="4"/>
    </row>
    <row r="106" spans="1:24" ht="15" customHeight="1" x14ac:dyDescent="0.25">
      <c r="A106" s="146" t="s">
        <v>2209</v>
      </c>
      <c r="B106" s="147">
        <v>98.7</v>
      </c>
      <c r="C106" s="148">
        <v>-0.3</v>
      </c>
      <c r="D106" s="146">
        <v>1.3</v>
      </c>
      <c r="E106" s="147"/>
      <c r="F106" s="4"/>
      <c r="G106" s="4"/>
      <c r="H106" s="4"/>
      <c r="I106" s="4"/>
      <c r="K106" s="4"/>
      <c r="L106" s="4"/>
      <c r="M106" s="4"/>
      <c r="N106" s="4"/>
      <c r="O106" s="4"/>
      <c r="P106" s="4"/>
      <c r="Q106" s="4"/>
      <c r="R106" s="4"/>
      <c r="S106" s="4"/>
      <c r="T106" s="4"/>
      <c r="U106" s="4"/>
      <c r="V106" s="4"/>
      <c r="W106" s="4"/>
      <c r="X106" s="4"/>
    </row>
    <row r="107" spans="1:24" ht="15" customHeight="1" x14ac:dyDescent="0.25">
      <c r="A107" s="143" t="s">
        <v>2210</v>
      </c>
      <c r="B107" s="144">
        <v>99</v>
      </c>
      <c r="C107" s="145">
        <v>-0.1</v>
      </c>
      <c r="D107" s="143">
        <v>2.4</v>
      </c>
      <c r="E107" s="144"/>
      <c r="F107" s="4"/>
      <c r="G107" s="4"/>
      <c r="H107" s="4"/>
      <c r="I107" s="4"/>
      <c r="K107" s="4"/>
      <c r="L107" s="4"/>
      <c r="M107" s="4"/>
      <c r="N107" s="4"/>
      <c r="O107" s="4"/>
      <c r="P107" s="4"/>
      <c r="Q107" s="4"/>
      <c r="R107" s="4"/>
      <c r="S107" s="4"/>
      <c r="T107" s="4"/>
      <c r="U107" s="4"/>
      <c r="V107" s="4"/>
      <c r="W107" s="4"/>
      <c r="X107" s="4"/>
    </row>
    <row r="108" spans="1:24" ht="15" customHeight="1" x14ac:dyDescent="0.25">
      <c r="A108" s="146" t="s">
        <v>2211</v>
      </c>
      <c r="B108" s="147">
        <v>99.1</v>
      </c>
      <c r="C108" s="148">
        <v>0.1</v>
      </c>
      <c r="D108" s="146">
        <v>2.8</v>
      </c>
      <c r="E108" s="147"/>
      <c r="F108" s="4"/>
      <c r="G108" s="4"/>
      <c r="H108" s="4"/>
      <c r="I108" s="4"/>
      <c r="K108" s="4"/>
      <c r="L108" s="4"/>
      <c r="M108" s="4"/>
      <c r="N108" s="4"/>
      <c r="O108" s="4"/>
      <c r="P108" s="4"/>
      <c r="Q108" s="4"/>
      <c r="R108" s="4"/>
      <c r="S108" s="4"/>
      <c r="T108" s="4"/>
      <c r="U108" s="4"/>
      <c r="V108" s="4"/>
      <c r="W108" s="4"/>
      <c r="X108" s="4"/>
    </row>
    <row r="109" spans="1:24" ht="15" customHeight="1" x14ac:dyDescent="0.25">
      <c r="A109" s="143" t="s">
        <v>2212</v>
      </c>
      <c r="B109" s="144">
        <v>99</v>
      </c>
      <c r="C109" s="145">
        <v>-0.1</v>
      </c>
      <c r="D109" s="143">
        <v>3.1</v>
      </c>
      <c r="E109" s="144"/>
      <c r="F109" s="4"/>
      <c r="G109" s="4"/>
      <c r="H109" s="4"/>
      <c r="I109" s="4"/>
      <c r="K109" s="4"/>
      <c r="L109" s="4"/>
      <c r="M109" s="4"/>
      <c r="N109" s="4"/>
      <c r="O109" s="4"/>
      <c r="P109" s="4"/>
      <c r="Q109" s="4"/>
      <c r="R109" s="4"/>
      <c r="S109" s="4"/>
      <c r="T109" s="4"/>
      <c r="U109" s="4"/>
      <c r="V109" s="4"/>
      <c r="W109" s="4"/>
      <c r="X109" s="4"/>
    </row>
    <row r="110" spans="1:24" ht="15" customHeight="1" x14ac:dyDescent="0.25">
      <c r="A110" s="146" t="s">
        <v>2213</v>
      </c>
      <c r="B110" s="147">
        <v>99.1</v>
      </c>
      <c r="C110" s="148">
        <v>0.2</v>
      </c>
      <c r="D110" s="146">
        <v>3.2</v>
      </c>
      <c r="E110" s="147"/>
      <c r="F110" s="4"/>
      <c r="G110" s="4"/>
      <c r="H110" s="4"/>
      <c r="I110" s="4"/>
      <c r="K110" s="4"/>
      <c r="L110" s="4"/>
      <c r="M110" s="4"/>
      <c r="N110" s="4"/>
      <c r="O110" s="4"/>
      <c r="P110" s="4"/>
      <c r="Q110" s="4"/>
      <c r="R110" s="4"/>
      <c r="S110" s="4"/>
      <c r="T110" s="4"/>
      <c r="U110" s="4"/>
      <c r="V110" s="4"/>
      <c r="W110" s="4"/>
      <c r="X110" s="4"/>
    </row>
    <row r="111" spans="1:24" ht="15" customHeight="1" x14ac:dyDescent="0.25">
      <c r="A111" s="143" t="s">
        <v>2214</v>
      </c>
      <c r="B111" s="144">
        <v>98.9</v>
      </c>
      <c r="C111" s="145">
        <v>0.4</v>
      </c>
      <c r="D111" s="143">
        <v>3.3</v>
      </c>
      <c r="E111" s="144"/>
      <c r="F111" s="4"/>
      <c r="G111" s="4"/>
      <c r="H111" s="4"/>
      <c r="I111" s="4"/>
      <c r="K111" s="4"/>
      <c r="L111" s="4"/>
      <c r="M111" s="4"/>
      <c r="N111" s="4"/>
      <c r="O111" s="4"/>
      <c r="P111" s="4"/>
      <c r="Q111" s="4"/>
      <c r="R111" s="4"/>
      <c r="S111" s="4"/>
      <c r="T111" s="4"/>
      <c r="U111" s="4"/>
      <c r="V111" s="4"/>
      <c r="W111" s="4"/>
      <c r="X111" s="4"/>
    </row>
    <row r="112" spans="1:24" ht="15" customHeight="1" x14ac:dyDescent="0.25">
      <c r="A112" s="146" t="s">
        <v>2215</v>
      </c>
      <c r="B112" s="147">
        <v>98.5</v>
      </c>
      <c r="C112" s="148">
        <v>0.5</v>
      </c>
      <c r="D112" s="146">
        <v>3</v>
      </c>
      <c r="E112" s="147"/>
      <c r="F112" s="4"/>
      <c r="G112" s="4"/>
      <c r="H112" s="4"/>
      <c r="I112" s="4"/>
      <c r="K112" s="4"/>
      <c r="L112" s="4"/>
      <c r="M112" s="4"/>
      <c r="N112" s="4"/>
      <c r="O112" s="4"/>
      <c r="P112" s="4"/>
      <c r="Q112" s="4"/>
      <c r="R112" s="4"/>
      <c r="S112" s="4"/>
      <c r="T112" s="4"/>
      <c r="U112" s="4"/>
      <c r="V112" s="4"/>
      <c r="W112" s="4"/>
      <c r="X112" s="4"/>
    </row>
    <row r="113" spans="1:24" ht="15" customHeight="1" x14ac:dyDescent="0.25">
      <c r="A113" s="143" t="s">
        <v>2216</v>
      </c>
      <c r="B113" s="144">
        <v>98</v>
      </c>
      <c r="C113" s="145">
        <v>0</v>
      </c>
      <c r="D113" s="143">
        <v>2.6</v>
      </c>
      <c r="E113" s="144"/>
      <c r="F113" s="4"/>
      <c r="G113" s="4"/>
      <c r="H113" s="4"/>
      <c r="I113" s="4"/>
      <c r="K113" s="4"/>
      <c r="L113" s="4"/>
      <c r="M113" s="4"/>
      <c r="N113" s="4"/>
      <c r="O113" s="4"/>
      <c r="P113" s="4"/>
      <c r="Q113" s="4"/>
      <c r="R113" s="4"/>
      <c r="S113" s="4"/>
      <c r="T113" s="4"/>
      <c r="U113" s="4"/>
      <c r="V113" s="4"/>
      <c r="W113" s="4"/>
      <c r="X113" s="4"/>
    </row>
    <row r="114" spans="1:24" ht="15" customHeight="1" x14ac:dyDescent="0.25">
      <c r="A114" s="146" t="s">
        <v>2217</v>
      </c>
      <c r="B114" s="147">
        <v>98</v>
      </c>
      <c r="C114" s="148">
        <v>0.2</v>
      </c>
      <c r="D114" s="146">
        <v>2.9</v>
      </c>
      <c r="E114" s="147"/>
      <c r="F114" s="4"/>
      <c r="G114" s="4"/>
      <c r="H114" s="4"/>
      <c r="I114" s="4"/>
      <c r="K114" s="4"/>
      <c r="L114" s="4"/>
      <c r="M114" s="4"/>
      <c r="N114" s="4"/>
      <c r="O114" s="4"/>
      <c r="P114" s="4"/>
      <c r="Q114" s="4"/>
      <c r="R114" s="4"/>
      <c r="S114" s="4"/>
      <c r="T114" s="4"/>
      <c r="U114" s="4"/>
      <c r="V114" s="4"/>
      <c r="W114" s="4"/>
      <c r="X114" s="4"/>
    </row>
    <row r="115" spans="1:24" ht="15" customHeight="1" x14ac:dyDescent="0.25">
      <c r="A115" s="143" t="s">
        <v>2218</v>
      </c>
      <c r="B115" s="144">
        <v>97.8</v>
      </c>
      <c r="C115" s="145">
        <v>0.1</v>
      </c>
      <c r="D115" s="143">
        <v>2.8</v>
      </c>
      <c r="E115" s="144"/>
      <c r="F115" s="4"/>
      <c r="G115" s="4"/>
      <c r="H115" s="4"/>
      <c r="I115" s="4"/>
      <c r="K115" s="4"/>
      <c r="L115" s="4"/>
      <c r="M115" s="4"/>
      <c r="N115" s="4"/>
      <c r="O115" s="4"/>
      <c r="P115" s="4"/>
      <c r="Q115" s="4"/>
      <c r="R115" s="4"/>
      <c r="S115" s="4"/>
      <c r="T115" s="4"/>
      <c r="U115" s="4"/>
      <c r="V115" s="4"/>
      <c r="W115" s="4"/>
      <c r="X115" s="4"/>
    </row>
    <row r="116" spans="1:24" ht="15" customHeight="1" x14ac:dyDescent="0.25">
      <c r="A116" s="146" t="s">
        <v>2219</v>
      </c>
      <c r="B116" s="147">
        <v>97.7</v>
      </c>
      <c r="C116" s="148">
        <v>0.3</v>
      </c>
      <c r="D116" s="146">
        <v>3</v>
      </c>
      <c r="E116" s="147"/>
      <c r="F116" s="4"/>
      <c r="G116" s="4"/>
      <c r="H116" s="4"/>
      <c r="I116" s="4"/>
      <c r="K116" s="4"/>
      <c r="L116" s="4"/>
      <c r="M116" s="4"/>
      <c r="N116" s="4"/>
      <c r="O116" s="4"/>
      <c r="P116" s="4"/>
      <c r="Q116" s="4"/>
      <c r="R116" s="4"/>
      <c r="S116" s="4"/>
      <c r="T116" s="4"/>
      <c r="U116" s="4"/>
      <c r="V116" s="4"/>
      <c r="W116" s="4"/>
      <c r="X116" s="4"/>
    </row>
    <row r="117" spans="1:24" ht="15" customHeight="1" x14ac:dyDescent="0.25">
      <c r="A117" s="143" t="s">
        <v>2220</v>
      </c>
      <c r="B117" s="144">
        <v>97.4</v>
      </c>
      <c r="C117" s="145">
        <v>0</v>
      </c>
      <c r="D117" s="143">
        <v>3.2</v>
      </c>
      <c r="E117" s="144">
        <f t="shared" ref="E117" si="6">SUM(B117:B128)/12</f>
        <v>95.991666666666674</v>
      </c>
      <c r="F117" s="4"/>
      <c r="G117" s="4"/>
      <c r="H117" s="4"/>
      <c r="I117" s="4"/>
      <c r="K117" s="4"/>
      <c r="L117" s="4"/>
      <c r="M117" s="4"/>
      <c r="N117" s="4"/>
      <c r="O117" s="4"/>
      <c r="P117" s="4"/>
      <c r="Q117" s="4"/>
      <c r="R117" s="4"/>
      <c r="S117" s="4"/>
      <c r="T117" s="4"/>
      <c r="U117" s="4"/>
      <c r="V117" s="4"/>
      <c r="W117" s="4"/>
      <c r="X117" s="4"/>
    </row>
    <row r="118" spans="1:24" ht="15" customHeight="1" x14ac:dyDescent="0.25">
      <c r="A118" s="146" t="s">
        <v>2221</v>
      </c>
      <c r="B118" s="147">
        <v>97.4</v>
      </c>
      <c r="C118" s="148">
        <v>0.7</v>
      </c>
      <c r="D118" s="146">
        <v>3.4</v>
      </c>
      <c r="E118" s="147"/>
      <c r="F118" s="4"/>
      <c r="G118" s="4"/>
      <c r="H118" s="4"/>
      <c r="I118" s="4"/>
      <c r="K118" s="4"/>
      <c r="L118" s="4"/>
      <c r="M118" s="4"/>
      <c r="N118" s="4"/>
      <c r="O118" s="4"/>
      <c r="P118" s="4"/>
      <c r="Q118" s="4"/>
      <c r="R118" s="4"/>
      <c r="S118" s="4"/>
      <c r="T118" s="4"/>
      <c r="U118" s="4"/>
      <c r="V118" s="4"/>
      <c r="W118" s="4"/>
      <c r="X118" s="4"/>
    </row>
    <row r="119" spans="1:24" ht="15" customHeight="1" x14ac:dyDescent="0.25">
      <c r="A119" s="143" t="s">
        <v>2222</v>
      </c>
      <c r="B119" s="144">
        <v>96.7</v>
      </c>
      <c r="C119" s="145">
        <v>0.3</v>
      </c>
      <c r="D119" s="143">
        <v>2.8</v>
      </c>
      <c r="E119" s="144"/>
      <c r="F119" s="4"/>
      <c r="G119" s="4"/>
      <c r="H119" s="4"/>
      <c r="I119" s="4"/>
      <c r="K119" s="4"/>
      <c r="L119" s="4"/>
      <c r="M119" s="4"/>
      <c r="N119" s="4"/>
      <c r="O119" s="4"/>
      <c r="P119" s="4"/>
      <c r="Q119" s="4"/>
      <c r="R119" s="4"/>
      <c r="S119" s="4"/>
      <c r="T119" s="4"/>
      <c r="U119" s="4"/>
      <c r="V119" s="4"/>
      <c r="W119" s="4"/>
      <c r="X119" s="4"/>
    </row>
    <row r="120" spans="1:24" ht="15" customHeight="1" x14ac:dyDescent="0.25">
      <c r="A120" s="146" t="s">
        <v>2223</v>
      </c>
      <c r="B120" s="147">
        <v>96.4</v>
      </c>
      <c r="C120" s="148">
        <v>0.4</v>
      </c>
      <c r="D120" s="146">
        <v>2.7</v>
      </c>
      <c r="E120" s="147"/>
      <c r="F120" s="4"/>
      <c r="G120" s="4"/>
      <c r="H120" s="4"/>
      <c r="I120" s="4"/>
      <c r="K120" s="4"/>
      <c r="L120" s="4"/>
      <c r="M120" s="4"/>
      <c r="N120" s="4"/>
      <c r="O120" s="4"/>
      <c r="P120" s="4"/>
      <c r="Q120" s="4"/>
      <c r="R120" s="4"/>
      <c r="S120" s="4"/>
      <c r="T120" s="4"/>
      <c r="U120" s="4"/>
      <c r="V120" s="4"/>
      <c r="W120" s="4"/>
      <c r="X120" s="4"/>
    </row>
    <row r="121" spans="1:24" ht="15" customHeight="1" x14ac:dyDescent="0.25">
      <c r="A121" s="143" t="s">
        <v>2224</v>
      </c>
      <c r="B121" s="144">
        <v>96</v>
      </c>
      <c r="C121" s="145">
        <v>0</v>
      </c>
      <c r="D121" s="143">
        <v>2</v>
      </c>
      <c r="E121" s="144"/>
      <c r="F121" s="4"/>
      <c r="G121" s="4"/>
      <c r="H121" s="4"/>
      <c r="I121" s="4"/>
      <c r="K121" s="4"/>
      <c r="L121" s="4"/>
      <c r="M121" s="4"/>
      <c r="N121" s="4"/>
      <c r="O121" s="4"/>
      <c r="P121" s="4"/>
      <c r="Q121" s="4"/>
      <c r="R121" s="4"/>
      <c r="S121" s="4"/>
      <c r="T121" s="4"/>
      <c r="U121" s="4"/>
      <c r="V121" s="4"/>
      <c r="W121" s="4"/>
      <c r="X121" s="4"/>
    </row>
    <row r="122" spans="1:24" ht="15" customHeight="1" x14ac:dyDescent="0.25">
      <c r="A122" s="146" t="s">
        <v>2225</v>
      </c>
      <c r="B122" s="147">
        <v>96</v>
      </c>
      <c r="C122" s="148">
        <v>0.3</v>
      </c>
      <c r="D122" s="146">
        <v>2.1</v>
      </c>
      <c r="E122" s="147"/>
      <c r="F122" s="4"/>
      <c r="G122" s="4"/>
      <c r="H122" s="4"/>
      <c r="I122" s="4"/>
      <c r="K122" s="4"/>
      <c r="L122" s="4"/>
      <c r="M122" s="4"/>
      <c r="N122" s="4"/>
      <c r="O122" s="4"/>
      <c r="P122" s="4"/>
      <c r="Q122" s="4"/>
      <c r="R122" s="4"/>
      <c r="S122" s="4"/>
      <c r="T122" s="4"/>
      <c r="U122" s="4"/>
      <c r="V122" s="4"/>
      <c r="W122" s="4"/>
      <c r="X122" s="4"/>
    </row>
    <row r="123" spans="1:24" ht="15" customHeight="1" x14ac:dyDescent="0.25">
      <c r="A123" s="143" t="s">
        <v>2226</v>
      </c>
      <c r="B123" s="144">
        <v>95.7</v>
      </c>
      <c r="C123" s="145">
        <v>0.1</v>
      </c>
      <c r="D123" s="143">
        <v>1.9</v>
      </c>
      <c r="E123" s="144"/>
      <c r="F123" s="4"/>
      <c r="G123" s="4"/>
      <c r="H123" s="4"/>
      <c r="I123" s="4"/>
      <c r="K123" s="4"/>
      <c r="L123" s="4"/>
      <c r="M123" s="4"/>
      <c r="N123" s="4"/>
      <c r="O123" s="4"/>
      <c r="P123" s="4"/>
      <c r="Q123" s="4"/>
      <c r="R123" s="4"/>
      <c r="S123" s="4"/>
      <c r="T123" s="4"/>
      <c r="U123" s="4"/>
      <c r="V123" s="4"/>
      <c r="W123" s="4"/>
      <c r="X123" s="4"/>
    </row>
    <row r="124" spans="1:24" ht="15" customHeight="1" x14ac:dyDescent="0.25">
      <c r="A124" s="146" t="s">
        <v>2227</v>
      </c>
      <c r="B124" s="147">
        <v>95.6</v>
      </c>
      <c r="C124" s="148">
        <v>0.1</v>
      </c>
      <c r="D124" s="146">
        <v>1.9</v>
      </c>
      <c r="E124" s="147"/>
      <c r="F124" s="4"/>
      <c r="G124" s="4"/>
      <c r="H124" s="4"/>
      <c r="I124" s="4"/>
      <c r="K124" s="4"/>
      <c r="L124" s="4"/>
      <c r="M124" s="4"/>
      <c r="N124" s="4"/>
      <c r="O124" s="4"/>
      <c r="P124" s="4"/>
      <c r="Q124" s="4"/>
      <c r="R124" s="4"/>
      <c r="S124" s="4"/>
      <c r="T124" s="4"/>
      <c r="U124" s="4"/>
      <c r="V124" s="4"/>
      <c r="W124" s="4"/>
      <c r="X124" s="4"/>
    </row>
    <row r="125" spans="1:24" ht="15" customHeight="1" x14ac:dyDescent="0.25">
      <c r="A125" s="143" t="s">
        <v>2228</v>
      </c>
      <c r="B125" s="144">
        <v>95.5</v>
      </c>
      <c r="C125" s="145">
        <v>0.3</v>
      </c>
      <c r="D125" s="143">
        <v>1.9</v>
      </c>
      <c r="E125" s="144"/>
      <c r="F125" s="4"/>
      <c r="G125" s="4"/>
      <c r="H125" s="4"/>
      <c r="I125" s="4"/>
      <c r="K125" s="4"/>
      <c r="L125" s="4"/>
      <c r="M125" s="4"/>
      <c r="N125" s="4"/>
      <c r="O125" s="4"/>
      <c r="P125" s="4"/>
      <c r="Q125" s="4"/>
      <c r="R125" s="4"/>
      <c r="S125" s="4"/>
      <c r="T125" s="4"/>
      <c r="U125" s="4"/>
      <c r="V125" s="4"/>
      <c r="W125" s="4"/>
      <c r="X125" s="4"/>
    </row>
    <row r="126" spans="1:24" ht="15" customHeight="1" x14ac:dyDescent="0.25">
      <c r="A126" s="146" t="s">
        <v>2229</v>
      </c>
      <c r="B126" s="147">
        <v>95.2</v>
      </c>
      <c r="C126" s="148">
        <v>0.1</v>
      </c>
      <c r="D126" s="146">
        <v>2</v>
      </c>
      <c r="E126" s="147"/>
      <c r="F126" s="4"/>
      <c r="G126" s="4"/>
      <c r="H126" s="4"/>
      <c r="I126" s="4"/>
      <c r="K126" s="4"/>
      <c r="L126" s="4"/>
      <c r="M126" s="4"/>
      <c r="N126" s="4"/>
      <c r="O126" s="4"/>
      <c r="P126" s="4"/>
      <c r="Q126" s="4"/>
      <c r="R126" s="4"/>
      <c r="S126" s="4"/>
      <c r="T126" s="4"/>
      <c r="U126" s="4"/>
      <c r="V126" s="4"/>
      <c r="W126" s="4"/>
      <c r="X126" s="4"/>
    </row>
    <row r="127" spans="1:24" ht="15" customHeight="1" x14ac:dyDescent="0.25">
      <c r="A127" s="143" t="s">
        <v>2230</v>
      </c>
      <c r="B127" s="144">
        <v>95.1</v>
      </c>
      <c r="C127" s="145">
        <v>0.2</v>
      </c>
      <c r="D127" s="143">
        <v>1.8</v>
      </c>
      <c r="E127" s="144"/>
      <c r="F127" s="4"/>
      <c r="G127" s="4"/>
      <c r="H127" s="4"/>
      <c r="I127" s="4"/>
      <c r="K127" s="4"/>
      <c r="L127" s="4"/>
      <c r="M127" s="4"/>
      <c r="N127" s="4"/>
      <c r="O127" s="4"/>
      <c r="P127" s="4"/>
      <c r="Q127" s="4"/>
      <c r="R127" s="4"/>
      <c r="S127" s="4"/>
      <c r="T127" s="4"/>
      <c r="U127" s="4"/>
      <c r="V127" s="4"/>
      <c r="W127" s="4"/>
      <c r="X127" s="4"/>
    </row>
    <row r="128" spans="1:24" ht="15" customHeight="1" x14ac:dyDescent="0.25">
      <c r="A128" s="146" t="s">
        <v>2231</v>
      </c>
      <c r="B128" s="147">
        <v>94.9</v>
      </c>
      <c r="C128" s="148">
        <v>0.5</v>
      </c>
      <c r="D128" s="146">
        <v>1.8</v>
      </c>
      <c r="E128" s="147"/>
      <c r="F128" s="4"/>
      <c r="G128" s="4"/>
      <c r="H128" s="4"/>
      <c r="I128" s="4"/>
      <c r="K128" s="4"/>
      <c r="L128" s="4"/>
      <c r="M128" s="4"/>
      <c r="N128" s="4"/>
      <c r="O128" s="4"/>
      <c r="P128" s="4"/>
      <c r="Q128" s="4"/>
      <c r="R128" s="4"/>
      <c r="S128" s="4"/>
      <c r="T128" s="4"/>
      <c r="U128" s="4"/>
      <c r="V128" s="4"/>
      <c r="W128" s="4"/>
      <c r="X128" s="4"/>
    </row>
    <row r="129" spans="1:24" ht="15" customHeight="1" x14ac:dyDescent="0.25">
      <c r="A129" s="143" t="s">
        <v>2232</v>
      </c>
      <c r="B129" s="144">
        <v>94.4</v>
      </c>
      <c r="C129" s="145">
        <v>0.2</v>
      </c>
      <c r="D129" s="143">
        <v>1.5</v>
      </c>
      <c r="E129" s="144">
        <f t="shared" ref="E129" si="7">SUM(B129:B140)/12</f>
        <v>93.833333333333329</v>
      </c>
      <c r="F129" s="4"/>
      <c r="G129" s="4"/>
      <c r="H129" s="4"/>
      <c r="I129" s="4"/>
      <c r="K129" s="4"/>
      <c r="L129" s="4"/>
      <c r="M129" s="4"/>
      <c r="N129" s="4"/>
      <c r="O129" s="4"/>
      <c r="P129" s="4"/>
      <c r="Q129" s="4"/>
      <c r="R129" s="4"/>
      <c r="S129" s="4"/>
      <c r="T129" s="4"/>
      <c r="U129" s="4"/>
      <c r="V129" s="4"/>
      <c r="W129" s="4"/>
      <c r="X129" s="4"/>
    </row>
    <row r="130" spans="1:24" ht="15" customHeight="1" x14ac:dyDescent="0.25">
      <c r="A130" s="146" t="s">
        <v>2233</v>
      </c>
      <c r="B130" s="147">
        <v>94.2</v>
      </c>
      <c r="C130" s="148">
        <v>0.1</v>
      </c>
      <c r="D130" s="146">
        <v>1.4</v>
      </c>
      <c r="E130" s="147"/>
      <c r="F130" s="4"/>
      <c r="G130" s="4"/>
      <c r="H130" s="4"/>
      <c r="I130" s="4"/>
      <c r="K130" s="4"/>
      <c r="L130" s="4"/>
      <c r="M130" s="4"/>
      <c r="N130" s="4"/>
      <c r="O130" s="4"/>
      <c r="P130" s="4"/>
      <c r="Q130" s="4"/>
      <c r="R130" s="4"/>
      <c r="S130" s="4"/>
      <c r="T130" s="4"/>
      <c r="U130" s="4"/>
      <c r="V130" s="4"/>
      <c r="W130" s="4"/>
      <c r="X130" s="4"/>
    </row>
    <row r="131" spans="1:24" ht="15" customHeight="1" x14ac:dyDescent="0.25">
      <c r="A131" s="143" t="s">
        <v>2234</v>
      </c>
      <c r="B131" s="144">
        <v>94.1</v>
      </c>
      <c r="C131" s="145">
        <v>0.2</v>
      </c>
      <c r="D131" s="143">
        <v>1.1000000000000001</v>
      </c>
      <c r="E131" s="144"/>
      <c r="F131" s="4"/>
      <c r="G131" s="4"/>
      <c r="H131" s="4"/>
      <c r="I131" s="4"/>
      <c r="K131" s="4"/>
      <c r="L131" s="4"/>
      <c r="M131" s="4"/>
      <c r="N131" s="4"/>
      <c r="O131" s="4"/>
      <c r="P131" s="4"/>
      <c r="Q131" s="4"/>
      <c r="R131" s="4"/>
      <c r="S131" s="4"/>
      <c r="T131" s="4"/>
      <c r="U131" s="4"/>
      <c r="V131" s="4"/>
      <c r="W131" s="4"/>
      <c r="X131" s="4"/>
    </row>
    <row r="132" spans="1:24" ht="15" customHeight="1" x14ac:dyDescent="0.25">
      <c r="A132" s="146" t="s">
        <v>2235</v>
      </c>
      <c r="B132" s="147">
        <v>93.9</v>
      </c>
      <c r="C132" s="148">
        <v>-0.2</v>
      </c>
      <c r="D132" s="146">
        <v>1.1000000000000001</v>
      </c>
      <c r="E132" s="147"/>
      <c r="F132" s="4"/>
      <c r="G132" s="4"/>
      <c r="H132" s="4"/>
      <c r="I132" s="4"/>
      <c r="K132" s="4"/>
      <c r="L132" s="4"/>
      <c r="M132" s="4"/>
      <c r="N132" s="4"/>
      <c r="O132" s="4"/>
      <c r="P132" s="4"/>
      <c r="Q132" s="4"/>
      <c r="R132" s="4"/>
      <c r="S132" s="4"/>
      <c r="T132" s="4"/>
      <c r="U132" s="4"/>
      <c r="V132" s="4"/>
      <c r="W132" s="4"/>
      <c r="X132" s="4"/>
    </row>
    <row r="133" spans="1:24" ht="15" customHeight="1" x14ac:dyDescent="0.25">
      <c r="A133" s="143" t="s">
        <v>2236</v>
      </c>
      <c r="B133" s="144">
        <v>94.1</v>
      </c>
      <c r="C133" s="145">
        <v>0.1</v>
      </c>
      <c r="D133" s="143">
        <v>1.5</v>
      </c>
      <c r="E133" s="144"/>
      <c r="F133" s="4"/>
      <c r="G133" s="4"/>
      <c r="H133" s="4"/>
      <c r="I133" s="4"/>
      <c r="K133" s="4"/>
      <c r="L133" s="4"/>
      <c r="M133" s="4"/>
      <c r="N133" s="4"/>
      <c r="O133" s="4"/>
      <c r="P133" s="4"/>
      <c r="Q133" s="4"/>
      <c r="R133" s="4"/>
      <c r="S133" s="4"/>
      <c r="T133" s="4"/>
      <c r="U133" s="4"/>
      <c r="V133" s="4"/>
      <c r="W133" s="4"/>
      <c r="X133" s="4"/>
    </row>
    <row r="134" spans="1:24" ht="15" customHeight="1" x14ac:dyDescent="0.25">
      <c r="A134" s="146" t="s">
        <v>2237</v>
      </c>
      <c r="B134" s="147">
        <v>94</v>
      </c>
      <c r="C134" s="148">
        <v>0.1</v>
      </c>
      <c r="D134" s="146">
        <v>1.7</v>
      </c>
      <c r="E134" s="147"/>
      <c r="F134" s="4"/>
      <c r="G134" s="4"/>
      <c r="H134" s="4"/>
      <c r="I134" s="4"/>
      <c r="K134" s="4"/>
      <c r="L134" s="4"/>
      <c r="M134" s="4"/>
      <c r="N134" s="4"/>
      <c r="O134" s="4"/>
      <c r="P134" s="4"/>
      <c r="Q134" s="4"/>
      <c r="R134" s="4"/>
      <c r="S134" s="4"/>
      <c r="T134" s="4"/>
      <c r="U134" s="4"/>
      <c r="V134" s="4"/>
      <c r="W134" s="4"/>
      <c r="X134" s="4"/>
    </row>
    <row r="135" spans="1:24" ht="15" customHeight="1" x14ac:dyDescent="0.25">
      <c r="A135" s="143" t="s">
        <v>2238</v>
      </c>
      <c r="B135" s="144">
        <v>93.9</v>
      </c>
      <c r="C135" s="145">
        <v>0.1</v>
      </c>
      <c r="D135" s="143">
        <v>1.8</v>
      </c>
      <c r="E135" s="144"/>
      <c r="F135" s="4"/>
      <c r="G135" s="4"/>
      <c r="H135" s="4"/>
      <c r="I135" s="4"/>
      <c r="K135" s="4"/>
      <c r="L135" s="4"/>
      <c r="M135" s="4"/>
      <c r="N135" s="4"/>
      <c r="O135" s="4"/>
      <c r="P135" s="4"/>
      <c r="Q135" s="4"/>
      <c r="R135" s="4"/>
      <c r="S135" s="4"/>
      <c r="T135" s="4"/>
      <c r="U135" s="4"/>
      <c r="V135" s="4"/>
      <c r="W135" s="4"/>
      <c r="X135" s="4"/>
    </row>
    <row r="136" spans="1:24" ht="15" customHeight="1" x14ac:dyDescent="0.25">
      <c r="A136" s="146" t="s">
        <v>2239</v>
      </c>
      <c r="B136" s="147">
        <v>93.8</v>
      </c>
      <c r="C136" s="148">
        <v>0.1</v>
      </c>
      <c r="D136" s="146">
        <v>2</v>
      </c>
      <c r="E136" s="147"/>
      <c r="F136" s="4"/>
      <c r="G136" s="4"/>
      <c r="H136" s="4"/>
      <c r="I136" s="4"/>
      <c r="K136" s="4"/>
      <c r="L136" s="4"/>
      <c r="M136" s="4"/>
      <c r="N136" s="4"/>
      <c r="O136" s="4"/>
      <c r="P136" s="4"/>
      <c r="Q136" s="4"/>
      <c r="R136" s="4"/>
      <c r="S136" s="4"/>
      <c r="T136" s="4"/>
      <c r="U136" s="4"/>
      <c r="V136" s="4"/>
      <c r="W136" s="4"/>
      <c r="X136" s="4"/>
    </row>
    <row r="137" spans="1:24" ht="15" customHeight="1" x14ac:dyDescent="0.25">
      <c r="A137" s="143" t="s">
        <v>2240</v>
      </c>
      <c r="B137" s="144">
        <v>93.7</v>
      </c>
      <c r="C137" s="145">
        <v>0.4</v>
      </c>
      <c r="D137" s="143">
        <v>1.8</v>
      </c>
      <c r="E137" s="144"/>
      <c r="F137" s="4"/>
      <c r="G137" s="4"/>
      <c r="H137" s="4"/>
      <c r="I137" s="4"/>
      <c r="K137" s="4"/>
      <c r="L137" s="4"/>
      <c r="M137" s="4"/>
      <c r="N137" s="4"/>
      <c r="O137" s="4"/>
      <c r="P137" s="4"/>
      <c r="Q137" s="4"/>
      <c r="R137" s="4"/>
      <c r="S137" s="4"/>
      <c r="T137" s="4"/>
      <c r="U137" s="4"/>
      <c r="V137" s="4"/>
      <c r="W137" s="4"/>
      <c r="X137" s="4"/>
    </row>
    <row r="138" spans="1:24" ht="15" customHeight="1" x14ac:dyDescent="0.25">
      <c r="A138" s="146" t="s">
        <v>2241</v>
      </c>
      <c r="B138" s="147">
        <v>93.3</v>
      </c>
      <c r="C138" s="148">
        <v>-0.1</v>
      </c>
      <c r="D138" s="146">
        <v>1.4</v>
      </c>
      <c r="E138" s="147"/>
      <c r="F138" s="4"/>
      <c r="G138" s="4"/>
      <c r="H138" s="4"/>
      <c r="I138" s="4"/>
      <c r="K138" s="4"/>
      <c r="L138" s="4"/>
      <c r="M138" s="4"/>
      <c r="N138" s="4"/>
      <c r="O138" s="4"/>
      <c r="P138" s="4"/>
      <c r="Q138" s="4"/>
      <c r="R138" s="4"/>
      <c r="S138" s="4"/>
      <c r="T138" s="4"/>
      <c r="U138" s="4"/>
      <c r="V138" s="4"/>
      <c r="W138" s="4"/>
      <c r="X138" s="4"/>
    </row>
    <row r="139" spans="1:24" ht="15" customHeight="1" x14ac:dyDescent="0.25">
      <c r="A139" s="143" t="s">
        <v>2242</v>
      </c>
      <c r="B139" s="144">
        <v>93.4</v>
      </c>
      <c r="C139" s="145">
        <v>0.2</v>
      </c>
      <c r="D139" s="143">
        <v>1.9</v>
      </c>
      <c r="E139" s="144"/>
      <c r="F139" s="4"/>
      <c r="G139" s="4"/>
      <c r="H139" s="4"/>
      <c r="I139" s="4"/>
      <c r="K139" s="4"/>
      <c r="L139" s="4"/>
      <c r="M139" s="4"/>
      <c r="N139" s="4"/>
      <c r="O139" s="4"/>
      <c r="P139" s="4"/>
      <c r="Q139" s="4"/>
      <c r="R139" s="4"/>
      <c r="S139" s="4"/>
      <c r="T139" s="4"/>
      <c r="U139" s="4"/>
      <c r="V139" s="4"/>
      <c r="W139" s="4"/>
      <c r="X139" s="4"/>
    </row>
    <row r="140" spans="1:24" ht="15" customHeight="1" x14ac:dyDescent="0.25">
      <c r="A140" s="146" t="s">
        <v>2243</v>
      </c>
      <c r="B140" s="147">
        <v>93.2</v>
      </c>
      <c r="C140" s="148">
        <v>0.2</v>
      </c>
      <c r="D140" s="146">
        <v>1.7</v>
      </c>
      <c r="E140" s="147"/>
      <c r="F140" s="4"/>
      <c r="G140" s="4"/>
      <c r="H140" s="4"/>
      <c r="I140" s="4"/>
      <c r="K140" s="4"/>
      <c r="L140" s="4"/>
      <c r="M140" s="4"/>
      <c r="N140" s="4"/>
      <c r="O140" s="4"/>
      <c r="P140" s="4"/>
      <c r="Q140" s="4"/>
      <c r="R140" s="4"/>
      <c r="S140" s="4"/>
      <c r="T140" s="4"/>
      <c r="U140" s="4"/>
      <c r="V140" s="4"/>
      <c r="W140" s="4"/>
      <c r="X140" s="4"/>
    </row>
    <row r="141" spans="1:24" ht="15" customHeight="1" x14ac:dyDescent="0.25">
      <c r="A141" s="143" t="s">
        <v>2244</v>
      </c>
      <c r="B141" s="144">
        <v>93</v>
      </c>
      <c r="C141" s="145">
        <v>0.1</v>
      </c>
      <c r="D141" s="143">
        <v>1.4</v>
      </c>
      <c r="E141" s="144">
        <f t="shared" ref="E141" si="8">SUM(B141:B152)/12</f>
        <v>92.375</v>
      </c>
      <c r="F141" s="4"/>
      <c r="G141" s="4"/>
      <c r="H141" s="4"/>
      <c r="I141" s="4"/>
      <c r="K141" s="4"/>
      <c r="L141" s="4"/>
      <c r="M141" s="4"/>
      <c r="N141" s="4"/>
      <c r="O141" s="4"/>
      <c r="P141" s="4"/>
      <c r="Q141" s="4"/>
      <c r="R141" s="4"/>
      <c r="S141" s="4"/>
      <c r="T141" s="4"/>
      <c r="U141" s="4"/>
      <c r="V141" s="4"/>
      <c r="W141" s="4"/>
      <c r="X141" s="4"/>
    </row>
    <row r="142" spans="1:24" ht="15" customHeight="1" x14ac:dyDescent="0.25">
      <c r="A142" s="146" t="s">
        <v>2245</v>
      </c>
      <c r="B142" s="147">
        <v>92.9</v>
      </c>
      <c r="C142" s="148">
        <v>-0.2</v>
      </c>
      <c r="D142" s="146">
        <v>1.6</v>
      </c>
      <c r="E142" s="147"/>
      <c r="F142" s="4"/>
      <c r="G142" s="4"/>
      <c r="H142" s="4"/>
      <c r="I142" s="4"/>
      <c r="K142" s="4"/>
      <c r="L142" s="4"/>
      <c r="M142" s="4"/>
      <c r="N142" s="4"/>
      <c r="O142" s="4"/>
      <c r="P142" s="4"/>
      <c r="Q142" s="4"/>
      <c r="R142" s="4"/>
      <c r="S142" s="4"/>
      <c r="T142" s="4"/>
      <c r="U142" s="4"/>
      <c r="V142" s="4"/>
      <c r="W142" s="4"/>
      <c r="X142" s="4"/>
    </row>
    <row r="143" spans="1:24" ht="15" customHeight="1" x14ac:dyDescent="0.25">
      <c r="A143" s="143" t="s">
        <v>2246</v>
      </c>
      <c r="B143" s="144">
        <v>93.1</v>
      </c>
      <c r="C143" s="145">
        <v>0.2</v>
      </c>
      <c r="D143" s="143">
        <v>1.6</v>
      </c>
      <c r="E143" s="144"/>
      <c r="F143" s="4"/>
      <c r="G143" s="4"/>
      <c r="H143" s="4"/>
      <c r="I143" s="4"/>
      <c r="K143" s="4"/>
      <c r="L143" s="4"/>
      <c r="M143" s="4"/>
      <c r="N143" s="4"/>
      <c r="O143" s="4"/>
      <c r="P143" s="4"/>
      <c r="Q143" s="4"/>
      <c r="R143" s="4"/>
      <c r="S143" s="4"/>
      <c r="T143" s="4"/>
      <c r="U143" s="4"/>
      <c r="V143" s="4"/>
      <c r="W143" s="4"/>
      <c r="X143" s="4"/>
    </row>
    <row r="144" spans="1:24" ht="15" customHeight="1" x14ac:dyDescent="0.25">
      <c r="A144" s="146" t="s">
        <v>2247</v>
      </c>
      <c r="B144" s="147">
        <v>92.9</v>
      </c>
      <c r="C144" s="148">
        <v>0.2</v>
      </c>
      <c r="D144" s="146">
        <v>1.6</v>
      </c>
      <c r="E144" s="147"/>
      <c r="F144" s="4"/>
      <c r="G144" s="4"/>
      <c r="H144" s="4"/>
      <c r="I144" s="4"/>
      <c r="K144" s="4"/>
      <c r="L144" s="4"/>
      <c r="M144" s="4"/>
      <c r="N144" s="4"/>
      <c r="O144" s="4"/>
      <c r="P144" s="4"/>
      <c r="Q144" s="4"/>
      <c r="R144" s="4"/>
      <c r="S144" s="4"/>
      <c r="T144" s="4"/>
      <c r="U144" s="4"/>
      <c r="V144" s="4"/>
      <c r="W144" s="4"/>
      <c r="X144" s="4"/>
    </row>
    <row r="145" spans="1:24" ht="15" customHeight="1" x14ac:dyDescent="0.25">
      <c r="A145" s="143" t="s">
        <v>2248</v>
      </c>
      <c r="B145" s="144">
        <v>92.7</v>
      </c>
      <c r="C145" s="145">
        <v>0.3</v>
      </c>
      <c r="D145" s="143">
        <v>1.4</v>
      </c>
      <c r="E145" s="144"/>
      <c r="F145" s="4"/>
      <c r="G145" s="4"/>
      <c r="H145" s="4"/>
      <c r="I145" s="4"/>
      <c r="K145" s="4"/>
      <c r="L145" s="4"/>
      <c r="M145" s="4"/>
      <c r="N145" s="4"/>
      <c r="O145" s="4"/>
      <c r="P145" s="4"/>
      <c r="Q145" s="4"/>
      <c r="R145" s="4"/>
      <c r="S145" s="4"/>
      <c r="T145" s="4"/>
      <c r="U145" s="4"/>
      <c r="V145" s="4"/>
      <c r="W145" s="4"/>
      <c r="X145" s="4"/>
    </row>
    <row r="146" spans="1:24" ht="15" customHeight="1" x14ac:dyDescent="0.25">
      <c r="A146" s="146" t="s">
        <v>2249</v>
      </c>
      <c r="B146" s="147">
        <v>92.4</v>
      </c>
      <c r="C146" s="148">
        <v>0.2</v>
      </c>
      <c r="D146" s="146">
        <v>1.4</v>
      </c>
      <c r="E146" s="147"/>
      <c r="F146" s="4"/>
      <c r="G146" s="4"/>
      <c r="H146" s="4"/>
      <c r="I146" s="4"/>
      <c r="K146" s="4"/>
      <c r="L146" s="4"/>
      <c r="M146" s="4"/>
      <c r="N146" s="4"/>
      <c r="O146" s="4"/>
      <c r="P146" s="4"/>
      <c r="Q146" s="4"/>
      <c r="R146" s="4"/>
      <c r="S146" s="4"/>
      <c r="T146" s="4"/>
      <c r="U146" s="4"/>
      <c r="V146" s="4"/>
      <c r="W146" s="4"/>
      <c r="X146" s="4"/>
    </row>
    <row r="147" spans="1:24" ht="15" customHeight="1" x14ac:dyDescent="0.25">
      <c r="A147" s="143" t="s">
        <v>2250</v>
      </c>
      <c r="B147" s="144">
        <v>92.2</v>
      </c>
      <c r="C147" s="145">
        <v>0.2</v>
      </c>
      <c r="D147" s="143">
        <v>1.3</v>
      </c>
      <c r="E147" s="144"/>
      <c r="F147" s="4"/>
      <c r="G147" s="4"/>
      <c r="H147" s="4"/>
      <c r="I147" s="4"/>
      <c r="K147" s="4"/>
      <c r="L147" s="4"/>
      <c r="M147" s="4"/>
      <c r="N147" s="4"/>
      <c r="O147" s="4"/>
      <c r="P147" s="4"/>
      <c r="Q147" s="4"/>
      <c r="R147" s="4"/>
      <c r="S147" s="4"/>
      <c r="T147" s="4"/>
      <c r="U147" s="4"/>
      <c r="V147" s="4"/>
      <c r="W147" s="4"/>
      <c r="X147" s="4"/>
    </row>
    <row r="148" spans="1:24" ht="15" customHeight="1" x14ac:dyDescent="0.25">
      <c r="A148" s="146" t="s">
        <v>2251</v>
      </c>
      <c r="B148" s="147">
        <v>92</v>
      </c>
      <c r="C148" s="148">
        <v>0</v>
      </c>
      <c r="D148" s="146">
        <v>1.1000000000000001</v>
      </c>
      <c r="E148" s="147"/>
      <c r="F148" s="4"/>
      <c r="G148" s="4"/>
      <c r="H148" s="4"/>
      <c r="I148" s="4"/>
      <c r="K148" s="4"/>
      <c r="L148" s="4"/>
      <c r="M148" s="4"/>
      <c r="N148" s="4"/>
      <c r="O148" s="4"/>
      <c r="P148" s="4"/>
      <c r="Q148" s="4"/>
      <c r="R148" s="4"/>
      <c r="S148" s="4"/>
      <c r="T148" s="4"/>
      <c r="U148" s="4"/>
      <c r="V148" s="4"/>
      <c r="W148" s="4"/>
      <c r="X148" s="4"/>
    </row>
    <row r="149" spans="1:24" ht="15" customHeight="1" x14ac:dyDescent="0.25">
      <c r="A149" s="143" t="s">
        <v>2252</v>
      </c>
      <c r="B149" s="144">
        <v>92</v>
      </c>
      <c r="C149" s="145">
        <v>0</v>
      </c>
      <c r="D149" s="143">
        <v>1.3</v>
      </c>
      <c r="E149" s="144"/>
      <c r="F149" s="4"/>
      <c r="G149" s="4"/>
      <c r="H149" s="4"/>
      <c r="I149" s="4"/>
      <c r="K149" s="4"/>
      <c r="L149" s="4"/>
      <c r="M149" s="4"/>
      <c r="N149" s="4"/>
      <c r="O149" s="4"/>
      <c r="P149" s="4"/>
      <c r="Q149" s="4"/>
      <c r="R149" s="4"/>
      <c r="S149" s="4"/>
      <c r="T149" s="4"/>
      <c r="U149" s="4"/>
      <c r="V149" s="4"/>
      <c r="W149" s="4"/>
      <c r="X149" s="4"/>
    </row>
    <row r="150" spans="1:24" ht="15" customHeight="1" x14ac:dyDescent="0.25">
      <c r="A150" s="146" t="s">
        <v>2253</v>
      </c>
      <c r="B150" s="147">
        <v>92</v>
      </c>
      <c r="C150" s="148">
        <v>0.3</v>
      </c>
      <c r="D150" s="146">
        <v>1.7</v>
      </c>
      <c r="E150" s="147"/>
      <c r="F150" s="4"/>
      <c r="G150" s="4"/>
      <c r="H150" s="4"/>
      <c r="I150" s="4"/>
      <c r="K150" s="4"/>
      <c r="L150" s="4"/>
      <c r="M150" s="4"/>
      <c r="N150" s="4"/>
      <c r="O150" s="4"/>
      <c r="P150" s="4"/>
      <c r="Q150" s="4"/>
      <c r="R150" s="4"/>
      <c r="S150" s="4"/>
      <c r="T150" s="4"/>
      <c r="U150" s="4"/>
      <c r="V150" s="4"/>
      <c r="W150" s="4"/>
      <c r="X150" s="4"/>
    </row>
    <row r="151" spans="1:24" ht="15" customHeight="1" x14ac:dyDescent="0.25">
      <c r="A151" s="143" t="s">
        <v>2254</v>
      </c>
      <c r="B151" s="144">
        <v>91.7</v>
      </c>
      <c r="C151" s="145">
        <v>0.1</v>
      </c>
      <c r="D151" s="143">
        <v>1.6</v>
      </c>
      <c r="E151" s="144"/>
      <c r="F151" s="4"/>
      <c r="G151" s="4"/>
      <c r="H151" s="4"/>
      <c r="I151" s="4"/>
      <c r="K151" s="4"/>
      <c r="L151" s="4"/>
      <c r="M151" s="4"/>
      <c r="N151" s="4"/>
      <c r="O151" s="4"/>
      <c r="P151" s="4"/>
      <c r="Q151" s="4"/>
      <c r="R151" s="4"/>
      <c r="S151" s="4"/>
      <c r="T151" s="4"/>
      <c r="U151" s="4"/>
      <c r="V151" s="4"/>
      <c r="W151" s="4"/>
      <c r="X151" s="4"/>
    </row>
    <row r="152" spans="1:24" ht="15" customHeight="1" x14ac:dyDescent="0.25">
      <c r="A152" s="146" t="s">
        <v>2255</v>
      </c>
      <c r="B152" s="147">
        <v>91.6</v>
      </c>
      <c r="C152" s="148">
        <v>-0.1</v>
      </c>
      <c r="D152" s="146">
        <v>1.4</v>
      </c>
      <c r="E152" s="147"/>
      <c r="F152" s="4"/>
      <c r="G152" s="4"/>
      <c r="H152" s="4"/>
      <c r="I152" s="4"/>
      <c r="K152" s="4"/>
      <c r="L152" s="4"/>
      <c r="M152" s="4"/>
      <c r="N152" s="4"/>
      <c r="O152" s="4"/>
      <c r="P152" s="4"/>
      <c r="Q152" s="4"/>
      <c r="R152" s="4"/>
      <c r="S152" s="4"/>
      <c r="T152" s="4"/>
      <c r="U152" s="4"/>
      <c r="V152" s="4"/>
      <c r="W152" s="4"/>
      <c r="X152" s="4"/>
    </row>
    <row r="153" spans="1:24" ht="15" customHeight="1" x14ac:dyDescent="0.25">
      <c r="A153" s="143" t="s">
        <v>2256</v>
      </c>
      <c r="B153" s="144">
        <v>91.7</v>
      </c>
      <c r="C153" s="145">
        <v>0.3</v>
      </c>
      <c r="D153" s="143">
        <v>2.2000000000000002</v>
      </c>
      <c r="E153" s="144">
        <f t="shared" ref="E153" si="9">SUM(B153:B164)/12</f>
        <v>91.041666666666671</v>
      </c>
      <c r="F153" s="4"/>
      <c r="G153" s="4"/>
      <c r="H153" s="4"/>
      <c r="I153" s="4"/>
      <c r="K153" s="4"/>
      <c r="L153" s="4"/>
      <c r="M153" s="4"/>
      <c r="N153" s="4"/>
      <c r="O153" s="4"/>
      <c r="P153" s="4"/>
      <c r="Q153" s="4"/>
      <c r="R153" s="4"/>
      <c r="S153" s="4"/>
      <c r="T153" s="4"/>
      <c r="U153" s="4"/>
      <c r="V153" s="4"/>
      <c r="W153" s="4"/>
      <c r="X153" s="4"/>
    </row>
    <row r="154" spans="1:24" ht="15" customHeight="1" x14ac:dyDescent="0.25">
      <c r="A154" s="146" t="s">
        <v>2257</v>
      </c>
      <c r="B154" s="147">
        <v>91.4</v>
      </c>
      <c r="C154" s="148">
        <v>-0.2</v>
      </c>
      <c r="D154" s="146">
        <v>1.9</v>
      </c>
      <c r="E154" s="147"/>
      <c r="F154" s="4"/>
      <c r="G154" s="4"/>
      <c r="H154" s="4"/>
      <c r="I154" s="4"/>
      <c r="K154" s="4"/>
      <c r="L154" s="4"/>
      <c r="M154" s="4"/>
      <c r="N154" s="4"/>
      <c r="O154" s="4"/>
      <c r="P154" s="4"/>
      <c r="Q154" s="4"/>
      <c r="R154" s="4"/>
      <c r="S154" s="4"/>
      <c r="T154" s="4"/>
      <c r="U154" s="4"/>
      <c r="V154" s="4"/>
      <c r="W154" s="4"/>
      <c r="X154" s="4"/>
    </row>
    <row r="155" spans="1:24" ht="15" customHeight="1" x14ac:dyDescent="0.25">
      <c r="A155" s="143" t="s">
        <v>2258</v>
      </c>
      <c r="B155" s="144">
        <v>91.6</v>
      </c>
      <c r="C155" s="145">
        <v>0.2</v>
      </c>
      <c r="D155" s="143">
        <v>1.9</v>
      </c>
      <c r="E155" s="144"/>
      <c r="F155" s="4"/>
      <c r="G155" s="4"/>
      <c r="H155" s="4"/>
      <c r="I155" s="4"/>
      <c r="K155" s="4"/>
      <c r="L155" s="4"/>
      <c r="M155" s="4"/>
      <c r="N155" s="4"/>
      <c r="O155" s="4"/>
      <c r="P155" s="4"/>
      <c r="Q155" s="4"/>
      <c r="R155" s="4"/>
      <c r="S155" s="4"/>
      <c r="T155" s="4"/>
      <c r="U155" s="4"/>
      <c r="V155" s="4"/>
      <c r="W155" s="4"/>
      <c r="X155" s="4"/>
    </row>
    <row r="156" spans="1:24" ht="15" customHeight="1" x14ac:dyDescent="0.25">
      <c r="A156" s="146" t="s">
        <v>2259</v>
      </c>
      <c r="B156" s="147">
        <v>91.4</v>
      </c>
      <c r="C156" s="148">
        <v>0</v>
      </c>
      <c r="D156" s="146">
        <v>2</v>
      </c>
      <c r="E156" s="147"/>
      <c r="F156" s="4"/>
      <c r="G156" s="4"/>
      <c r="H156" s="4"/>
      <c r="I156" s="4"/>
      <c r="K156" s="4"/>
      <c r="L156" s="4"/>
      <c r="M156" s="4"/>
      <c r="N156" s="4"/>
      <c r="O156" s="4"/>
      <c r="P156" s="4"/>
      <c r="Q156" s="4"/>
      <c r="R156" s="4"/>
      <c r="S156" s="4"/>
      <c r="T156" s="4"/>
      <c r="U156" s="4"/>
      <c r="V156" s="4"/>
      <c r="W156" s="4"/>
      <c r="X156" s="4"/>
    </row>
    <row r="157" spans="1:24" ht="15" customHeight="1" x14ac:dyDescent="0.25">
      <c r="A157" s="143" t="s">
        <v>2260</v>
      </c>
      <c r="B157" s="144">
        <v>91.4</v>
      </c>
      <c r="C157" s="145">
        <v>0.3</v>
      </c>
      <c r="D157" s="143">
        <v>2</v>
      </c>
      <c r="E157" s="144"/>
      <c r="F157" s="4"/>
      <c r="G157" s="4"/>
      <c r="H157" s="4"/>
      <c r="I157" s="4"/>
      <c r="K157" s="4"/>
      <c r="L157" s="4"/>
      <c r="M157" s="4"/>
      <c r="N157" s="4"/>
      <c r="O157" s="4"/>
      <c r="P157" s="4"/>
      <c r="Q157" s="4"/>
      <c r="R157" s="4"/>
      <c r="S157" s="4"/>
      <c r="T157" s="4"/>
      <c r="U157" s="4"/>
      <c r="V157" s="4"/>
      <c r="W157" s="4"/>
      <c r="X157" s="4"/>
    </row>
    <row r="158" spans="1:24" ht="15" customHeight="1" x14ac:dyDescent="0.25">
      <c r="A158" s="146" t="s">
        <v>2261</v>
      </c>
      <c r="B158" s="147">
        <v>91.1</v>
      </c>
      <c r="C158" s="148">
        <v>0.1</v>
      </c>
      <c r="D158" s="146">
        <v>1.9</v>
      </c>
      <c r="E158" s="147"/>
      <c r="F158" s="4"/>
      <c r="G158" s="4"/>
      <c r="H158" s="4"/>
      <c r="I158" s="4"/>
      <c r="K158" s="4"/>
      <c r="L158" s="4"/>
      <c r="M158" s="4"/>
      <c r="N158" s="4"/>
      <c r="O158" s="4"/>
      <c r="P158" s="4"/>
      <c r="Q158" s="4"/>
      <c r="R158" s="4"/>
      <c r="S158" s="4"/>
      <c r="T158" s="4"/>
      <c r="U158" s="4"/>
      <c r="V158" s="4"/>
      <c r="W158" s="4"/>
      <c r="X158" s="4"/>
    </row>
    <row r="159" spans="1:24" ht="15" customHeight="1" x14ac:dyDescent="0.25">
      <c r="A159" s="143" t="s">
        <v>2262</v>
      </c>
      <c r="B159" s="144">
        <v>91</v>
      </c>
      <c r="C159" s="145">
        <v>0</v>
      </c>
      <c r="D159" s="143">
        <v>1.8</v>
      </c>
      <c r="E159" s="144"/>
      <c r="F159" s="4"/>
      <c r="G159" s="4"/>
      <c r="H159" s="4"/>
      <c r="I159" s="4"/>
      <c r="K159" s="4"/>
      <c r="L159" s="4"/>
      <c r="M159" s="4"/>
      <c r="N159" s="4"/>
      <c r="O159" s="4"/>
      <c r="P159" s="4"/>
      <c r="Q159" s="4"/>
      <c r="R159" s="4"/>
      <c r="S159" s="4"/>
      <c r="T159" s="4"/>
      <c r="U159" s="4"/>
      <c r="V159" s="4"/>
      <c r="W159" s="4"/>
      <c r="X159" s="4"/>
    </row>
    <row r="160" spans="1:24" ht="15" customHeight="1" x14ac:dyDescent="0.25">
      <c r="A160" s="146" t="s">
        <v>2263</v>
      </c>
      <c r="B160" s="147">
        <v>91</v>
      </c>
      <c r="C160" s="148">
        <v>0.2</v>
      </c>
      <c r="D160" s="146">
        <v>2</v>
      </c>
      <c r="E160" s="147"/>
      <c r="F160" s="4"/>
      <c r="G160" s="4"/>
      <c r="H160" s="4"/>
      <c r="I160" s="4"/>
      <c r="K160" s="4"/>
      <c r="L160" s="4"/>
      <c r="M160" s="4"/>
      <c r="N160" s="4"/>
      <c r="O160" s="4"/>
      <c r="P160" s="4"/>
      <c r="Q160" s="4"/>
      <c r="R160" s="4"/>
      <c r="S160" s="4"/>
      <c r="T160" s="4"/>
      <c r="U160" s="4"/>
      <c r="V160" s="4"/>
      <c r="W160" s="4"/>
      <c r="X160" s="4"/>
    </row>
    <row r="161" spans="1:24" ht="15" customHeight="1" x14ac:dyDescent="0.25">
      <c r="A161" s="143" t="s">
        <v>2264</v>
      </c>
      <c r="B161" s="144">
        <v>90.8</v>
      </c>
      <c r="C161" s="145">
        <v>0.3</v>
      </c>
      <c r="D161" s="143">
        <v>1.7</v>
      </c>
      <c r="E161" s="144"/>
      <c r="F161" s="4"/>
      <c r="G161" s="4"/>
      <c r="H161" s="4"/>
      <c r="I161" s="4"/>
      <c r="K161" s="4"/>
      <c r="L161" s="4"/>
      <c r="M161" s="4"/>
      <c r="N161" s="4"/>
      <c r="O161" s="4"/>
      <c r="P161" s="4"/>
      <c r="Q161" s="4"/>
      <c r="R161" s="4"/>
      <c r="S161" s="4"/>
      <c r="T161" s="4"/>
      <c r="U161" s="4"/>
      <c r="V161" s="4"/>
      <c r="W161" s="4"/>
      <c r="X161" s="4"/>
    </row>
    <row r="162" spans="1:24" ht="15" customHeight="1" x14ac:dyDescent="0.25">
      <c r="A162" s="146" t="s">
        <v>2265</v>
      </c>
      <c r="B162" s="147">
        <v>90.5</v>
      </c>
      <c r="C162" s="148">
        <v>0.2</v>
      </c>
      <c r="D162" s="146">
        <v>1</v>
      </c>
      <c r="E162" s="147"/>
      <c r="F162" s="4"/>
      <c r="G162" s="4"/>
      <c r="H162" s="4"/>
      <c r="I162" s="4"/>
      <c r="K162" s="4"/>
      <c r="L162" s="4"/>
      <c r="M162" s="4"/>
      <c r="N162" s="4"/>
      <c r="O162" s="4"/>
      <c r="P162" s="4"/>
      <c r="Q162" s="4"/>
      <c r="R162" s="4"/>
      <c r="S162" s="4"/>
      <c r="T162" s="4"/>
      <c r="U162" s="4"/>
      <c r="V162" s="4"/>
      <c r="W162" s="4"/>
      <c r="X162" s="4"/>
    </row>
    <row r="163" spans="1:24" ht="15" customHeight="1" x14ac:dyDescent="0.25">
      <c r="A163" s="143" t="s">
        <v>2266</v>
      </c>
      <c r="B163" s="144">
        <v>90.3</v>
      </c>
      <c r="C163" s="145">
        <v>0</v>
      </c>
      <c r="D163" s="143">
        <v>1.1000000000000001</v>
      </c>
      <c r="E163" s="144"/>
      <c r="F163" s="4"/>
      <c r="G163" s="4"/>
      <c r="H163" s="4"/>
      <c r="I163" s="4"/>
      <c r="K163" s="4"/>
      <c r="L163" s="4"/>
      <c r="M163" s="4"/>
      <c r="N163" s="4"/>
      <c r="O163" s="4"/>
      <c r="P163" s="4"/>
      <c r="Q163" s="4"/>
      <c r="R163" s="4"/>
      <c r="S163" s="4"/>
      <c r="T163" s="4"/>
      <c r="U163" s="4"/>
      <c r="V163" s="4"/>
      <c r="W163" s="4"/>
      <c r="X163" s="4"/>
    </row>
    <row r="164" spans="1:24" ht="15" customHeight="1" x14ac:dyDescent="0.25">
      <c r="A164" s="146" t="s">
        <v>2267</v>
      </c>
      <c r="B164" s="147">
        <v>90.3</v>
      </c>
      <c r="C164" s="148">
        <v>0.7</v>
      </c>
      <c r="D164" s="146">
        <v>1.2</v>
      </c>
      <c r="E164" s="147"/>
      <c r="F164" s="4"/>
      <c r="G164" s="4"/>
      <c r="H164" s="4"/>
      <c r="I164" s="4"/>
      <c r="K164" s="4"/>
      <c r="L164" s="4"/>
      <c r="M164" s="4"/>
      <c r="N164" s="4"/>
      <c r="O164" s="4"/>
      <c r="P164" s="4"/>
      <c r="Q164" s="4"/>
      <c r="R164" s="4"/>
      <c r="S164" s="4"/>
      <c r="T164" s="4"/>
      <c r="U164" s="4"/>
      <c r="V164" s="4"/>
      <c r="W164" s="4"/>
      <c r="X164" s="4"/>
    </row>
    <row r="165" spans="1:24" ht="15" customHeight="1" x14ac:dyDescent="0.25">
      <c r="A165" s="143" t="s">
        <v>2268</v>
      </c>
      <c r="B165" s="144">
        <v>89.7</v>
      </c>
      <c r="C165" s="145">
        <v>0</v>
      </c>
      <c r="D165" s="143">
        <v>1</v>
      </c>
      <c r="E165" s="144">
        <f t="shared" ref="E165" si="10">SUM(B165:B176)/12</f>
        <v>89.49166666666666</v>
      </c>
      <c r="F165" s="4"/>
      <c r="G165" s="4"/>
      <c r="H165" s="4"/>
      <c r="I165" s="4"/>
      <c r="K165" s="4"/>
      <c r="L165" s="4"/>
      <c r="M165" s="4"/>
      <c r="N165" s="4"/>
      <c r="O165" s="4"/>
      <c r="P165" s="4"/>
      <c r="Q165" s="4"/>
      <c r="R165" s="4"/>
      <c r="S165" s="4"/>
      <c r="T165" s="4"/>
      <c r="U165" s="4"/>
      <c r="V165" s="4"/>
      <c r="W165" s="4"/>
      <c r="X165" s="4"/>
    </row>
    <row r="166" spans="1:24" ht="15" customHeight="1" x14ac:dyDescent="0.25">
      <c r="A166" s="146" t="s">
        <v>2269</v>
      </c>
      <c r="B166" s="147">
        <v>89.7</v>
      </c>
      <c r="C166" s="148">
        <v>-0.2</v>
      </c>
      <c r="D166" s="146">
        <v>1.2</v>
      </c>
      <c r="E166" s="147"/>
      <c r="F166" s="4"/>
      <c r="G166" s="4"/>
      <c r="H166" s="4"/>
      <c r="I166" s="4"/>
      <c r="K166" s="4"/>
      <c r="L166" s="4"/>
      <c r="M166" s="4"/>
      <c r="N166" s="4"/>
      <c r="O166" s="4"/>
      <c r="P166" s="4"/>
      <c r="Q166" s="4"/>
      <c r="R166" s="4"/>
      <c r="S166" s="4"/>
      <c r="T166" s="4"/>
      <c r="U166" s="4"/>
      <c r="V166" s="4"/>
      <c r="W166" s="4"/>
      <c r="X166" s="4"/>
    </row>
    <row r="167" spans="1:24" ht="15" customHeight="1" x14ac:dyDescent="0.25">
      <c r="A167" s="143" t="s">
        <v>2270</v>
      </c>
      <c r="B167" s="144">
        <v>89.9</v>
      </c>
      <c r="C167" s="145">
        <v>0.3</v>
      </c>
      <c r="D167" s="143">
        <v>1.2</v>
      </c>
      <c r="E167" s="144"/>
      <c r="F167" s="4"/>
      <c r="G167" s="4"/>
      <c r="H167" s="4"/>
      <c r="I167" s="4"/>
      <c r="K167" s="4"/>
      <c r="L167" s="4"/>
      <c r="M167" s="4"/>
      <c r="N167" s="4"/>
      <c r="O167" s="4"/>
      <c r="P167" s="4"/>
      <c r="Q167" s="4"/>
      <c r="R167" s="4"/>
      <c r="S167" s="4"/>
      <c r="T167" s="4"/>
      <c r="U167" s="4"/>
      <c r="V167" s="4"/>
      <c r="W167" s="4"/>
      <c r="X167" s="4"/>
    </row>
    <row r="168" spans="1:24" ht="15" customHeight="1" x14ac:dyDescent="0.25">
      <c r="A168" s="146" t="s">
        <v>2271</v>
      </c>
      <c r="B168" s="147">
        <v>89.6</v>
      </c>
      <c r="C168" s="148">
        <v>0</v>
      </c>
      <c r="D168" s="146">
        <v>1</v>
      </c>
      <c r="E168" s="147"/>
      <c r="F168" s="4"/>
      <c r="G168" s="4"/>
      <c r="H168" s="4"/>
      <c r="I168" s="4"/>
      <c r="K168" s="4"/>
      <c r="L168" s="4"/>
      <c r="M168" s="4"/>
      <c r="N168" s="4"/>
      <c r="O168" s="4"/>
      <c r="P168" s="4"/>
      <c r="Q168" s="4"/>
      <c r="R168" s="4"/>
      <c r="S168" s="4"/>
      <c r="T168" s="4"/>
      <c r="U168" s="4"/>
      <c r="V168" s="4"/>
      <c r="W168" s="4"/>
      <c r="X168" s="4"/>
    </row>
    <row r="169" spans="1:24" ht="15" customHeight="1" x14ac:dyDescent="0.25">
      <c r="A169" s="143" t="s">
        <v>2272</v>
      </c>
      <c r="B169" s="144">
        <v>89.6</v>
      </c>
      <c r="C169" s="145">
        <v>0.2</v>
      </c>
      <c r="D169" s="143">
        <v>1</v>
      </c>
      <c r="E169" s="144"/>
      <c r="F169" s="4"/>
      <c r="G169" s="4"/>
      <c r="H169" s="4"/>
      <c r="I169" s="4"/>
      <c r="K169" s="4"/>
      <c r="L169" s="4"/>
      <c r="M169" s="4"/>
      <c r="N169" s="4"/>
      <c r="O169" s="4"/>
      <c r="P169" s="4"/>
      <c r="Q169" s="4"/>
      <c r="R169" s="4"/>
      <c r="S169" s="4"/>
      <c r="T169" s="4"/>
      <c r="U169" s="4"/>
      <c r="V169" s="4"/>
      <c r="W169" s="4"/>
      <c r="X169" s="4"/>
    </row>
    <row r="170" spans="1:24" ht="15" customHeight="1" x14ac:dyDescent="0.25">
      <c r="A170" s="146" t="s">
        <v>2273</v>
      </c>
      <c r="B170" s="147">
        <v>89.4</v>
      </c>
      <c r="C170" s="148">
        <v>0</v>
      </c>
      <c r="D170" s="146">
        <v>0.8</v>
      </c>
      <c r="E170" s="147"/>
      <c r="F170" s="4"/>
      <c r="G170" s="4"/>
      <c r="H170" s="4"/>
      <c r="I170" s="4"/>
      <c r="K170" s="4"/>
      <c r="L170" s="4"/>
      <c r="M170" s="4"/>
      <c r="N170" s="4"/>
      <c r="O170" s="4"/>
      <c r="P170" s="4"/>
      <c r="Q170" s="4"/>
      <c r="R170" s="4"/>
      <c r="S170" s="4"/>
      <c r="T170" s="4"/>
      <c r="U170" s="4"/>
      <c r="V170" s="4"/>
      <c r="W170" s="4"/>
      <c r="X170" s="4"/>
    </row>
    <row r="171" spans="1:24" ht="15" customHeight="1" x14ac:dyDescent="0.25">
      <c r="A171" s="143" t="s">
        <v>2274</v>
      </c>
      <c r="B171" s="144">
        <v>89.4</v>
      </c>
      <c r="C171" s="145">
        <v>0.2</v>
      </c>
      <c r="D171" s="143">
        <v>1</v>
      </c>
      <c r="E171" s="144"/>
      <c r="F171" s="4"/>
      <c r="G171" s="4"/>
      <c r="H171" s="4"/>
      <c r="I171" s="4"/>
      <c r="K171" s="4"/>
      <c r="L171" s="4"/>
      <c r="M171" s="4"/>
      <c r="N171" s="4"/>
      <c r="O171" s="4"/>
      <c r="P171" s="4"/>
      <c r="Q171" s="4"/>
      <c r="R171" s="4"/>
      <c r="S171" s="4"/>
      <c r="T171" s="4"/>
      <c r="U171" s="4"/>
      <c r="V171" s="4"/>
      <c r="W171" s="4"/>
      <c r="X171" s="4"/>
    </row>
    <row r="172" spans="1:24" ht="15" customHeight="1" x14ac:dyDescent="0.25">
      <c r="A172" s="146" t="s">
        <v>2275</v>
      </c>
      <c r="B172" s="147">
        <v>89.2</v>
      </c>
      <c r="C172" s="148">
        <v>-0.1</v>
      </c>
      <c r="D172" s="146">
        <v>0.8</v>
      </c>
      <c r="E172" s="147"/>
      <c r="F172" s="4"/>
      <c r="G172" s="4"/>
      <c r="H172" s="4"/>
      <c r="I172" s="4"/>
      <c r="K172" s="4"/>
      <c r="L172" s="4"/>
      <c r="M172" s="4"/>
      <c r="N172" s="4"/>
      <c r="O172" s="4"/>
      <c r="P172" s="4"/>
      <c r="Q172" s="4"/>
      <c r="R172" s="4"/>
      <c r="S172" s="4"/>
      <c r="T172" s="4"/>
      <c r="U172" s="4"/>
      <c r="V172" s="4"/>
      <c r="W172" s="4"/>
      <c r="X172" s="4"/>
    </row>
    <row r="173" spans="1:24" ht="15" customHeight="1" x14ac:dyDescent="0.25">
      <c r="A173" s="143" t="s">
        <v>2276</v>
      </c>
      <c r="B173" s="144">
        <v>89.3</v>
      </c>
      <c r="C173" s="145">
        <v>-0.3</v>
      </c>
      <c r="D173" s="143">
        <v>0.8</v>
      </c>
      <c r="E173" s="144"/>
      <c r="F173" s="4"/>
      <c r="G173" s="4"/>
      <c r="H173" s="4"/>
      <c r="I173" s="4"/>
      <c r="K173" s="4"/>
      <c r="L173" s="4"/>
      <c r="M173" s="4"/>
      <c r="N173" s="4"/>
      <c r="O173" s="4"/>
      <c r="P173" s="4"/>
      <c r="Q173" s="4"/>
      <c r="R173" s="4"/>
      <c r="S173" s="4"/>
      <c r="T173" s="4"/>
      <c r="U173" s="4"/>
      <c r="V173" s="4"/>
      <c r="W173" s="4"/>
      <c r="X173" s="4"/>
    </row>
    <row r="174" spans="1:24" ht="15" customHeight="1" x14ac:dyDescent="0.25">
      <c r="A174" s="146" t="s">
        <v>2277</v>
      </c>
      <c r="B174" s="147">
        <v>89.6</v>
      </c>
      <c r="C174" s="148">
        <v>0.3</v>
      </c>
      <c r="D174" s="146">
        <v>1.2</v>
      </c>
      <c r="E174" s="147"/>
      <c r="F174" s="4"/>
      <c r="G174" s="4"/>
      <c r="H174" s="4"/>
      <c r="I174" s="4"/>
      <c r="K174" s="4"/>
      <c r="L174" s="4"/>
      <c r="M174" s="4"/>
      <c r="N174" s="4"/>
      <c r="O174" s="4"/>
      <c r="P174" s="4"/>
      <c r="Q174" s="4"/>
      <c r="R174" s="4"/>
      <c r="S174" s="4"/>
      <c r="T174" s="4"/>
      <c r="U174" s="4"/>
      <c r="V174" s="4"/>
      <c r="W174" s="4"/>
      <c r="X174" s="4"/>
    </row>
    <row r="175" spans="1:24" ht="15" customHeight="1" x14ac:dyDescent="0.25">
      <c r="A175" s="143" t="s">
        <v>2278</v>
      </c>
      <c r="B175" s="144">
        <v>89.3</v>
      </c>
      <c r="C175" s="145">
        <v>0.1</v>
      </c>
      <c r="D175" s="143">
        <v>1.1000000000000001</v>
      </c>
      <c r="E175" s="144"/>
      <c r="F175" s="4"/>
      <c r="G175" s="4"/>
      <c r="H175" s="4"/>
      <c r="I175" s="4"/>
      <c r="K175" s="4"/>
      <c r="L175" s="4"/>
      <c r="M175" s="4"/>
      <c r="N175" s="4"/>
      <c r="O175" s="4"/>
      <c r="P175" s="4"/>
      <c r="Q175" s="4"/>
      <c r="R175" s="4"/>
      <c r="S175" s="4"/>
      <c r="T175" s="4"/>
      <c r="U175" s="4"/>
      <c r="V175" s="4"/>
      <c r="W175" s="4"/>
      <c r="X175" s="4"/>
    </row>
    <row r="176" spans="1:24" ht="15" customHeight="1" x14ac:dyDescent="0.25">
      <c r="A176" s="146" t="s">
        <v>2279</v>
      </c>
      <c r="B176" s="147">
        <v>89.2</v>
      </c>
      <c r="C176" s="148">
        <v>0.5</v>
      </c>
      <c r="D176" s="146">
        <v>1.2</v>
      </c>
      <c r="E176" s="147"/>
      <c r="F176" s="4"/>
      <c r="G176" s="4"/>
      <c r="H176" s="4"/>
      <c r="I176" s="4"/>
      <c r="K176" s="4"/>
      <c r="L176" s="4"/>
      <c r="M176" s="4"/>
      <c r="N176" s="4"/>
      <c r="O176" s="4"/>
      <c r="P176" s="4"/>
      <c r="Q176" s="4"/>
      <c r="R176" s="4"/>
      <c r="S176" s="4"/>
      <c r="T176" s="4"/>
      <c r="U176" s="4"/>
      <c r="V176" s="4"/>
      <c r="W176" s="4"/>
      <c r="X176" s="4"/>
    </row>
    <row r="177" spans="1:24" ht="15" customHeight="1" x14ac:dyDescent="0.25">
      <c r="A177" s="143" t="s">
        <v>2280</v>
      </c>
      <c r="B177" s="144">
        <v>88.8</v>
      </c>
      <c r="C177" s="145">
        <v>0.2</v>
      </c>
      <c r="D177" s="143">
        <v>1</v>
      </c>
      <c r="E177" s="144">
        <f t="shared" ref="E177" si="11">SUM(B177:B188)/12</f>
        <v>88.566666666666663</v>
      </c>
      <c r="F177" s="4"/>
      <c r="G177" s="4"/>
      <c r="H177" s="4"/>
      <c r="I177" s="4"/>
      <c r="K177" s="4"/>
      <c r="L177" s="4"/>
      <c r="M177" s="4"/>
      <c r="N177" s="4"/>
      <c r="O177" s="4"/>
      <c r="P177" s="4"/>
      <c r="Q177" s="4"/>
      <c r="R177" s="4"/>
      <c r="S177" s="4"/>
      <c r="T177" s="4"/>
      <c r="U177" s="4"/>
      <c r="V177" s="4"/>
      <c r="W177" s="4"/>
      <c r="X177" s="4"/>
    </row>
    <row r="178" spans="1:24" ht="15" customHeight="1" x14ac:dyDescent="0.25">
      <c r="A178" s="146" t="s">
        <v>2281</v>
      </c>
      <c r="B178" s="147">
        <v>88.6</v>
      </c>
      <c r="C178" s="148">
        <v>-0.2</v>
      </c>
      <c r="D178" s="146">
        <v>1</v>
      </c>
      <c r="E178" s="147"/>
      <c r="F178" s="4"/>
      <c r="G178" s="4"/>
      <c r="H178" s="4"/>
      <c r="I178" s="4"/>
      <c r="K178" s="4"/>
      <c r="L178" s="4"/>
      <c r="M178" s="4"/>
      <c r="N178" s="4"/>
      <c r="O178" s="4"/>
      <c r="P178" s="4"/>
      <c r="Q178" s="4"/>
      <c r="R178" s="4"/>
      <c r="S178" s="4"/>
      <c r="T178" s="4"/>
      <c r="U178" s="4"/>
      <c r="V178" s="4"/>
      <c r="W178" s="4"/>
      <c r="X178" s="4"/>
    </row>
    <row r="179" spans="1:24" ht="15" customHeight="1" x14ac:dyDescent="0.25">
      <c r="A179" s="143" t="s">
        <v>2282</v>
      </c>
      <c r="B179" s="144">
        <v>88.8</v>
      </c>
      <c r="C179" s="145">
        <v>0.1</v>
      </c>
      <c r="D179" s="143">
        <v>1.1000000000000001</v>
      </c>
      <c r="E179" s="144"/>
      <c r="F179" s="4"/>
      <c r="G179" s="4"/>
      <c r="H179" s="4"/>
      <c r="I179" s="4"/>
      <c r="K179" s="4"/>
      <c r="L179" s="4"/>
      <c r="M179" s="4"/>
      <c r="N179" s="4"/>
      <c r="O179" s="4"/>
      <c r="P179" s="4"/>
      <c r="Q179" s="4"/>
      <c r="R179" s="4"/>
      <c r="S179" s="4"/>
      <c r="T179" s="4"/>
      <c r="U179" s="4"/>
      <c r="V179" s="4"/>
      <c r="W179" s="4"/>
      <c r="X179" s="4"/>
    </row>
    <row r="180" spans="1:24" ht="15" customHeight="1" x14ac:dyDescent="0.25">
      <c r="A180" s="146" t="s">
        <v>2283</v>
      </c>
      <c r="B180" s="147">
        <v>88.7</v>
      </c>
      <c r="C180" s="148">
        <v>0</v>
      </c>
      <c r="D180" s="146">
        <v>1</v>
      </c>
      <c r="E180" s="147"/>
      <c r="F180" s="4"/>
      <c r="G180" s="4"/>
      <c r="H180" s="4"/>
      <c r="I180" s="4"/>
      <c r="K180" s="4"/>
      <c r="L180" s="4"/>
      <c r="M180" s="4"/>
      <c r="N180" s="4"/>
      <c r="O180" s="4"/>
      <c r="P180" s="4"/>
      <c r="Q180" s="4"/>
      <c r="R180" s="4"/>
      <c r="S180" s="4"/>
      <c r="T180" s="4"/>
      <c r="U180" s="4"/>
      <c r="V180" s="4"/>
      <c r="W180" s="4"/>
      <c r="X180" s="4"/>
    </row>
    <row r="181" spans="1:24" ht="15" customHeight="1" x14ac:dyDescent="0.25">
      <c r="A181" s="143" t="s">
        <v>2284</v>
      </c>
      <c r="B181" s="144">
        <v>88.7</v>
      </c>
      <c r="C181" s="145">
        <v>0</v>
      </c>
      <c r="D181" s="143">
        <v>1.1000000000000001</v>
      </c>
      <c r="E181" s="144"/>
      <c r="F181" s="4"/>
      <c r="G181" s="4"/>
      <c r="H181" s="4"/>
      <c r="I181" s="4"/>
      <c r="K181" s="4"/>
      <c r="L181" s="4"/>
      <c r="M181" s="4"/>
      <c r="N181" s="4"/>
      <c r="O181" s="4"/>
      <c r="P181" s="4"/>
      <c r="Q181" s="4"/>
      <c r="R181" s="4"/>
      <c r="S181" s="4"/>
      <c r="T181" s="4"/>
      <c r="U181" s="4"/>
      <c r="V181" s="4"/>
      <c r="W181" s="4"/>
      <c r="X181" s="4"/>
    </row>
    <row r="182" spans="1:24" ht="15" customHeight="1" x14ac:dyDescent="0.25">
      <c r="A182" s="146" t="s">
        <v>2285</v>
      </c>
      <c r="B182" s="147">
        <v>88.7</v>
      </c>
      <c r="C182" s="148">
        <v>0.2</v>
      </c>
      <c r="D182" s="146">
        <v>1.3</v>
      </c>
      <c r="E182" s="147"/>
      <c r="F182" s="4"/>
      <c r="G182" s="4"/>
      <c r="H182" s="4"/>
      <c r="I182" s="4"/>
      <c r="K182" s="4"/>
      <c r="L182" s="4"/>
      <c r="M182" s="4"/>
      <c r="N182" s="4"/>
      <c r="O182" s="4"/>
      <c r="P182" s="4"/>
      <c r="Q182" s="4"/>
      <c r="R182" s="4"/>
      <c r="S182" s="4"/>
      <c r="T182" s="4"/>
      <c r="U182" s="4"/>
      <c r="V182" s="4"/>
      <c r="W182" s="4"/>
      <c r="X182" s="4"/>
    </row>
    <row r="183" spans="1:24" ht="15" customHeight="1" x14ac:dyDescent="0.25">
      <c r="A183" s="143" t="s">
        <v>2286</v>
      </c>
      <c r="B183" s="144">
        <v>88.5</v>
      </c>
      <c r="C183" s="145">
        <v>0</v>
      </c>
      <c r="D183" s="143">
        <v>0.9</v>
      </c>
      <c r="E183" s="144"/>
      <c r="F183" s="4"/>
      <c r="G183" s="4"/>
      <c r="H183" s="4"/>
      <c r="I183" s="4"/>
      <c r="K183" s="4"/>
      <c r="L183" s="4"/>
      <c r="M183" s="4"/>
      <c r="N183" s="4"/>
      <c r="O183" s="4"/>
      <c r="P183" s="4"/>
      <c r="Q183" s="4"/>
      <c r="R183" s="4"/>
      <c r="S183" s="4"/>
      <c r="T183" s="4"/>
      <c r="U183" s="4"/>
      <c r="V183" s="4"/>
      <c r="W183" s="4"/>
      <c r="X183" s="4"/>
    </row>
    <row r="184" spans="1:24" ht="15" customHeight="1" x14ac:dyDescent="0.25">
      <c r="A184" s="146" t="s">
        <v>2287</v>
      </c>
      <c r="B184" s="147">
        <v>88.5</v>
      </c>
      <c r="C184" s="148">
        <v>-0.1</v>
      </c>
      <c r="D184" s="146">
        <v>1</v>
      </c>
      <c r="E184" s="147"/>
      <c r="F184" s="4"/>
      <c r="G184" s="4"/>
      <c r="H184" s="4"/>
      <c r="I184" s="4"/>
      <c r="K184" s="4"/>
      <c r="L184" s="4"/>
      <c r="M184" s="4"/>
      <c r="N184" s="4"/>
      <c r="O184" s="4"/>
      <c r="P184" s="4"/>
      <c r="Q184" s="4"/>
      <c r="R184" s="4"/>
      <c r="S184" s="4"/>
      <c r="T184" s="4"/>
      <c r="U184" s="4"/>
      <c r="V184" s="4"/>
      <c r="W184" s="4"/>
      <c r="X184" s="4"/>
    </row>
    <row r="185" spans="1:24" ht="15" customHeight="1" x14ac:dyDescent="0.25">
      <c r="A185" s="143" t="s">
        <v>2288</v>
      </c>
      <c r="B185" s="144">
        <v>88.6</v>
      </c>
      <c r="C185" s="145">
        <v>0.1</v>
      </c>
      <c r="D185" s="143">
        <v>1.7</v>
      </c>
      <c r="E185" s="144"/>
      <c r="F185" s="4"/>
      <c r="G185" s="4"/>
      <c r="H185" s="4"/>
      <c r="I185" s="4"/>
      <c r="K185" s="4"/>
      <c r="L185" s="4"/>
      <c r="M185" s="4"/>
      <c r="N185" s="4"/>
      <c r="O185" s="4"/>
      <c r="P185" s="4"/>
      <c r="Q185" s="4"/>
      <c r="R185" s="4"/>
      <c r="S185" s="4"/>
      <c r="T185" s="4"/>
      <c r="U185" s="4"/>
      <c r="V185" s="4"/>
      <c r="W185" s="4"/>
      <c r="X185" s="4"/>
    </row>
    <row r="186" spans="1:24" ht="15" customHeight="1" x14ac:dyDescent="0.25">
      <c r="A186" s="146" t="s">
        <v>2289</v>
      </c>
      <c r="B186" s="147">
        <v>88.5</v>
      </c>
      <c r="C186" s="148">
        <v>0.2</v>
      </c>
      <c r="D186" s="146">
        <v>2</v>
      </c>
      <c r="E186" s="147"/>
      <c r="F186" s="4"/>
      <c r="G186" s="4"/>
      <c r="H186" s="4"/>
      <c r="I186" s="4"/>
      <c r="K186" s="4"/>
      <c r="L186" s="4"/>
      <c r="M186" s="4"/>
      <c r="N186" s="4"/>
      <c r="O186" s="4"/>
      <c r="P186" s="4"/>
      <c r="Q186" s="4"/>
      <c r="R186" s="4"/>
      <c r="S186" s="4"/>
      <c r="T186" s="4"/>
      <c r="U186" s="4"/>
      <c r="V186" s="4"/>
      <c r="W186" s="4"/>
      <c r="X186" s="4"/>
    </row>
    <row r="187" spans="1:24" ht="15" customHeight="1" x14ac:dyDescent="0.25">
      <c r="A187" s="143" t="s">
        <v>2290</v>
      </c>
      <c r="B187" s="144">
        <v>88.3</v>
      </c>
      <c r="C187" s="145">
        <v>0.2</v>
      </c>
      <c r="D187" s="143">
        <v>1.7</v>
      </c>
      <c r="E187" s="144"/>
      <c r="F187" s="4"/>
      <c r="G187" s="4"/>
      <c r="H187" s="4"/>
      <c r="I187" s="4"/>
      <c r="K187" s="4"/>
      <c r="L187" s="4"/>
      <c r="M187" s="4"/>
      <c r="N187" s="4"/>
      <c r="O187" s="4"/>
      <c r="P187" s="4"/>
      <c r="Q187" s="4"/>
      <c r="R187" s="4"/>
      <c r="S187" s="4"/>
      <c r="T187" s="4"/>
      <c r="U187" s="4"/>
      <c r="V187" s="4"/>
      <c r="W187" s="4"/>
      <c r="X187" s="4"/>
    </row>
    <row r="188" spans="1:24" ht="15" customHeight="1" x14ac:dyDescent="0.25">
      <c r="A188" s="146" t="s">
        <v>2291</v>
      </c>
      <c r="B188" s="147">
        <v>88.1</v>
      </c>
      <c r="C188" s="148">
        <v>0.2</v>
      </c>
      <c r="D188" s="146">
        <v>2.1</v>
      </c>
      <c r="E188" s="147"/>
      <c r="F188" s="4"/>
      <c r="G188" s="4"/>
      <c r="H188" s="4"/>
      <c r="I188" s="4"/>
      <c r="K188" s="4"/>
      <c r="L188" s="4"/>
      <c r="M188" s="4"/>
      <c r="N188" s="4"/>
      <c r="O188" s="4"/>
      <c r="P188" s="4"/>
      <c r="Q188" s="4"/>
      <c r="R188" s="4"/>
      <c r="S188" s="4"/>
      <c r="T188" s="4"/>
      <c r="U188" s="4"/>
      <c r="V188" s="4"/>
      <c r="W188" s="4"/>
      <c r="X188" s="4"/>
    </row>
    <row r="189" spans="1:24" ht="15" customHeight="1" x14ac:dyDescent="0.25">
      <c r="A189" s="143" t="s">
        <v>2292</v>
      </c>
      <c r="B189" s="144">
        <v>87.9</v>
      </c>
      <c r="C189" s="145">
        <v>0.2</v>
      </c>
      <c r="D189" s="143">
        <v>1.6</v>
      </c>
      <c r="E189" s="144">
        <f t="shared" ref="E189" si="12">SUM(B189:B200)/12</f>
        <v>87.399999999999991</v>
      </c>
      <c r="F189" s="4"/>
      <c r="G189" s="4"/>
      <c r="H189" s="4"/>
      <c r="I189" s="4"/>
      <c r="K189" s="4"/>
      <c r="L189" s="4"/>
      <c r="M189" s="4"/>
      <c r="N189" s="4"/>
      <c r="O189" s="4"/>
      <c r="P189" s="4"/>
      <c r="Q189" s="4"/>
      <c r="R189" s="4"/>
      <c r="S189" s="4"/>
      <c r="T189" s="4"/>
      <c r="U189" s="4"/>
      <c r="V189" s="4"/>
      <c r="W189" s="4"/>
      <c r="X189" s="4"/>
    </row>
    <row r="190" spans="1:24" ht="15" customHeight="1" x14ac:dyDescent="0.25">
      <c r="A190" s="146" t="s">
        <v>2293</v>
      </c>
      <c r="B190" s="147">
        <v>87.7</v>
      </c>
      <c r="C190" s="148">
        <v>-0.1</v>
      </c>
      <c r="D190" s="146">
        <v>1.6</v>
      </c>
      <c r="E190" s="147"/>
      <c r="F190" s="4"/>
      <c r="G190" s="4"/>
      <c r="H190" s="4"/>
      <c r="I190" s="4"/>
      <c r="K190" s="4"/>
      <c r="L190" s="4"/>
      <c r="M190" s="4"/>
      <c r="N190" s="4"/>
      <c r="O190" s="4"/>
      <c r="P190" s="4"/>
      <c r="Q190" s="4"/>
      <c r="R190" s="4"/>
      <c r="S190" s="4"/>
      <c r="T190" s="4"/>
      <c r="U190" s="4"/>
      <c r="V190" s="4"/>
      <c r="W190" s="4"/>
      <c r="X190" s="4"/>
    </row>
    <row r="191" spans="1:24" ht="15" customHeight="1" x14ac:dyDescent="0.25">
      <c r="A191" s="143" t="s">
        <v>2294</v>
      </c>
      <c r="B191" s="144">
        <v>87.8</v>
      </c>
      <c r="C191" s="145">
        <v>0</v>
      </c>
      <c r="D191" s="143">
        <v>1.9</v>
      </c>
      <c r="E191" s="144"/>
      <c r="F191" s="4"/>
      <c r="G191" s="4"/>
      <c r="H191" s="4"/>
      <c r="I191" s="4"/>
      <c r="K191" s="4"/>
      <c r="L191" s="4"/>
      <c r="M191" s="4"/>
      <c r="N191" s="4"/>
      <c r="O191" s="4"/>
      <c r="P191" s="4"/>
      <c r="Q191" s="4"/>
      <c r="R191" s="4"/>
      <c r="S191" s="4"/>
      <c r="T191" s="4"/>
      <c r="U191" s="4"/>
      <c r="V191" s="4"/>
      <c r="W191" s="4"/>
      <c r="X191" s="4"/>
    </row>
    <row r="192" spans="1:24" ht="15" customHeight="1" x14ac:dyDescent="0.25">
      <c r="A192" s="146" t="s">
        <v>2295</v>
      </c>
      <c r="B192" s="147">
        <v>87.8</v>
      </c>
      <c r="C192" s="148">
        <v>0.1</v>
      </c>
      <c r="D192" s="146">
        <v>2.1</v>
      </c>
      <c r="E192" s="147"/>
      <c r="F192" s="4"/>
      <c r="G192" s="4"/>
      <c r="H192" s="4"/>
      <c r="I192" s="4"/>
      <c r="K192" s="4"/>
      <c r="L192" s="4"/>
      <c r="M192" s="4"/>
      <c r="N192" s="4"/>
      <c r="O192" s="4"/>
      <c r="P192" s="4"/>
      <c r="Q192" s="4"/>
      <c r="R192" s="4"/>
      <c r="S192" s="4"/>
      <c r="T192" s="4"/>
      <c r="U192" s="4"/>
      <c r="V192" s="4"/>
      <c r="W192" s="4"/>
      <c r="X192" s="4"/>
    </row>
    <row r="193" spans="1:24" ht="15" customHeight="1" x14ac:dyDescent="0.25">
      <c r="A193" s="143" t="s">
        <v>2296</v>
      </c>
      <c r="B193" s="144">
        <v>87.7</v>
      </c>
      <c r="C193" s="145">
        <v>0.1</v>
      </c>
      <c r="D193" s="143">
        <v>2.5</v>
      </c>
      <c r="E193" s="144"/>
      <c r="F193" s="4"/>
      <c r="G193" s="4"/>
      <c r="H193" s="4"/>
      <c r="I193" s="4"/>
      <c r="K193" s="4"/>
      <c r="L193" s="4"/>
      <c r="M193" s="4"/>
      <c r="N193" s="4"/>
      <c r="O193" s="4"/>
      <c r="P193" s="4"/>
      <c r="Q193" s="4"/>
      <c r="R193" s="4"/>
      <c r="S193" s="4"/>
      <c r="T193" s="4"/>
      <c r="U193" s="4"/>
      <c r="V193" s="4"/>
      <c r="W193" s="4"/>
      <c r="X193" s="4"/>
    </row>
    <row r="194" spans="1:24" ht="15" customHeight="1" x14ac:dyDescent="0.25">
      <c r="A194" s="146" t="s">
        <v>2297</v>
      </c>
      <c r="B194" s="147">
        <v>87.6</v>
      </c>
      <c r="C194" s="148">
        <v>-0.1</v>
      </c>
      <c r="D194" s="146">
        <v>2.2999999999999998</v>
      </c>
      <c r="E194" s="147"/>
      <c r="F194" s="4"/>
      <c r="G194" s="4"/>
      <c r="H194" s="4"/>
      <c r="I194" s="4"/>
      <c r="K194" s="4"/>
      <c r="L194" s="4"/>
      <c r="M194" s="4"/>
      <c r="N194" s="4"/>
      <c r="O194" s="4"/>
      <c r="P194" s="4"/>
      <c r="Q194" s="4"/>
      <c r="R194" s="4"/>
      <c r="S194" s="4"/>
      <c r="T194" s="4"/>
      <c r="U194" s="4"/>
      <c r="V194" s="4"/>
      <c r="W194" s="4"/>
      <c r="X194" s="4"/>
    </row>
    <row r="195" spans="1:24" ht="15" customHeight="1" x14ac:dyDescent="0.25">
      <c r="A195" s="143" t="s">
        <v>2298</v>
      </c>
      <c r="B195" s="144">
        <v>87.7</v>
      </c>
      <c r="C195" s="145">
        <v>0.1</v>
      </c>
      <c r="D195" s="143">
        <v>2.5</v>
      </c>
      <c r="E195" s="144"/>
      <c r="F195" s="4"/>
      <c r="G195" s="4"/>
      <c r="H195" s="4"/>
      <c r="I195" s="4"/>
      <c r="K195" s="4"/>
      <c r="L195" s="4"/>
      <c r="M195" s="4"/>
      <c r="N195" s="4"/>
      <c r="O195" s="4"/>
      <c r="P195" s="4"/>
      <c r="Q195" s="4"/>
      <c r="R195" s="4"/>
      <c r="S195" s="4"/>
      <c r="T195" s="4"/>
      <c r="U195" s="4"/>
      <c r="V195" s="4"/>
      <c r="W195" s="4"/>
      <c r="X195" s="4"/>
    </row>
    <row r="196" spans="1:24" ht="15" customHeight="1" x14ac:dyDescent="0.25">
      <c r="A196" s="146" t="s">
        <v>2299</v>
      </c>
      <c r="B196" s="147">
        <v>87.6</v>
      </c>
      <c r="C196" s="148">
        <v>0.6</v>
      </c>
      <c r="D196" s="146">
        <v>2.7</v>
      </c>
      <c r="E196" s="147"/>
      <c r="F196" s="4"/>
      <c r="G196" s="4"/>
      <c r="H196" s="4"/>
      <c r="I196" s="4"/>
      <c r="K196" s="4"/>
      <c r="L196" s="4"/>
      <c r="M196" s="4"/>
      <c r="N196" s="4"/>
      <c r="O196" s="4"/>
      <c r="P196" s="4"/>
      <c r="Q196" s="4"/>
      <c r="R196" s="4"/>
      <c r="S196" s="4"/>
      <c r="T196" s="4"/>
      <c r="U196" s="4"/>
      <c r="V196" s="4"/>
      <c r="W196" s="4"/>
      <c r="X196" s="4"/>
    </row>
    <row r="197" spans="1:24" ht="15" customHeight="1" x14ac:dyDescent="0.25">
      <c r="A197" s="143" t="s">
        <v>2300</v>
      </c>
      <c r="B197" s="144">
        <v>87.1</v>
      </c>
      <c r="C197" s="145">
        <v>0.3</v>
      </c>
      <c r="D197" s="143">
        <v>2.1</v>
      </c>
      <c r="E197" s="144"/>
      <c r="F197" s="4"/>
      <c r="G197" s="4"/>
      <c r="H197" s="4"/>
      <c r="I197" s="4"/>
      <c r="K197" s="4"/>
      <c r="L197" s="4"/>
      <c r="M197" s="4"/>
      <c r="N197" s="4"/>
      <c r="O197" s="4"/>
      <c r="P197" s="4"/>
      <c r="Q197" s="4"/>
      <c r="R197" s="4"/>
      <c r="S197" s="4"/>
      <c r="T197" s="4"/>
      <c r="U197" s="4"/>
      <c r="V197" s="4"/>
      <c r="W197" s="4"/>
      <c r="X197" s="4"/>
    </row>
    <row r="198" spans="1:24" ht="15" customHeight="1" x14ac:dyDescent="0.25">
      <c r="A198" s="146" t="s">
        <v>2301</v>
      </c>
      <c r="B198" s="147">
        <v>86.8</v>
      </c>
      <c r="C198" s="148">
        <v>0</v>
      </c>
      <c r="D198" s="146">
        <v>1.6</v>
      </c>
      <c r="E198" s="147"/>
      <c r="F198" s="4"/>
      <c r="G198" s="4"/>
      <c r="H198" s="4"/>
      <c r="I198" s="4"/>
      <c r="K198" s="4"/>
      <c r="L198" s="4"/>
      <c r="M198" s="4"/>
      <c r="N198" s="4"/>
      <c r="O198" s="4"/>
      <c r="P198" s="4"/>
      <c r="Q198" s="4"/>
      <c r="R198" s="4"/>
      <c r="S198" s="4"/>
      <c r="T198" s="4"/>
      <c r="U198" s="4"/>
      <c r="V198" s="4"/>
      <c r="W198" s="4"/>
      <c r="X198" s="4"/>
    </row>
    <row r="199" spans="1:24" ht="15" customHeight="1" x14ac:dyDescent="0.25">
      <c r="A199" s="143" t="s">
        <v>2302</v>
      </c>
      <c r="B199" s="144">
        <v>86.8</v>
      </c>
      <c r="C199" s="145">
        <v>0.6</v>
      </c>
      <c r="D199" s="143">
        <v>1.9</v>
      </c>
      <c r="E199" s="144"/>
      <c r="F199" s="4"/>
      <c r="G199" s="4"/>
      <c r="H199" s="4"/>
      <c r="I199" s="4"/>
      <c r="K199" s="4"/>
      <c r="L199" s="4"/>
      <c r="M199" s="4"/>
      <c r="N199" s="4"/>
      <c r="O199" s="4"/>
      <c r="P199" s="4"/>
      <c r="Q199" s="4"/>
      <c r="R199" s="4"/>
      <c r="S199" s="4"/>
      <c r="T199" s="4"/>
      <c r="U199" s="4"/>
      <c r="V199" s="4"/>
      <c r="W199" s="4"/>
      <c r="X199" s="4"/>
    </row>
    <row r="200" spans="1:24" ht="15" customHeight="1" x14ac:dyDescent="0.25">
      <c r="A200" s="146" t="s">
        <v>2303</v>
      </c>
      <c r="B200" s="147">
        <v>86.3</v>
      </c>
      <c r="C200" s="148">
        <v>-0.2</v>
      </c>
      <c r="D200" s="146">
        <v>1.4</v>
      </c>
      <c r="E200" s="147"/>
      <c r="F200" s="4"/>
      <c r="G200" s="4"/>
      <c r="H200" s="4"/>
      <c r="I200" s="4"/>
      <c r="K200" s="4"/>
      <c r="L200" s="4"/>
      <c r="M200" s="4"/>
      <c r="N200" s="4"/>
      <c r="O200" s="4"/>
      <c r="P200" s="4"/>
      <c r="Q200" s="4"/>
      <c r="R200" s="4"/>
      <c r="S200" s="4"/>
      <c r="T200" s="4"/>
      <c r="U200" s="4"/>
      <c r="V200" s="4"/>
      <c r="W200" s="4"/>
      <c r="X200" s="4"/>
    </row>
    <row r="201" spans="1:24" ht="15" customHeight="1" x14ac:dyDescent="0.25">
      <c r="A201" s="143" t="s">
        <v>2304</v>
      </c>
      <c r="B201" s="144">
        <v>86.5</v>
      </c>
      <c r="C201" s="145">
        <v>0.2</v>
      </c>
      <c r="D201" s="143">
        <v>1.8</v>
      </c>
      <c r="E201" s="144">
        <f t="shared" ref="E201" si="13">SUM(B201:B212)/12</f>
        <v>85.674999999999997</v>
      </c>
      <c r="F201" s="4"/>
      <c r="G201" s="4"/>
      <c r="H201" s="4"/>
      <c r="I201" s="4"/>
      <c r="K201" s="4"/>
      <c r="L201" s="4"/>
      <c r="M201" s="4"/>
      <c r="N201" s="4"/>
      <c r="O201" s="4"/>
      <c r="P201" s="4"/>
      <c r="Q201" s="4"/>
      <c r="R201" s="4"/>
      <c r="S201" s="4"/>
      <c r="T201" s="4"/>
      <c r="U201" s="4"/>
      <c r="V201" s="4"/>
      <c r="W201" s="4"/>
      <c r="X201" s="4"/>
    </row>
    <row r="202" spans="1:24" ht="15" customHeight="1" x14ac:dyDescent="0.25">
      <c r="A202" s="146" t="s">
        <v>2305</v>
      </c>
      <c r="B202" s="147">
        <v>86.3</v>
      </c>
      <c r="C202" s="148">
        <v>0.1</v>
      </c>
      <c r="D202" s="146">
        <v>1.6</v>
      </c>
      <c r="E202" s="147"/>
      <c r="F202" s="4"/>
      <c r="G202" s="4"/>
      <c r="H202" s="4"/>
      <c r="I202" s="4"/>
      <c r="K202" s="4"/>
      <c r="L202" s="4"/>
      <c r="M202" s="4"/>
      <c r="N202" s="4"/>
      <c r="O202" s="4"/>
      <c r="P202" s="4"/>
      <c r="Q202" s="4"/>
      <c r="R202" s="4"/>
      <c r="S202" s="4"/>
      <c r="T202" s="4"/>
      <c r="U202" s="4"/>
      <c r="V202" s="4"/>
      <c r="W202" s="4"/>
      <c r="X202" s="4"/>
    </row>
    <row r="203" spans="1:24" ht="15" customHeight="1" x14ac:dyDescent="0.25">
      <c r="A203" s="143" t="s">
        <v>2306</v>
      </c>
      <c r="B203" s="144">
        <v>86.2</v>
      </c>
      <c r="C203" s="145">
        <v>0.2</v>
      </c>
      <c r="D203" s="143">
        <v>1.8</v>
      </c>
      <c r="E203" s="144"/>
      <c r="F203" s="4"/>
      <c r="G203" s="4"/>
      <c r="H203" s="4"/>
      <c r="I203" s="4"/>
      <c r="K203" s="4"/>
      <c r="L203" s="4"/>
      <c r="M203" s="4"/>
      <c r="N203" s="4"/>
      <c r="O203" s="4"/>
      <c r="P203" s="4"/>
      <c r="Q203" s="4"/>
      <c r="R203" s="4"/>
      <c r="S203" s="4"/>
      <c r="T203" s="4"/>
      <c r="U203" s="4"/>
      <c r="V203" s="4"/>
      <c r="W203" s="4"/>
      <c r="X203" s="4"/>
    </row>
    <row r="204" spans="1:24" ht="15" customHeight="1" x14ac:dyDescent="0.25">
      <c r="A204" s="146" t="s">
        <v>2307</v>
      </c>
      <c r="B204" s="147">
        <v>86</v>
      </c>
      <c r="C204" s="148">
        <v>0.5</v>
      </c>
      <c r="D204" s="146">
        <v>1.8</v>
      </c>
      <c r="E204" s="147"/>
      <c r="F204" s="4"/>
      <c r="G204" s="4"/>
      <c r="H204" s="4"/>
      <c r="I204" s="4"/>
      <c r="K204" s="4"/>
      <c r="L204" s="4"/>
      <c r="M204" s="4"/>
      <c r="N204" s="4"/>
      <c r="O204" s="4"/>
      <c r="P204" s="4"/>
      <c r="Q204" s="4"/>
      <c r="R204" s="4"/>
      <c r="S204" s="4"/>
      <c r="T204" s="4"/>
      <c r="U204" s="4"/>
      <c r="V204" s="4"/>
      <c r="W204" s="4"/>
      <c r="X204" s="4"/>
    </row>
    <row r="205" spans="1:24" ht="15" customHeight="1" x14ac:dyDescent="0.25">
      <c r="A205" s="143" t="s">
        <v>2308</v>
      </c>
      <c r="B205" s="144">
        <v>85.6</v>
      </c>
      <c r="C205" s="145">
        <v>0</v>
      </c>
      <c r="D205" s="143">
        <v>1.2</v>
      </c>
      <c r="E205" s="144"/>
      <c r="F205" s="4"/>
      <c r="G205" s="4"/>
      <c r="H205" s="4"/>
      <c r="I205" s="4"/>
      <c r="K205" s="4"/>
      <c r="L205" s="4"/>
      <c r="M205" s="4"/>
      <c r="N205" s="4"/>
      <c r="O205" s="4"/>
      <c r="P205" s="4"/>
      <c r="Q205" s="4"/>
      <c r="R205" s="4"/>
      <c r="S205" s="4"/>
      <c r="T205" s="4"/>
      <c r="U205" s="4"/>
      <c r="V205" s="4"/>
      <c r="W205" s="4"/>
      <c r="X205" s="4"/>
    </row>
    <row r="206" spans="1:24" ht="15" customHeight="1" x14ac:dyDescent="0.25">
      <c r="A206" s="146" t="s">
        <v>2309</v>
      </c>
      <c r="B206" s="147">
        <v>85.6</v>
      </c>
      <c r="C206" s="148">
        <v>0</v>
      </c>
      <c r="D206" s="146">
        <v>1.2</v>
      </c>
      <c r="E206" s="147"/>
      <c r="F206" s="4"/>
      <c r="G206" s="4"/>
      <c r="H206" s="4"/>
      <c r="I206" s="4"/>
      <c r="K206" s="4"/>
      <c r="L206" s="4"/>
      <c r="M206" s="4"/>
      <c r="N206" s="4"/>
      <c r="O206" s="4"/>
      <c r="P206" s="4"/>
      <c r="Q206" s="4"/>
      <c r="R206" s="4"/>
      <c r="S206" s="4"/>
      <c r="T206" s="4"/>
      <c r="U206" s="4"/>
      <c r="V206" s="4"/>
      <c r="W206" s="4"/>
      <c r="X206" s="4"/>
    </row>
    <row r="207" spans="1:24" ht="15" customHeight="1" x14ac:dyDescent="0.25">
      <c r="A207" s="143" t="s">
        <v>2310</v>
      </c>
      <c r="B207" s="144">
        <v>85.6</v>
      </c>
      <c r="C207" s="145">
        <v>0.4</v>
      </c>
      <c r="D207" s="143">
        <v>1.4</v>
      </c>
      <c r="E207" s="144"/>
      <c r="F207" s="4"/>
      <c r="G207" s="4"/>
      <c r="H207" s="4"/>
      <c r="I207" s="4"/>
      <c r="K207" s="4"/>
      <c r="L207" s="4"/>
      <c r="M207" s="4"/>
      <c r="N207" s="4"/>
      <c r="O207" s="4"/>
      <c r="P207" s="4"/>
      <c r="Q207" s="4"/>
      <c r="R207" s="4"/>
      <c r="S207" s="4"/>
      <c r="T207" s="4"/>
      <c r="U207" s="4"/>
      <c r="V207" s="4"/>
      <c r="W207" s="4"/>
      <c r="X207" s="4"/>
    </row>
    <row r="208" spans="1:24" ht="15" customHeight="1" x14ac:dyDescent="0.25">
      <c r="A208" s="146" t="s">
        <v>2311</v>
      </c>
      <c r="B208" s="147">
        <v>85.3</v>
      </c>
      <c r="C208" s="148">
        <v>0</v>
      </c>
      <c r="D208" s="146">
        <v>1.1000000000000001</v>
      </c>
      <c r="E208" s="147"/>
      <c r="F208" s="4"/>
      <c r="G208" s="4"/>
      <c r="H208" s="4"/>
      <c r="I208" s="4"/>
      <c r="K208" s="4"/>
      <c r="L208" s="4"/>
      <c r="M208" s="4"/>
      <c r="N208" s="4"/>
      <c r="O208" s="4"/>
      <c r="P208" s="4"/>
      <c r="Q208" s="4"/>
      <c r="R208" s="4"/>
      <c r="S208" s="4"/>
      <c r="T208" s="4"/>
      <c r="U208" s="4"/>
      <c r="V208" s="4"/>
      <c r="W208" s="4"/>
      <c r="X208" s="4"/>
    </row>
    <row r="209" spans="1:24" ht="15" customHeight="1" x14ac:dyDescent="0.25">
      <c r="A209" s="143" t="s">
        <v>2312</v>
      </c>
      <c r="B209" s="144">
        <v>85.3</v>
      </c>
      <c r="C209" s="145">
        <v>-0.1</v>
      </c>
      <c r="D209" s="143">
        <v>0.9</v>
      </c>
      <c r="E209" s="144"/>
      <c r="F209" s="4"/>
      <c r="G209" s="4"/>
      <c r="H209" s="4"/>
      <c r="I209" s="4"/>
      <c r="K209" s="4"/>
      <c r="L209" s="4"/>
      <c r="M209" s="4"/>
      <c r="N209" s="4"/>
      <c r="O209" s="4"/>
      <c r="P209" s="4"/>
      <c r="Q209" s="4"/>
      <c r="R209" s="4"/>
      <c r="S209" s="4"/>
      <c r="T209" s="4"/>
      <c r="U209" s="4"/>
      <c r="V209" s="4"/>
      <c r="W209" s="4"/>
      <c r="X209" s="4"/>
    </row>
    <row r="210" spans="1:24" ht="15" customHeight="1" x14ac:dyDescent="0.25">
      <c r="A210" s="146" t="s">
        <v>2313</v>
      </c>
      <c r="B210" s="147">
        <v>85.4</v>
      </c>
      <c r="C210" s="148">
        <v>0.2</v>
      </c>
      <c r="D210" s="146">
        <v>1.7</v>
      </c>
      <c r="E210" s="147"/>
      <c r="F210" s="4"/>
      <c r="G210" s="4"/>
      <c r="H210" s="4"/>
      <c r="I210" s="4"/>
      <c r="K210" s="4"/>
      <c r="L210" s="4"/>
      <c r="M210" s="4"/>
      <c r="N210" s="4"/>
      <c r="O210" s="4"/>
      <c r="P210" s="4"/>
      <c r="Q210" s="4"/>
      <c r="R210" s="4"/>
      <c r="S210" s="4"/>
      <c r="T210" s="4"/>
      <c r="U210" s="4"/>
      <c r="V210" s="4"/>
      <c r="W210" s="4"/>
      <c r="X210" s="4"/>
    </row>
    <row r="211" spans="1:24" ht="15" customHeight="1" x14ac:dyDescent="0.25">
      <c r="A211" s="143" t="s">
        <v>2314</v>
      </c>
      <c r="B211" s="144">
        <v>85.2</v>
      </c>
      <c r="C211" s="145">
        <v>0.1</v>
      </c>
      <c r="D211" s="143">
        <v>1.8</v>
      </c>
      <c r="E211" s="144"/>
      <c r="F211" s="4"/>
      <c r="G211" s="4"/>
      <c r="H211" s="4"/>
      <c r="I211" s="4"/>
      <c r="K211" s="4"/>
      <c r="L211" s="4"/>
      <c r="M211" s="4"/>
      <c r="N211" s="4"/>
      <c r="O211" s="4"/>
      <c r="P211" s="4"/>
      <c r="Q211" s="4"/>
      <c r="R211" s="4"/>
      <c r="S211" s="4"/>
      <c r="T211" s="4"/>
      <c r="U211" s="4"/>
      <c r="V211" s="4"/>
      <c r="W211" s="4"/>
      <c r="X211" s="4"/>
    </row>
    <row r="212" spans="1:24" ht="15" customHeight="1" x14ac:dyDescent="0.25">
      <c r="A212" s="146" t="s">
        <v>2315</v>
      </c>
      <c r="B212" s="147">
        <v>85.1</v>
      </c>
      <c r="C212" s="148">
        <v>0.1</v>
      </c>
      <c r="D212" s="146">
        <v>1.7</v>
      </c>
      <c r="E212" s="147"/>
      <c r="F212" s="4"/>
      <c r="G212" s="4"/>
      <c r="H212" s="4"/>
      <c r="I212" s="4"/>
      <c r="K212" s="4"/>
      <c r="L212" s="4"/>
      <c r="M212" s="4"/>
      <c r="N212" s="4"/>
      <c r="O212" s="4"/>
      <c r="P212" s="4"/>
      <c r="Q212" s="4"/>
      <c r="R212" s="4"/>
      <c r="S212" s="4"/>
      <c r="T212" s="4"/>
      <c r="U212" s="4"/>
      <c r="V212" s="4"/>
      <c r="W212" s="4"/>
      <c r="X212" s="4"/>
    </row>
    <row r="213" spans="1:24" ht="15" customHeight="1" x14ac:dyDescent="0.25">
      <c r="A213" s="143" t="s">
        <v>2316</v>
      </c>
      <c r="B213" s="144">
        <v>85</v>
      </c>
      <c r="C213" s="145">
        <v>0.1</v>
      </c>
      <c r="D213" s="143">
        <v>0.8</v>
      </c>
      <c r="E213" s="144">
        <f t="shared" ref="E213" si="14">SUM(B213:B224)/12</f>
        <v>84.416666666666671</v>
      </c>
      <c r="F213" s="4"/>
      <c r="G213" s="4"/>
      <c r="H213" s="4"/>
      <c r="I213" s="4"/>
      <c r="K213" s="4"/>
      <c r="L213" s="4"/>
      <c r="M213" s="4"/>
      <c r="N213" s="4"/>
      <c r="O213" s="4"/>
      <c r="P213" s="4"/>
      <c r="Q213" s="4"/>
      <c r="R213" s="4"/>
      <c r="S213" s="4"/>
      <c r="T213" s="4"/>
      <c r="U213" s="4"/>
      <c r="V213" s="4"/>
      <c r="W213" s="4"/>
      <c r="X213" s="4"/>
    </row>
    <row r="214" spans="1:24" ht="15" customHeight="1" x14ac:dyDescent="0.25">
      <c r="A214" s="146" t="s">
        <v>2317</v>
      </c>
      <c r="B214" s="147">
        <v>84.9</v>
      </c>
      <c r="C214" s="148">
        <v>0.2</v>
      </c>
      <c r="D214" s="146">
        <v>0.7</v>
      </c>
      <c r="E214" s="147"/>
      <c r="F214" s="4"/>
      <c r="G214" s="4"/>
      <c r="H214" s="4"/>
      <c r="I214" s="4"/>
      <c r="K214" s="4"/>
      <c r="L214" s="4"/>
      <c r="M214" s="4"/>
      <c r="N214" s="4"/>
      <c r="O214" s="4"/>
      <c r="P214" s="4"/>
      <c r="Q214" s="4"/>
      <c r="R214" s="4"/>
      <c r="S214" s="4"/>
      <c r="T214" s="4"/>
      <c r="U214" s="4"/>
      <c r="V214" s="4"/>
      <c r="W214" s="4"/>
      <c r="X214" s="4"/>
    </row>
    <row r="215" spans="1:24" ht="15" customHeight="1" x14ac:dyDescent="0.25">
      <c r="A215" s="143" t="s">
        <v>2318</v>
      </c>
      <c r="B215" s="144">
        <v>84.7</v>
      </c>
      <c r="C215" s="145">
        <v>0.2</v>
      </c>
      <c r="D215" s="143">
        <v>0.5</v>
      </c>
      <c r="E215" s="144"/>
      <c r="F215" s="4"/>
      <c r="G215" s="4"/>
      <c r="H215" s="4"/>
      <c r="I215" s="4"/>
      <c r="K215" s="4"/>
      <c r="L215" s="4"/>
      <c r="M215" s="4"/>
      <c r="N215" s="4"/>
      <c r="O215" s="4"/>
      <c r="P215" s="4"/>
      <c r="Q215" s="4"/>
      <c r="R215" s="4"/>
      <c r="S215" s="4"/>
      <c r="T215" s="4"/>
      <c r="U215" s="4"/>
      <c r="V215" s="4"/>
      <c r="W215" s="4"/>
      <c r="X215" s="4"/>
    </row>
    <row r="216" spans="1:24" ht="15" customHeight="1" x14ac:dyDescent="0.25">
      <c r="A216" s="146" t="s">
        <v>2319</v>
      </c>
      <c r="B216" s="147">
        <v>84.5</v>
      </c>
      <c r="C216" s="148">
        <v>-0.1</v>
      </c>
      <c r="D216" s="146">
        <v>0.4</v>
      </c>
      <c r="E216" s="147"/>
      <c r="F216" s="4"/>
      <c r="G216" s="4"/>
      <c r="H216" s="4"/>
      <c r="I216" s="4"/>
      <c r="K216" s="4"/>
      <c r="L216" s="4"/>
      <c r="M216" s="4"/>
      <c r="N216" s="4"/>
      <c r="O216" s="4"/>
      <c r="P216" s="4"/>
      <c r="Q216" s="4"/>
      <c r="R216" s="4"/>
      <c r="S216" s="4"/>
      <c r="T216" s="4"/>
      <c r="U216" s="4"/>
      <c r="V216" s="4"/>
      <c r="W216" s="4"/>
      <c r="X216" s="4"/>
    </row>
    <row r="217" spans="1:24" ht="15" customHeight="1" x14ac:dyDescent="0.25">
      <c r="A217" s="143" t="s">
        <v>2320</v>
      </c>
      <c r="B217" s="144">
        <v>84.6</v>
      </c>
      <c r="C217" s="145">
        <v>0</v>
      </c>
      <c r="D217" s="143">
        <v>0.5</v>
      </c>
      <c r="E217" s="144"/>
      <c r="F217" s="4"/>
      <c r="G217" s="4"/>
      <c r="H217" s="4"/>
      <c r="I217" s="4"/>
      <c r="K217" s="4"/>
      <c r="L217" s="4"/>
      <c r="M217" s="4"/>
      <c r="N217" s="4"/>
      <c r="O217" s="4"/>
      <c r="P217" s="4"/>
      <c r="Q217" s="4"/>
      <c r="R217" s="4"/>
      <c r="S217" s="4"/>
      <c r="T217" s="4"/>
      <c r="U217" s="4"/>
      <c r="V217" s="4"/>
      <c r="W217" s="4"/>
      <c r="X217" s="4"/>
    </row>
    <row r="218" spans="1:24" ht="15" customHeight="1" x14ac:dyDescent="0.25">
      <c r="A218" s="146" t="s">
        <v>2321</v>
      </c>
      <c r="B218" s="147">
        <v>84.6</v>
      </c>
      <c r="C218" s="148">
        <v>0.2</v>
      </c>
      <c r="D218" s="146">
        <v>0.5</v>
      </c>
      <c r="E218" s="147"/>
      <c r="F218" s="4"/>
      <c r="G218" s="4"/>
      <c r="H218" s="4"/>
      <c r="I218" s="4"/>
      <c r="K218" s="4"/>
      <c r="L218" s="4"/>
      <c r="M218" s="4"/>
      <c r="N218" s="4"/>
      <c r="O218" s="4"/>
      <c r="P218" s="4"/>
      <c r="Q218" s="4"/>
      <c r="R218" s="4"/>
      <c r="S218" s="4"/>
      <c r="T218" s="4"/>
      <c r="U218" s="4"/>
      <c r="V218" s="4"/>
      <c r="W218" s="4"/>
      <c r="X218" s="4"/>
    </row>
    <row r="219" spans="1:24" ht="15" customHeight="1" x14ac:dyDescent="0.25">
      <c r="A219" s="143" t="s">
        <v>2322</v>
      </c>
      <c r="B219" s="144">
        <v>84.4</v>
      </c>
      <c r="C219" s="145">
        <v>0</v>
      </c>
      <c r="D219" s="143">
        <v>0.4</v>
      </c>
      <c r="E219" s="144"/>
      <c r="F219" s="4"/>
      <c r="G219" s="4"/>
      <c r="H219" s="4"/>
      <c r="I219" s="4"/>
      <c r="K219" s="4"/>
      <c r="L219" s="4"/>
      <c r="M219" s="4"/>
      <c r="N219" s="4"/>
      <c r="O219" s="4"/>
      <c r="P219" s="4"/>
      <c r="Q219" s="4"/>
      <c r="R219" s="4"/>
      <c r="S219" s="4"/>
      <c r="T219" s="4"/>
      <c r="U219" s="4"/>
      <c r="V219" s="4"/>
      <c r="W219" s="4"/>
      <c r="X219" s="4"/>
    </row>
    <row r="220" spans="1:24" ht="15" customHeight="1" x14ac:dyDescent="0.25">
      <c r="A220" s="146" t="s">
        <v>2323</v>
      </c>
      <c r="B220" s="147">
        <v>84.4</v>
      </c>
      <c r="C220" s="148">
        <v>-0.1</v>
      </c>
      <c r="D220" s="146">
        <v>0.4</v>
      </c>
      <c r="E220" s="147"/>
      <c r="F220" s="4"/>
      <c r="G220" s="4"/>
      <c r="H220" s="4"/>
      <c r="I220" s="4"/>
      <c r="K220" s="4"/>
      <c r="L220" s="4"/>
      <c r="M220" s="4"/>
      <c r="N220" s="4"/>
      <c r="O220" s="4"/>
      <c r="P220" s="4"/>
      <c r="Q220" s="4"/>
      <c r="R220" s="4"/>
      <c r="S220" s="4"/>
      <c r="T220" s="4"/>
      <c r="U220" s="4"/>
      <c r="V220" s="4"/>
      <c r="W220" s="4"/>
      <c r="X220" s="4"/>
    </row>
    <row r="221" spans="1:24" ht="15" customHeight="1" x14ac:dyDescent="0.25">
      <c r="A221" s="143" t="s">
        <v>2324</v>
      </c>
      <c r="B221" s="144">
        <v>84.5</v>
      </c>
      <c r="C221" s="145">
        <v>0.6</v>
      </c>
      <c r="D221" s="143">
        <v>1</v>
      </c>
      <c r="E221" s="144"/>
      <c r="F221" s="4"/>
      <c r="G221" s="4"/>
      <c r="H221" s="4"/>
      <c r="I221" s="4"/>
      <c r="K221" s="4"/>
      <c r="L221" s="4"/>
      <c r="M221" s="4"/>
      <c r="N221" s="4"/>
      <c r="O221" s="4"/>
      <c r="P221" s="4"/>
      <c r="Q221" s="4"/>
      <c r="R221" s="4"/>
      <c r="S221" s="4"/>
      <c r="T221" s="4"/>
      <c r="U221" s="4"/>
      <c r="V221" s="4"/>
      <c r="W221" s="4"/>
      <c r="X221" s="4"/>
    </row>
    <row r="222" spans="1:24" ht="15" customHeight="1" x14ac:dyDescent="0.25">
      <c r="A222" s="146" t="s">
        <v>2325</v>
      </c>
      <c r="B222" s="147">
        <v>84</v>
      </c>
      <c r="C222" s="148">
        <v>0.4</v>
      </c>
      <c r="D222" s="146">
        <v>0.5</v>
      </c>
      <c r="E222" s="147"/>
      <c r="F222" s="4"/>
      <c r="G222" s="4"/>
      <c r="H222" s="4"/>
      <c r="I222" s="4"/>
      <c r="K222" s="4"/>
      <c r="L222" s="4"/>
      <c r="M222" s="4"/>
      <c r="N222" s="4"/>
      <c r="O222" s="4"/>
      <c r="P222" s="4"/>
      <c r="Q222" s="4"/>
      <c r="R222" s="4"/>
      <c r="S222" s="4"/>
      <c r="T222" s="4"/>
      <c r="U222" s="4"/>
      <c r="V222" s="4"/>
      <c r="W222" s="4"/>
      <c r="X222" s="4"/>
    </row>
    <row r="223" spans="1:24" ht="15" customHeight="1" x14ac:dyDescent="0.25">
      <c r="A223" s="143" t="s">
        <v>2326</v>
      </c>
      <c r="B223" s="144">
        <v>83.7</v>
      </c>
      <c r="C223" s="145">
        <v>0</v>
      </c>
      <c r="D223" s="143">
        <v>0.1</v>
      </c>
      <c r="E223" s="144"/>
      <c r="F223" s="4"/>
      <c r="G223" s="4"/>
      <c r="H223" s="4"/>
      <c r="I223" s="4"/>
      <c r="K223" s="4"/>
      <c r="L223" s="4"/>
      <c r="M223" s="4"/>
      <c r="N223" s="4"/>
      <c r="O223" s="4"/>
      <c r="P223" s="4"/>
      <c r="Q223" s="4"/>
      <c r="R223" s="4"/>
      <c r="S223" s="4"/>
      <c r="T223" s="4"/>
      <c r="U223" s="4"/>
      <c r="V223" s="4"/>
      <c r="W223" s="4"/>
      <c r="X223" s="4"/>
    </row>
    <row r="224" spans="1:24" ht="15" customHeight="1" x14ac:dyDescent="0.25">
      <c r="A224" s="146" t="s">
        <v>2327</v>
      </c>
      <c r="B224" s="147">
        <v>83.7</v>
      </c>
      <c r="C224" s="148">
        <v>-0.7</v>
      </c>
      <c r="D224" s="146">
        <v>0.2</v>
      </c>
      <c r="E224" s="147"/>
      <c r="F224" s="4"/>
      <c r="G224" s="4"/>
      <c r="H224" s="4"/>
      <c r="I224" s="4"/>
      <c r="K224" s="4"/>
      <c r="L224" s="4"/>
      <c r="M224" s="4"/>
      <c r="N224" s="4"/>
      <c r="O224" s="4"/>
      <c r="P224" s="4"/>
      <c r="Q224" s="4"/>
      <c r="R224" s="4"/>
      <c r="S224" s="4"/>
      <c r="T224" s="4"/>
      <c r="U224" s="4"/>
      <c r="V224" s="4"/>
      <c r="W224" s="4"/>
      <c r="X224" s="4"/>
    </row>
    <row r="225" spans="1:24" ht="15" customHeight="1" x14ac:dyDescent="0.25">
      <c r="A225" s="143" t="s">
        <v>2328</v>
      </c>
      <c r="B225" s="144">
        <v>84.3</v>
      </c>
      <c r="C225" s="145">
        <v>0</v>
      </c>
      <c r="D225" s="143">
        <v>0.5</v>
      </c>
      <c r="E225" s="144">
        <f t="shared" ref="E225" si="15">SUM(B225:B236)/12</f>
        <v>84.00833333333334</v>
      </c>
      <c r="F225" s="4"/>
      <c r="G225" s="4"/>
      <c r="H225" s="4"/>
      <c r="I225" s="4"/>
      <c r="K225" s="4"/>
      <c r="L225" s="4"/>
      <c r="M225" s="4"/>
      <c r="N225" s="4"/>
      <c r="O225" s="4"/>
      <c r="P225" s="4"/>
      <c r="Q225" s="4"/>
      <c r="R225" s="4"/>
      <c r="S225" s="4"/>
      <c r="T225" s="4"/>
      <c r="U225" s="4"/>
      <c r="V225" s="4"/>
      <c r="W225" s="4"/>
      <c r="X225" s="4"/>
    </row>
    <row r="226" spans="1:24" ht="15" customHeight="1" x14ac:dyDescent="0.25">
      <c r="A226" s="146" t="s">
        <v>2329</v>
      </c>
      <c r="B226" s="147">
        <v>84.3</v>
      </c>
      <c r="C226" s="148">
        <v>0</v>
      </c>
      <c r="D226" s="146">
        <v>0.6</v>
      </c>
      <c r="E226" s="147"/>
      <c r="F226" s="4"/>
      <c r="G226" s="4"/>
      <c r="H226" s="4"/>
      <c r="I226" s="4"/>
      <c r="K226" s="4"/>
      <c r="L226" s="4"/>
      <c r="M226" s="4"/>
      <c r="N226" s="4"/>
      <c r="O226" s="4"/>
      <c r="P226" s="4"/>
      <c r="Q226" s="4"/>
      <c r="R226" s="4"/>
      <c r="S226" s="4"/>
      <c r="T226" s="4"/>
      <c r="U226" s="4"/>
      <c r="V226" s="4"/>
      <c r="W226" s="4"/>
      <c r="X226" s="4"/>
    </row>
    <row r="227" spans="1:24" ht="15" customHeight="1" x14ac:dyDescent="0.25">
      <c r="A227" s="143" t="s">
        <v>2330</v>
      </c>
      <c r="B227" s="144">
        <v>84.3</v>
      </c>
      <c r="C227" s="145">
        <v>0.1</v>
      </c>
      <c r="D227" s="143">
        <v>0.7</v>
      </c>
      <c r="E227" s="144"/>
      <c r="F227" s="4"/>
      <c r="G227" s="4"/>
      <c r="H227" s="4"/>
      <c r="I227" s="4"/>
      <c r="K227" s="4"/>
      <c r="L227" s="4"/>
      <c r="M227" s="4"/>
      <c r="N227" s="4"/>
      <c r="O227" s="4"/>
      <c r="P227" s="4"/>
      <c r="Q227" s="4"/>
      <c r="R227" s="4"/>
      <c r="S227" s="4"/>
      <c r="T227" s="4"/>
      <c r="U227" s="4"/>
      <c r="V227" s="4"/>
      <c r="W227" s="4"/>
      <c r="X227" s="4"/>
    </row>
    <row r="228" spans="1:24" ht="15" customHeight="1" x14ac:dyDescent="0.25">
      <c r="A228" s="146" t="s">
        <v>2331</v>
      </c>
      <c r="B228" s="147">
        <v>84.2</v>
      </c>
      <c r="C228" s="148">
        <v>0</v>
      </c>
      <c r="D228" s="146">
        <v>0.7</v>
      </c>
      <c r="E228" s="147"/>
      <c r="F228" s="4"/>
      <c r="G228" s="4"/>
      <c r="H228" s="4"/>
      <c r="I228" s="4"/>
      <c r="K228" s="4"/>
      <c r="L228" s="4"/>
      <c r="M228" s="4"/>
      <c r="N228" s="4"/>
      <c r="O228" s="4"/>
      <c r="P228" s="4"/>
      <c r="Q228" s="4"/>
      <c r="R228" s="4"/>
      <c r="S228" s="4"/>
      <c r="T228" s="4"/>
      <c r="U228" s="4"/>
      <c r="V228" s="4"/>
      <c r="W228" s="4"/>
      <c r="X228" s="4"/>
    </row>
    <row r="229" spans="1:24" ht="15" customHeight="1" x14ac:dyDescent="0.25">
      <c r="A229" s="143" t="s">
        <v>2332</v>
      </c>
      <c r="B229" s="144">
        <v>84.2</v>
      </c>
      <c r="C229" s="145">
        <v>0</v>
      </c>
      <c r="D229" s="143">
        <v>0.7</v>
      </c>
      <c r="E229" s="144"/>
      <c r="F229" s="4"/>
      <c r="G229" s="4"/>
      <c r="H229" s="4"/>
      <c r="I229" s="4"/>
      <c r="K229" s="4"/>
      <c r="L229" s="4"/>
      <c r="M229" s="4"/>
      <c r="N229" s="4"/>
      <c r="O229" s="4"/>
      <c r="P229" s="4"/>
      <c r="Q229" s="4"/>
      <c r="R229" s="4"/>
      <c r="S229" s="4"/>
      <c r="T229" s="4"/>
      <c r="U229" s="4"/>
      <c r="V229" s="4"/>
      <c r="W229" s="4"/>
      <c r="X229" s="4"/>
    </row>
    <row r="230" spans="1:24" ht="15" customHeight="1" x14ac:dyDescent="0.25">
      <c r="A230" s="146" t="s">
        <v>2333</v>
      </c>
      <c r="B230" s="147">
        <v>84.2</v>
      </c>
      <c r="C230" s="148">
        <v>0.1</v>
      </c>
      <c r="D230" s="146">
        <v>1.1000000000000001</v>
      </c>
      <c r="E230" s="147"/>
      <c r="F230" s="4"/>
      <c r="G230" s="4"/>
      <c r="H230" s="4"/>
      <c r="I230" s="4"/>
      <c r="K230" s="4"/>
      <c r="L230" s="4"/>
      <c r="M230" s="4"/>
      <c r="N230" s="4"/>
      <c r="O230" s="4"/>
      <c r="P230" s="4"/>
      <c r="Q230" s="4"/>
      <c r="R230" s="4"/>
      <c r="S230" s="4"/>
      <c r="T230" s="4"/>
      <c r="U230" s="4"/>
      <c r="V230" s="4"/>
      <c r="W230" s="4"/>
      <c r="X230" s="4"/>
    </row>
    <row r="231" spans="1:24" ht="15" customHeight="1" x14ac:dyDescent="0.25">
      <c r="A231" s="143" t="s">
        <v>2334</v>
      </c>
      <c r="B231" s="144">
        <v>84.1</v>
      </c>
      <c r="C231" s="145">
        <v>0</v>
      </c>
      <c r="D231" s="143">
        <v>1.3</v>
      </c>
      <c r="E231" s="144"/>
      <c r="F231" s="4"/>
      <c r="G231" s="4"/>
      <c r="H231" s="4"/>
      <c r="I231" s="4"/>
      <c r="K231" s="4"/>
      <c r="L231" s="4"/>
      <c r="M231" s="4"/>
      <c r="N231" s="4"/>
      <c r="O231" s="4"/>
      <c r="P231" s="4"/>
      <c r="Q231" s="4"/>
      <c r="R231" s="4"/>
      <c r="S231" s="4"/>
      <c r="T231" s="4"/>
      <c r="U231" s="4"/>
      <c r="V231" s="4"/>
      <c r="W231" s="4"/>
      <c r="X231" s="4"/>
    </row>
    <row r="232" spans="1:24" ht="15" customHeight="1" x14ac:dyDescent="0.25">
      <c r="A232" s="146" t="s">
        <v>2335</v>
      </c>
      <c r="B232" s="147">
        <v>84.1</v>
      </c>
      <c r="C232" s="148">
        <v>0.5</v>
      </c>
      <c r="D232" s="146">
        <v>1.4</v>
      </c>
      <c r="E232" s="147"/>
      <c r="F232" s="4"/>
      <c r="G232" s="4"/>
      <c r="H232" s="4"/>
      <c r="I232" s="4"/>
      <c r="K232" s="4"/>
      <c r="L232" s="4"/>
      <c r="M232" s="4"/>
      <c r="N232" s="4"/>
      <c r="O232" s="4"/>
      <c r="P232" s="4"/>
      <c r="Q232" s="4"/>
      <c r="R232" s="4"/>
      <c r="S232" s="4"/>
      <c r="T232" s="4"/>
      <c r="U232" s="4"/>
      <c r="V232" s="4"/>
      <c r="W232" s="4"/>
      <c r="X232" s="4"/>
    </row>
    <row r="233" spans="1:24" ht="15" customHeight="1" x14ac:dyDescent="0.25">
      <c r="A233" s="143" t="s">
        <v>2336</v>
      </c>
      <c r="B233" s="144">
        <v>83.7</v>
      </c>
      <c r="C233" s="145">
        <v>0.1</v>
      </c>
      <c r="D233" s="143">
        <v>1.3</v>
      </c>
      <c r="E233" s="144"/>
      <c r="F233" s="4"/>
      <c r="G233" s="4"/>
      <c r="H233" s="4"/>
      <c r="I233" s="4"/>
      <c r="K233" s="4"/>
      <c r="L233" s="4"/>
      <c r="M233" s="4"/>
      <c r="N233" s="4"/>
      <c r="O233" s="4"/>
      <c r="P233" s="4"/>
      <c r="Q233" s="4"/>
      <c r="R233" s="4"/>
      <c r="S233" s="4"/>
      <c r="T233" s="4"/>
      <c r="U233" s="4"/>
      <c r="V233" s="4"/>
      <c r="W233" s="4"/>
      <c r="X233" s="4"/>
    </row>
    <row r="234" spans="1:24" ht="15" customHeight="1" x14ac:dyDescent="0.25">
      <c r="A234" s="146" t="s">
        <v>2337</v>
      </c>
      <c r="B234" s="147">
        <v>83.6</v>
      </c>
      <c r="C234" s="148">
        <v>0</v>
      </c>
      <c r="D234" s="146">
        <v>1.2</v>
      </c>
      <c r="E234" s="147"/>
      <c r="F234" s="4"/>
      <c r="G234" s="4"/>
      <c r="H234" s="4"/>
      <c r="I234" s="4"/>
      <c r="K234" s="4"/>
      <c r="L234" s="4"/>
      <c r="M234" s="4"/>
      <c r="N234" s="4"/>
      <c r="O234" s="4"/>
      <c r="P234" s="4"/>
      <c r="Q234" s="4"/>
      <c r="R234" s="4"/>
      <c r="S234" s="4"/>
      <c r="T234" s="4"/>
      <c r="U234" s="4"/>
      <c r="V234" s="4"/>
      <c r="W234" s="4"/>
      <c r="X234" s="4"/>
    </row>
    <row r="235" spans="1:24" ht="15" customHeight="1" x14ac:dyDescent="0.25">
      <c r="A235" s="143" t="s">
        <v>2338</v>
      </c>
      <c r="B235" s="144">
        <v>83.6</v>
      </c>
      <c r="C235" s="145">
        <v>0.1</v>
      </c>
      <c r="D235" s="143">
        <v>1.1000000000000001</v>
      </c>
      <c r="E235" s="144"/>
      <c r="F235" s="4"/>
      <c r="G235" s="4"/>
      <c r="H235" s="4"/>
      <c r="I235" s="4"/>
      <c r="K235" s="4"/>
      <c r="L235" s="4"/>
      <c r="M235" s="4"/>
      <c r="N235" s="4"/>
      <c r="O235" s="4"/>
      <c r="P235" s="4"/>
      <c r="Q235" s="4"/>
      <c r="R235" s="4"/>
      <c r="S235" s="4"/>
      <c r="T235" s="4"/>
      <c r="U235" s="4"/>
      <c r="V235" s="4"/>
      <c r="W235" s="4"/>
      <c r="X235" s="4"/>
    </row>
    <row r="236" spans="1:24" ht="15" customHeight="1" x14ac:dyDescent="0.25">
      <c r="A236" s="146" t="s">
        <v>2339</v>
      </c>
      <c r="B236" s="147">
        <v>83.5</v>
      </c>
      <c r="C236" s="148">
        <v>-0.5</v>
      </c>
      <c r="D236" s="146">
        <v>1.1000000000000001</v>
      </c>
      <c r="E236" s="147"/>
      <c r="F236" s="4"/>
      <c r="G236" s="4"/>
      <c r="H236" s="4"/>
      <c r="I236" s="4"/>
      <c r="K236" s="4"/>
      <c r="L236" s="4"/>
      <c r="M236" s="4"/>
      <c r="N236" s="4"/>
      <c r="O236" s="4"/>
      <c r="P236" s="4"/>
      <c r="Q236" s="4"/>
      <c r="R236" s="4"/>
      <c r="S236" s="4"/>
      <c r="T236" s="4"/>
      <c r="U236" s="4"/>
      <c r="V236" s="4"/>
      <c r="W236" s="4"/>
      <c r="X236" s="4"/>
    </row>
    <row r="237" spans="1:24" ht="15" customHeight="1" x14ac:dyDescent="0.25">
      <c r="A237" s="143" t="s">
        <v>2340</v>
      </c>
      <c r="B237" s="144">
        <v>83.9</v>
      </c>
      <c r="C237" s="145">
        <v>0.1</v>
      </c>
      <c r="D237" s="143">
        <v>2.2000000000000002</v>
      </c>
      <c r="E237" s="144">
        <f t="shared" ref="E237" si="16">SUM(B237:B248)/12</f>
        <v>83.191666666666677</v>
      </c>
      <c r="F237" s="4"/>
      <c r="G237" s="4"/>
      <c r="H237" s="4"/>
      <c r="I237" s="4"/>
      <c r="K237" s="4"/>
      <c r="L237" s="4"/>
      <c r="M237" s="4"/>
      <c r="N237" s="4"/>
      <c r="O237" s="4"/>
      <c r="P237" s="4"/>
      <c r="Q237" s="4"/>
      <c r="R237" s="4"/>
      <c r="S237" s="4"/>
      <c r="T237" s="4"/>
      <c r="U237" s="4"/>
      <c r="V237" s="4"/>
      <c r="W237" s="4"/>
      <c r="X237" s="4"/>
    </row>
    <row r="238" spans="1:24" ht="15" customHeight="1" x14ac:dyDescent="0.25">
      <c r="A238" s="146" t="s">
        <v>2341</v>
      </c>
      <c r="B238" s="147">
        <v>83.8</v>
      </c>
      <c r="C238" s="148">
        <v>0.1</v>
      </c>
      <c r="D238" s="146">
        <v>2.1</v>
      </c>
      <c r="E238" s="147"/>
      <c r="F238" s="4"/>
      <c r="G238" s="4"/>
      <c r="H238" s="4"/>
      <c r="I238" s="4"/>
      <c r="K238" s="4"/>
      <c r="L238" s="4"/>
      <c r="M238" s="4"/>
      <c r="N238" s="4"/>
      <c r="O238" s="4"/>
      <c r="P238" s="4"/>
      <c r="Q238" s="4"/>
      <c r="R238" s="4"/>
      <c r="S238" s="4"/>
      <c r="T238" s="4"/>
      <c r="U238" s="4"/>
      <c r="V238" s="4"/>
      <c r="W238" s="4"/>
      <c r="X238" s="4"/>
    </row>
    <row r="239" spans="1:24" ht="15" customHeight="1" x14ac:dyDescent="0.25">
      <c r="A239" s="143" t="s">
        <v>2342</v>
      </c>
      <c r="B239" s="144">
        <v>83.7</v>
      </c>
      <c r="C239" s="145">
        <v>0.1</v>
      </c>
      <c r="D239" s="143">
        <v>1.9</v>
      </c>
      <c r="E239" s="144"/>
      <c r="F239" s="4"/>
      <c r="G239" s="4"/>
      <c r="H239" s="4"/>
      <c r="I239" s="4"/>
      <c r="K239" s="4"/>
      <c r="L239" s="4"/>
      <c r="M239" s="4"/>
      <c r="N239" s="4"/>
      <c r="O239" s="4"/>
      <c r="P239" s="4"/>
      <c r="Q239" s="4"/>
      <c r="R239" s="4"/>
      <c r="S239" s="4"/>
      <c r="T239" s="4"/>
      <c r="U239" s="4"/>
      <c r="V239" s="4"/>
      <c r="W239" s="4"/>
      <c r="X239" s="4"/>
    </row>
    <row r="240" spans="1:24" ht="15" customHeight="1" x14ac:dyDescent="0.25">
      <c r="A240" s="146" t="s">
        <v>2343</v>
      </c>
      <c r="B240" s="147">
        <v>83.6</v>
      </c>
      <c r="C240" s="148">
        <v>0</v>
      </c>
      <c r="D240" s="146">
        <v>2.1</v>
      </c>
      <c r="E240" s="147"/>
      <c r="F240" s="4"/>
      <c r="G240" s="4"/>
      <c r="H240" s="4"/>
      <c r="I240" s="4"/>
      <c r="K240" s="4"/>
      <c r="L240" s="4"/>
      <c r="M240" s="4"/>
      <c r="N240" s="4"/>
      <c r="O240" s="4"/>
      <c r="P240" s="4"/>
      <c r="Q240" s="4"/>
      <c r="R240" s="4"/>
      <c r="S240" s="4"/>
      <c r="T240" s="4"/>
      <c r="U240" s="4"/>
      <c r="V240" s="4"/>
      <c r="W240" s="4"/>
      <c r="X240" s="4"/>
    </row>
    <row r="241" spans="1:24" ht="15" customHeight="1" x14ac:dyDescent="0.25">
      <c r="A241" s="143" t="s">
        <v>2344</v>
      </c>
      <c r="B241" s="144">
        <v>83.6</v>
      </c>
      <c r="C241" s="145">
        <v>0.4</v>
      </c>
      <c r="D241" s="143">
        <v>2.2000000000000002</v>
      </c>
      <c r="E241" s="144"/>
      <c r="F241" s="4"/>
      <c r="G241" s="4"/>
      <c r="H241" s="4"/>
      <c r="I241" s="4"/>
      <c r="K241" s="4"/>
      <c r="L241" s="4"/>
      <c r="M241" s="4"/>
      <c r="N241" s="4"/>
      <c r="O241" s="4"/>
      <c r="P241" s="4"/>
      <c r="Q241" s="4"/>
      <c r="R241" s="4"/>
      <c r="S241" s="4"/>
      <c r="T241" s="4"/>
      <c r="U241" s="4"/>
      <c r="V241" s="4"/>
      <c r="W241" s="4"/>
      <c r="X241" s="4"/>
    </row>
    <row r="242" spans="1:24" ht="15" customHeight="1" x14ac:dyDescent="0.25">
      <c r="A242" s="146" t="s">
        <v>2345</v>
      </c>
      <c r="B242" s="147">
        <v>83.3</v>
      </c>
      <c r="C242" s="148">
        <v>0.4</v>
      </c>
      <c r="D242" s="146">
        <v>2</v>
      </c>
      <c r="E242" s="147"/>
      <c r="F242" s="4"/>
      <c r="G242" s="4"/>
      <c r="H242" s="4"/>
      <c r="I242" s="4"/>
      <c r="K242" s="4"/>
      <c r="L242" s="4"/>
      <c r="M242" s="4"/>
      <c r="N242" s="4"/>
      <c r="O242" s="4"/>
      <c r="P242" s="4"/>
      <c r="Q242" s="4"/>
      <c r="R242" s="4"/>
      <c r="S242" s="4"/>
      <c r="T242" s="4"/>
      <c r="U242" s="4"/>
      <c r="V242" s="4"/>
      <c r="W242" s="4"/>
      <c r="X242" s="4"/>
    </row>
    <row r="243" spans="1:24" ht="15" customHeight="1" x14ac:dyDescent="0.25">
      <c r="A243" s="143" t="s">
        <v>2346</v>
      </c>
      <c r="B243" s="144">
        <v>83</v>
      </c>
      <c r="C243" s="145">
        <v>0.1</v>
      </c>
      <c r="D243" s="143">
        <v>1.6</v>
      </c>
      <c r="E243" s="144"/>
      <c r="F243" s="4"/>
      <c r="G243" s="4"/>
      <c r="H243" s="4"/>
      <c r="I243" s="4"/>
      <c r="K243" s="4"/>
      <c r="L243" s="4"/>
      <c r="M243" s="4"/>
      <c r="N243" s="4"/>
      <c r="O243" s="4"/>
      <c r="P243" s="4"/>
      <c r="Q243" s="4"/>
      <c r="R243" s="4"/>
      <c r="S243" s="4"/>
      <c r="T243" s="4"/>
      <c r="U243" s="4"/>
      <c r="V243" s="4"/>
      <c r="W243" s="4"/>
      <c r="X243" s="4"/>
    </row>
    <row r="244" spans="1:24" ht="15" customHeight="1" x14ac:dyDescent="0.25">
      <c r="A244" s="146" t="s">
        <v>2347</v>
      </c>
      <c r="B244" s="147">
        <v>82.9</v>
      </c>
      <c r="C244" s="148">
        <v>0.4</v>
      </c>
      <c r="D244" s="146">
        <v>1.6</v>
      </c>
      <c r="E244" s="147"/>
      <c r="F244" s="4"/>
      <c r="G244" s="4"/>
      <c r="H244" s="4"/>
      <c r="I244" s="4"/>
      <c r="K244" s="4"/>
      <c r="L244" s="4"/>
      <c r="M244" s="4"/>
      <c r="N244" s="4"/>
      <c r="O244" s="4"/>
      <c r="P244" s="4"/>
      <c r="Q244" s="4"/>
      <c r="R244" s="4"/>
      <c r="S244" s="4"/>
      <c r="T244" s="4"/>
      <c r="U244" s="4"/>
      <c r="V244" s="4"/>
      <c r="W244" s="4"/>
      <c r="X244" s="4"/>
    </row>
    <row r="245" spans="1:24" ht="15" customHeight="1" x14ac:dyDescent="0.25">
      <c r="A245" s="143" t="s">
        <v>2348</v>
      </c>
      <c r="B245" s="144">
        <v>82.6</v>
      </c>
      <c r="C245" s="145">
        <v>0</v>
      </c>
      <c r="D245" s="143">
        <v>1.3</v>
      </c>
      <c r="E245" s="144"/>
      <c r="F245" s="4"/>
      <c r="G245" s="4"/>
      <c r="H245" s="4"/>
      <c r="I245" s="4"/>
      <c r="K245" s="4"/>
      <c r="L245" s="4"/>
      <c r="M245" s="4"/>
      <c r="N245" s="4"/>
      <c r="O245" s="4"/>
      <c r="P245" s="4"/>
      <c r="Q245" s="4"/>
      <c r="R245" s="4"/>
      <c r="S245" s="4"/>
      <c r="T245" s="4"/>
      <c r="U245" s="4"/>
      <c r="V245" s="4"/>
      <c r="W245" s="4"/>
      <c r="X245" s="4"/>
    </row>
    <row r="246" spans="1:24" ht="15" customHeight="1" x14ac:dyDescent="0.25">
      <c r="A246" s="146" t="s">
        <v>2349</v>
      </c>
      <c r="B246" s="147">
        <v>82.6</v>
      </c>
      <c r="C246" s="148">
        <v>-0.1</v>
      </c>
      <c r="D246" s="146">
        <v>1.6</v>
      </c>
      <c r="E246" s="147"/>
      <c r="F246" s="4"/>
      <c r="G246" s="4"/>
      <c r="H246" s="4"/>
      <c r="I246" s="4"/>
      <c r="K246" s="4"/>
      <c r="L246" s="4"/>
      <c r="M246" s="4"/>
      <c r="N246" s="4"/>
      <c r="O246" s="4"/>
      <c r="P246" s="4"/>
      <c r="Q246" s="4"/>
      <c r="R246" s="4"/>
      <c r="S246" s="4"/>
      <c r="T246" s="4"/>
      <c r="U246" s="4"/>
      <c r="V246" s="4"/>
      <c r="W246" s="4"/>
      <c r="X246" s="4"/>
    </row>
    <row r="247" spans="1:24" ht="15" customHeight="1" x14ac:dyDescent="0.25">
      <c r="A247" s="143" t="s">
        <v>2350</v>
      </c>
      <c r="B247" s="144">
        <v>82.7</v>
      </c>
      <c r="C247" s="145">
        <v>0.1</v>
      </c>
      <c r="D247" s="143">
        <v>2</v>
      </c>
      <c r="E247" s="144"/>
      <c r="F247" s="4"/>
      <c r="G247" s="4"/>
      <c r="H247" s="4"/>
      <c r="I247" s="4"/>
      <c r="K247" s="4"/>
      <c r="L247" s="4"/>
      <c r="M247" s="4"/>
      <c r="N247" s="4"/>
      <c r="O247" s="4"/>
      <c r="P247" s="4"/>
      <c r="Q247" s="4"/>
      <c r="R247" s="4"/>
      <c r="S247" s="4"/>
      <c r="T247" s="4"/>
      <c r="U247" s="4"/>
      <c r="V247" s="4"/>
      <c r="W247" s="4"/>
      <c r="X247" s="4"/>
    </row>
    <row r="248" spans="1:24" ht="15" customHeight="1" x14ac:dyDescent="0.25">
      <c r="A248" s="146" t="s">
        <v>2351</v>
      </c>
      <c r="B248" s="147">
        <v>82.6</v>
      </c>
      <c r="C248" s="148">
        <v>0.6</v>
      </c>
      <c r="D248" s="146">
        <v>2.1</v>
      </c>
      <c r="E248" s="147"/>
      <c r="F248" s="4"/>
      <c r="G248" s="4"/>
      <c r="H248" s="4"/>
      <c r="I248" s="4"/>
      <c r="K248" s="4"/>
      <c r="L248" s="4"/>
      <c r="M248" s="4"/>
      <c r="N248" s="4"/>
      <c r="O248" s="4"/>
      <c r="P248" s="4"/>
      <c r="Q248" s="4"/>
      <c r="R248" s="4"/>
      <c r="S248" s="4"/>
      <c r="T248" s="4"/>
      <c r="U248" s="4"/>
      <c r="V248" s="4"/>
      <c r="W248" s="4"/>
      <c r="X248" s="4"/>
    </row>
    <row r="249" spans="1:24" ht="15" customHeight="1" x14ac:dyDescent="0.25">
      <c r="A249" s="143" t="s">
        <v>2352</v>
      </c>
      <c r="B249" s="144">
        <v>82.1</v>
      </c>
      <c r="C249" s="145">
        <v>0</v>
      </c>
      <c r="D249" s="143">
        <v>1.5</v>
      </c>
      <c r="E249" s="144">
        <f t="shared" ref="E249" si="17">SUM(B249:B260)/12</f>
        <v>81.649999999999991</v>
      </c>
      <c r="F249" s="4"/>
      <c r="G249" s="4"/>
      <c r="H249" s="4"/>
      <c r="I249" s="4"/>
      <c r="K249" s="4"/>
      <c r="L249" s="4"/>
      <c r="M249" s="4"/>
      <c r="N249" s="4"/>
      <c r="O249" s="4"/>
      <c r="P249" s="4"/>
      <c r="Q249" s="4"/>
      <c r="R249" s="4"/>
      <c r="S249" s="4"/>
      <c r="T249" s="4"/>
      <c r="U249" s="4"/>
      <c r="V249" s="4"/>
      <c r="W249" s="4"/>
      <c r="X249" s="4"/>
    </row>
    <row r="250" spans="1:24" ht="15" customHeight="1" x14ac:dyDescent="0.25">
      <c r="A250" s="146" t="s">
        <v>2353</v>
      </c>
      <c r="B250" s="147">
        <v>82.1</v>
      </c>
      <c r="C250" s="148">
        <v>0</v>
      </c>
      <c r="D250" s="146">
        <v>1.5</v>
      </c>
      <c r="E250" s="147"/>
      <c r="F250" s="4"/>
      <c r="G250" s="4"/>
      <c r="H250" s="4"/>
      <c r="I250" s="4"/>
      <c r="K250" s="4"/>
      <c r="L250" s="4"/>
      <c r="M250" s="4"/>
      <c r="N250" s="4"/>
      <c r="O250" s="4"/>
      <c r="P250" s="4"/>
      <c r="Q250" s="4"/>
      <c r="R250" s="4"/>
      <c r="S250" s="4"/>
      <c r="T250" s="4"/>
      <c r="U250" s="4"/>
      <c r="V250" s="4"/>
      <c r="W250" s="4"/>
      <c r="X250" s="4"/>
    </row>
    <row r="251" spans="1:24" ht="15" customHeight="1" x14ac:dyDescent="0.25">
      <c r="A251" s="143" t="s">
        <v>2354</v>
      </c>
      <c r="B251" s="144">
        <v>82.1</v>
      </c>
      <c r="C251" s="145">
        <v>0.2</v>
      </c>
      <c r="D251" s="143">
        <v>1.6</v>
      </c>
      <c r="E251" s="144"/>
      <c r="F251" s="4"/>
      <c r="G251" s="4"/>
      <c r="H251" s="4"/>
      <c r="I251" s="4"/>
      <c r="K251" s="4"/>
      <c r="L251" s="4"/>
      <c r="M251" s="4"/>
      <c r="N251" s="4"/>
      <c r="O251" s="4"/>
      <c r="P251" s="4"/>
      <c r="Q251" s="4"/>
      <c r="R251" s="4"/>
      <c r="S251" s="4"/>
      <c r="T251" s="4"/>
      <c r="U251" s="4"/>
      <c r="V251" s="4"/>
      <c r="W251" s="4"/>
      <c r="X251" s="4"/>
    </row>
    <row r="252" spans="1:24" ht="15" customHeight="1" x14ac:dyDescent="0.25">
      <c r="A252" s="146" t="s">
        <v>2355</v>
      </c>
      <c r="B252" s="147">
        <v>81.900000000000006</v>
      </c>
      <c r="C252" s="148">
        <v>0.1</v>
      </c>
      <c r="D252" s="146">
        <v>1.4</v>
      </c>
      <c r="E252" s="147"/>
      <c r="F252" s="4"/>
      <c r="G252" s="4"/>
      <c r="H252" s="4"/>
      <c r="I252" s="4"/>
      <c r="K252" s="4"/>
      <c r="L252" s="4"/>
      <c r="M252" s="4"/>
      <c r="N252" s="4"/>
      <c r="O252" s="4"/>
      <c r="P252" s="4"/>
      <c r="Q252" s="4"/>
      <c r="R252" s="4"/>
      <c r="S252" s="4"/>
      <c r="T252" s="4"/>
      <c r="U252" s="4"/>
      <c r="V252" s="4"/>
      <c r="W252" s="4"/>
      <c r="X252" s="4"/>
    </row>
    <row r="253" spans="1:24" ht="15" customHeight="1" x14ac:dyDescent="0.25">
      <c r="A253" s="143" t="s">
        <v>2356</v>
      </c>
      <c r="B253" s="144">
        <v>81.8</v>
      </c>
      <c r="C253" s="145">
        <v>0.1</v>
      </c>
      <c r="D253" s="143">
        <v>1.4</v>
      </c>
      <c r="E253" s="144"/>
      <c r="F253" s="4"/>
      <c r="G253" s="4"/>
      <c r="H253" s="4"/>
      <c r="I253" s="4"/>
      <c r="K253" s="4"/>
      <c r="L253" s="4"/>
      <c r="M253" s="4"/>
      <c r="N253" s="4"/>
      <c r="O253" s="4"/>
      <c r="P253" s="4"/>
      <c r="Q253" s="4"/>
      <c r="R253" s="4"/>
      <c r="S253" s="4"/>
      <c r="T253" s="4"/>
      <c r="U253" s="4"/>
      <c r="V253" s="4"/>
      <c r="W253" s="4"/>
      <c r="X253" s="4"/>
    </row>
    <row r="254" spans="1:24" ht="15" customHeight="1" x14ac:dyDescent="0.25">
      <c r="A254" s="146" t="s">
        <v>2357</v>
      </c>
      <c r="B254" s="147">
        <v>81.7</v>
      </c>
      <c r="C254" s="148">
        <v>0</v>
      </c>
      <c r="D254" s="146">
        <v>1.5</v>
      </c>
      <c r="E254" s="147"/>
      <c r="F254" s="4"/>
      <c r="G254" s="4"/>
      <c r="H254" s="4"/>
      <c r="I254" s="4"/>
      <c r="K254" s="4"/>
      <c r="L254" s="4"/>
      <c r="M254" s="4"/>
      <c r="N254" s="4"/>
      <c r="O254" s="4"/>
      <c r="P254" s="4"/>
      <c r="Q254" s="4"/>
      <c r="R254" s="4"/>
      <c r="S254" s="4"/>
      <c r="T254" s="4"/>
      <c r="U254" s="4"/>
      <c r="V254" s="4"/>
      <c r="W254" s="4"/>
      <c r="X254" s="4"/>
    </row>
    <row r="255" spans="1:24" ht="15" customHeight="1" x14ac:dyDescent="0.25">
      <c r="A255" s="143" t="s">
        <v>2358</v>
      </c>
      <c r="B255" s="144">
        <v>81.7</v>
      </c>
      <c r="C255" s="145">
        <v>0.1</v>
      </c>
      <c r="D255" s="143">
        <v>1.5</v>
      </c>
      <c r="E255" s="144"/>
      <c r="F255" s="4"/>
      <c r="G255" s="4"/>
      <c r="H255" s="4"/>
      <c r="I255" s="4"/>
      <c r="K255" s="4"/>
      <c r="L255" s="4"/>
      <c r="M255" s="4"/>
      <c r="N255" s="4"/>
      <c r="O255" s="4"/>
      <c r="P255" s="4"/>
      <c r="Q255" s="4"/>
      <c r="R255" s="4"/>
      <c r="S255" s="4"/>
      <c r="T255" s="4"/>
      <c r="U255" s="4"/>
      <c r="V255" s="4"/>
      <c r="W255" s="4"/>
      <c r="X255" s="4"/>
    </row>
    <row r="256" spans="1:24" ht="15" customHeight="1" x14ac:dyDescent="0.25">
      <c r="A256" s="146" t="s">
        <v>2359</v>
      </c>
      <c r="B256" s="147">
        <v>81.599999999999994</v>
      </c>
      <c r="C256" s="148">
        <v>0.1</v>
      </c>
      <c r="D256" s="146">
        <v>1.5</v>
      </c>
      <c r="E256" s="147"/>
      <c r="F256" s="4"/>
      <c r="G256" s="4"/>
      <c r="H256" s="4"/>
      <c r="I256" s="4"/>
      <c r="K256" s="4"/>
      <c r="L256" s="4"/>
      <c r="M256" s="4"/>
      <c r="N256" s="4"/>
      <c r="O256" s="4"/>
      <c r="P256" s="4"/>
      <c r="Q256" s="4"/>
      <c r="R256" s="4"/>
      <c r="S256" s="4"/>
      <c r="T256" s="4"/>
      <c r="U256" s="4"/>
      <c r="V256" s="4"/>
      <c r="W256" s="4"/>
      <c r="X256" s="4"/>
    </row>
    <row r="257" spans="1:24" ht="15" customHeight="1" x14ac:dyDescent="0.25">
      <c r="A257" s="143" t="s">
        <v>2360</v>
      </c>
      <c r="B257" s="144">
        <v>81.5</v>
      </c>
      <c r="C257" s="145">
        <v>0.2</v>
      </c>
      <c r="D257" s="143">
        <v>1.6</v>
      </c>
      <c r="E257" s="144"/>
      <c r="F257" s="4"/>
      <c r="G257" s="4"/>
      <c r="H257" s="4"/>
      <c r="I257" s="4"/>
      <c r="K257" s="4"/>
      <c r="L257" s="4"/>
      <c r="M257" s="4"/>
      <c r="N257" s="4"/>
      <c r="O257" s="4"/>
      <c r="P257" s="4"/>
      <c r="Q257" s="4"/>
      <c r="R257" s="4"/>
      <c r="S257" s="4"/>
      <c r="T257" s="4"/>
      <c r="U257" s="4"/>
      <c r="V257" s="4"/>
      <c r="W257" s="4"/>
      <c r="X257" s="4"/>
    </row>
    <row r="258" spans="1:24" ht="15" customHeight="1" x14ac:dyDescent="0.25">
      <c r="A258" s="146" t="s">
        <v>2361</v>
      </c>
      <c r="B258" s="147">
        <v>81.3</v>
      </c>
      <c r="C258" s="148">
        <v>0.2</v>
      </c>
      <c r="D258" s="146">
        <v>1.4</v>
      </c>
      <c r="E258" s="147"/>
      <c r="F258" s="4"/>
      <c r="G258" s="4"/>
      <c r="H258" s="4"/>
      <c r="I258" s="4"/>
      <c r="K258" s="4"/>
      <c r="L258" s="4"/>
      <c r="M258" s="4"/>
      <c r="N258" s="4"/>
      <c r="O258" s="4"/>
      <c r="P258" s="4"/>
      <c r="Q258" s="4"/>
      <c r="R258" s="4"/>
      <c r="S258" s="4"/>
      <c r="T258" s="4"/>
      <c r="U258" s="4"/>
      <c r="V258" s="4"/>
      <c r="W258" s="4"/>
      <c r="X258" s="4"/>
    </row>
    <row r="259" spans="1:24" ht="15" customHeight="1" x14ac:dyDescent="0.25">
      <c r="A259" s="143" t="s">
        <v>2362</v>
      </c>
      <c r="B259" s="144">
        <v>81.099999999999994</v>
      </c>
      <c r="C259" s="145">
        <v>0.2</v>
      </c>
      <c r="D259" s="143">
        <v>1.2</v>
      </c>
      <c r="E259" s="144"/>
      <c r="F259" s="4"/>
      <c r="G259" s="4"/>
      <c r="H259" s="4"/>
      <c r="I259" s="4"/>
      <c r="K259" s="4"/>
      <c r="L259" s="4"/>
      <c r="M259" s="4"/>
      <c r="N259" s="4"/>
      <c r="O259" s="4"/>
      <c r="P259" s="4"/>
      <c r="Q259" s="4"/>
      <c r="R259" s="4"/>
      <c r="S259" s="4"/>
      <c r="T259" s="4"/>
      <c r="U259" s="4"/>
      <c r="V259" s="4"/>
      <c r="W259" s="4"/>
      <c r="X259" s="4"/>
    </row>
    <row r="260" spans="1:24" ht="15" customHeight="1" x14ac:dyDescent="0.25">
      <c r="A260" s="146" t="s">
        <v>2363</v>
      </c>
      <c r="B260" s="147">
        <v>80.900000000000006</v>
      </c>
      <c r="C260" s="148">
        <v>0</v>
      </c>
      <c r="D260" s="146">
        <v>1.4</v>
      </c>
      <c r="E260" s="147"/>
      <c r="F260" s="4"/>
      <c r="G260" s="4"/>
      <c r="H260" s="4"/>
      <c r="I260" s="4"/>
      <c r="K260" s="4"/>
      <c r="L260" s="4"/>
      <c r="M260" s="4"/>
      <c r="N260" s="4"/>
      <c r="O260" s="4"/>
      <c r="P260" s="4"/>
      <c r="Q260" s="4"/>
      <c r="R260" s="4"/>
      <c r="S260" s="4"/>
      <c r="T260" s="4"/>
      <c r="U260" s="4"/>
      <c r="V260" s="4"/>
      <c r="W260" s="4"/>
      <c r="X260" s="4"/>
    </row>
    <row r="261" spans="1:24" ht="15" customHeight="1" x14ac:dyDescent="0.25">
      <c r="A261" s="143" t="s">
        <v>2364</v>
      </c>
      <c r="B261" s="144">
        <v>80.900000000000006</v>
      </c>
      <c r="C261" s="145">
        <v>0</v>
      </c>
      <c r="D261" s="143">
        <v>1.3</v>
      </c>
      <c r="E261" s="144">
        <f t="shared" ref="E261" si="18">SUM(B261:B272)/12</f>
        <v>80.483333333333334</v>
      </c>
      <c r="F261" s="4"/>
      <c r="G261" s="4"/>
      <c r="H261" s="4"/>
      <c r="I261" s="4"/>
      <c r="K261" s="4"/>
      <c r="L261" s="4"/>
      <c r="M261" s="4"/>
      <c r="N261" s="4"/>
      <c r="O261" s="4"/>
      <c r="P261" s="4"/>
      <c r="Q261" s="4"/>
      <c r="R261" s="4"/>
      <c r="S261" s="4"/>
      <c r="T261" s="4"/>
      <c r="U261" s="4"/>
      <c r="V261" s="4"/>
      <c r="W261" s="4"/>
      <c r="X261" s="4"/>
    </row>
    <row r="262" spans="1:24" ht="15" customHeight="1" x14ac:dyDescent="0.25">
      <c r="A262" s="146" t="s">
        <v>2365</v>
      </c>
      <c r="B262" s="147">
        <v>80.900000000000006</v>
      </c>
      <c r="C262" s="148">
        <v>0.1</v>
      </c>
      <c r="D262" s="146">
        <v>1.6</v>
      </c>
      <c r="E262" s="147"/>
      <c r="F262" s="4"/>
      <c r="G262" s="4"/>
      <c r="H262" s="4"/>
      <c r="I262" s="4"/>
      <c r="K262" s="4"/>
      <c r="L262" s="4"/>
      <c r="M262" s="4"/>
      <c r="N262" s="4"/>
      <c r="O262" s="4"/>
      <c r="P262" s="4"/>
      <c r="Q262" s="4"/>
      <c r="R262" s="4"/>
      <c r="S262" s="4"/>
      <c r="T262" s="4"/>
      <c r="U262" s="4"/>
      <c r="V262" s="4"/>
      <c r="W262" s="4"/>
      <c r="X262" s="4"/>
    </row>
    <row r="263" spans="1:24" ht="15" customHeight="1" x14ac:dyDescent="0.25">
      <c r="A263" s="143" t="s">
        <v>2366</v>
      </c>
      <c r="B263" s="144">
        <v>80.8</v>
      </c>
      <c r="C263" s="145">
        <v>0</v>
      </c>
      <c r="D263" s="143">
        <v>1.6</v>
      </c>
      <c r="E263" s="144"/>
      <c r="F263" s="4"/>
      <c r="G263" s="4"/>
      <c r="H263" s="4"/>
      <c r="I263" s="4"/>
      <c r="K263" s="4"/>
      <c r="L263" s="4"/>
      <c r="M263" s="4"/>
      <c r="N263" s="4"/>
      <c r="O263" s="4"/>
      <c r="P263" s="4"/>
      <c r="Q263" s="4"/>
      <c r="R263" s="4"/>
      <c r="S263" s="4"/>
      <c r="T263" s="4"/>
      <c r="U263" s="4"/>
      <c r="V263" s="4"/>
      <c r="W263" s="4"/>
      <c r="X263" s="4"/>
    </row>
    <row r="264" spans="1:24" ht="15" customHeight="1" x14ac:dyDescent="0.25">
      <c r="A264" s="146" t="s">
        <v>2367</v>
      </c>
      <c r="B264" s="147">
        <v>80.8</v>
      </c>
      <c r="C264" s="148">
        <v>0.1</v>
      </c>
      <c r="D264" s="146">
        <v>1.6</v>
      </c>
      <c r="E264" s="147"/>
      <c r="F264" s="4"/>
      <c r="G264" s="4"/>
      <c r="H264" s="4"/>
      <c r="I264" s="4"/>
      <c r="K264" s="4"/>
      <c r="L264" s="4"/>
      <c r="M264" s="4"/>
      <c r="N264" s="4"/>
      <c r="O264" s="4"/>
      <c r="P264" s="4"/>
      <c r="Q264" s="4"/>
      <c r="R264" s="4"/>
      <c r="S264" s="4"/>
      <c r="T264" s="4"/>
      <c r="U264" s="4"/>
      <c r="V264" s="4"/>
      <c r="W264" s="4"/>
      <c r="X264" s="4"/>
    </row>
    <row r="265" spans="1:24" ht="15" customHeight="1" x14ac:dyDescent="0.25">
      <c r="A265" s="143" t="s">
        <v>2368</v>
      </c>
      <c r="B265" s="144">
        <v>80.7</v>
      </c>
      <c r="C265" s="145">
        <v>0.2</v>
      </c>
      <c r="D265" s="143">
        <v>1.6</v>
      </c>
      <c r="E265" s="144"/>
      <c r="F265" s="4"/>
      <c r="G265" s="4"/>
      <c r="H265" s="4"/>
      <c r="I265" s="4"/>
      <c r="K265" s="4"/>
      <c r="L265" s="4"/>
      <c r="M265" s="4"/>
      <c r="N265" s="4"/>
      <c r="O265" s="4"/>
      <c r="P265" s="4"/>
      <c r="Q265" s="4"/>
      <c r="R265" s="4"/>
      <c r="S265" s="4"/>
      <c r="T265" s="4"/>
      <c r="U265" s="4"/>
      <c r="V265" s="4"/>
      <c r="W265" s="4"/>
      <c r="X265" s="4"/>
    </row>
    <row r="266" spans="1:24" ht="15" customHeight="1" x14ac:dyDescent="0.25">
      <c r="A266" s="146" t="s">
        <v>2369</v>
      </c>
      <c r="B266" s="147">
        <v>80.5</v>
      </c>
      <c r="C266" s="148">
        <v>0</v>
      </c>
      <c r="D266" s="146">
        <v>1.8</v>
      </c>
      <c r="E266" s="147"/>
      <c r="F266" s="4"/>
      <c r="G266" s="4"/>
      <c r="H266" s="4"/>
      <c r="I266" s="4"/>
      <c r="K266" s="4"/>
      <c r="L266" s="4"/>
      <c r="M266" s="4"/>
      <c r="N266" s="4"/>
      <c r="O266" s="4"/>
      <c r="P266" s="4"/>
      <c r="Q266" s="4"/>
      <c r="R266" s="4"/>
      <c r="S266" s="4"/>
      <c r="T266" s="4"/>
      <c r="U266" s="4"/>
      <c r="V266" s="4"/>
      <c r="W266" s="4"/>
      <c r="X266" s="4"/>
    </row>
    <row r="267" spans="1:24" ht="15" customHeight="1" x14ac:dyDescent="0.25">
      <c r="A267" s="143" t="s">
        <v>2370</v>
      </c>
      <c r="B267" s="144">
        <v>80.5</v>
      </c>
      <c r="C267" s="145">
        <v>0.1</v>
      </c>
      <c r="D267" s="143">
        <v>2</v>
      </c>
      <c r="E267" s="144"/>
      <c r="F267" s="4"/>
      <c r="G267" s="4"/>
      <c r="H267" s="4"/>
      <c r="I267" s="4"/>
      <c r="K267" s="4"/>
      <c r="L267" s="4"/>
      <c r="M267" s="4"/>
      <c r="N267" s="4"/>
      <c r="O267" s="4"/>
      <c r="P267" s="4"/>
      <c r="Q267" s="4"/>
      <c r="R267" s="4"/>
      <c r="S267" s="4"/>
      <c r="T267" s="4"/>
      <c r="U267" s="4"/>
      <c r="V267" s="4"/>
      <c r="W267" s="4"/>
      <c r="X267" s="4"/>
    </row>
    <row r="268" spans="1:24" ht="15" customHeight="1" x14ac:dyDescent="0.25">
      <c r="A268" s="146" t="s">
        <v>2371</v>
      </c>
      <c r="B268" s="147">
        <v>80.400000000000006</v>
      </c>
      <c r="C268" s="148">
        <v>0.2</v>
      </c>
      <c r="D268" s="146">
        <v>2</v>
      </c>
      <c r="E268" s="147"/>
      <c r="F268" s="4"/>
      <c r="G268" s="4"/>
      <c r="H268" s="4"/>
      <c r="I268" s="4"/>
      <c r="K268" s="4"/>
      <c r="L268" s="4"/>
      <c r="M268" s="4"/>
      <c r="N268" s="4"/>
      <c r="O268" s="4"/>
      <c r="P268" s="4"/>
      <c r="Q268" s="4"/>
      <c r="R268" s="4"/>
      <c r="S268" s="4"/>
      <c r="T268" s="4"/>
      <c r="U268" s="4"/>
      <c r="V268" s="4"/>
      <c r="W268" s="4"/>
      <c r="X268" s="4"/>
    </row>
    <row r="269" spans="1:24" ht="15" customHeight="1" x14ac:dyDescent="0.25">
      <c r="A269" s="143" t="s">
        <v>2372</v>
      </c>
      <c r="B269" s="144">
        <v>80.2</v>
      </c>
      <c r="C269" s="145">
        <v>0</v>
      </c>
      <c r="D269" s="143">
        <v>2</v>
      </c>
      <c r="E269" s="144"/>
      <c r="F269" s="4"/>
      <c r="G269" s="4"/>
      <c r="H269" s="4"/>
      <c r="I269" s="4"/>
      <c r="K269" s="4"/>
      <c r="L269" s="4"/>
      <c r="M269" s="4"/>
      <c r="N269" s="4"/>
      <c r="O269" s="4"/>
      <c r="P269" s="4"/>
      <c r="Q269" s="4"/>
      <c r="R269" s="4"/>
      <c r="S269" s="4"/>
      <c r="T269" s="4"/>
      <c r="U269" s="4"/>
      <c r="V269" s="4"/>
      <c r="W269" s="4"/>
      <c r="X269" s="4"/>
    </row>
    <row r="270" spans="1:24" ht="15" customHeight="1" x14ac:dyDescent="0.25">
      <c r="A270" s="146" t="s">
        <v>2373</v>
      </c>
      <c r="B270" s="147">
        <v>80.2</v>
      </c>
      <c r="C270" s="148">
        <v>0.1</v>
      </c>
      <c r="D270" s="146">
        <v>2.2000000000000002</v>
      </c>
      <c r="E270" s="147"/>
      <c r="F270" s="4"/>
      <c r="G270" s="4"/>
      <c r="H270" s="4"/>
      <c r="I270" s="4"/>
      <c r="K270" s="4"/>
      <c r="L270" s="4"/>
      <c r="M270" s="4"/>
      <c r="N270" s="4"/>
      <c r="O270" s="4"/>
      <c r="P270" s="4"/>
      <c r="Q270" s="4"/>
      <c r="R270" s="4"/>
      <c r="S270" s="4"/>
      <c r="T270" s="4"/>
      <c r="U270" s="4"/>
      <c r="V270" s="4"/>
      <c r="W270" s="4"/>
      <c r="X270" s="4"/>
    </row>
    <row r="271" spans="1:24" ht="15" customHeight="1" x14ac:dyDescent="0.25">
      <c r="A271" s="143" t="s">
        <v>2374</v>
      </c>
      <c r="B271" s="144">
        <v>80.099999999999994</v>
      </c>
      <c r="C271" s="145">
        <v>0.4</v>
      </c>
      <c r="D271" s="143">
        <v>2.2999999999999998</v>
      </c>
      <c r="E271" s="144"/>
      <c r="F271" s="4"/>
      <c r="G271" s="4"/>
      <c r="H271" s="4"/>
      <c r="I271" s="4"/>
      <c r="K271" s="4"/>
      <c r="L271" s="4"/>
      <c r="M271" s="4"/>
      <c r="N271" s="4"/>
      <c r="O271" s="4"/>
      <c r="P271" s="4"/>
      <c r="Q271" s="4"/>
      <c r="R271" s="4"/>
      <c r="S271" s="4"/>
      <c r="T271" s="4"/>
      <c r="U271" s="4"/>
      <c r="V271" s="4"/>
      <c r="W271" s="4"/>
      <c r="X271" s="4"/>
    </row>
    <row r="272" spans="1:24" ht="15" customHeight="1" x14ac:dyDescent="0.25">
      <c r="A272" s="146" t="s">
        <v>2375</v>
      </c>
      <c r="B272" s="147">
        <v>79.8</v>
      </c>
      <c r="C272" s="148">
        <v>-0.1</v>
      </c>
      <c r="D272" s="146">
        <v>2.2000000000000002</v>
      </c>
      <c r="E272" s="147"/>
      <c r="F272" s="4"/>
      <c r="G272" s="4"/>
      <c r="H272" s="4"/>
      <c r="I272" s="4"/>
      <c r="K272" s="4"/>
      <c r="L272" s="4"/>
      <c r="M272" s="4"/>
      <c r="N272" s="4"/>
      <c r="O272" s="4"/>
      <c r="P272" s="4"/>
      <c r="Q272" s="4"/>
      <c r="R272" s="4"/>
      <c r="S272" s="4"/>
      <c r="T272" s="4"/>
      <c r="U272" s="4"/>
      <c r="V272" s="4"/>
      <c r="W272" s="4"/>
      <c r="X272" s="4"/>
    </row>
    <row r="273" spans="1:24" ht="15" customHeight="1" x14ac:dyDescent="0.25">
      <c r="A273" s="143" t="s">
        <v>2376</v>
      </c>
      <c r="B273" s="144">
        <v>79.900000000000006</v>
      </c>
      <c r="C273" s="145">
        <v>0.4</v>
      </c>
      <c r="D273" s="143">
        <v>2.6</v>
      </c>
      <c r="E273" s="144">
        <f t="shared" ref="E273" si="19">SUM(B273:B284)/12</f>
        <v>79.016666666666666</v>
      </c>
      <c r="F273" s="4"/>
      <c r="G273" s="4"/>
      <c r="H273" s="4"/>
      <c r="I273" s="4"/>
      <c r="K273" s="4"/>
      <c r="L273" s="4"/>
      <c r="M273" s="4"/>
      <c r="N273" s="4"/>
      <c r="O273" s="4"/>
      <c r="P273" s="4"/>
      <c r="Q273" s="4"/>
      <c r="R273" s="4"/>
      <c r="S273" s="4"/>
      <c r="T273" s="4"/>
      <c r="U273" s="4"/>
      <c r="V273" s="4"/>
      <c r="W273" s="4"/>
      <c r="X273" s="4"/>
    </row>
    <row r="274" spans="1:24" ht="15" customHeight="1" x14ac:dyDescent="0.25">
      <c r="A274" s="146" t="s">
        <v>2377</v>
      </c>
      <c r="B274" s="147">
        <v>79.599999999999994</v>
      </c>
      <c r="C274" s="148">
        <v>0.1</v>
      </c>
      <c r="D274" s="146">
        <v>2.4</v>
      </c>
      <c r="E274" s="147"/>
      <c r="F274" s="4"/>
      <c r="G274" s="4"/>
      <c r="H274" s="4"/>
      <c r="I274" s="4"/>
      <c r="K274" s="4"/>
      <c r="L274" s="4"/>
      <c r="M274" s="4"/>
      <c r="N274" s="4"/>
      <c r="O274" s="4"/>
      <c r="P274" s="4"/>
      <c r="Q274" s="4"/>
      <c r="R274" s="4"/>
      <c r="S274" s="4"/>
      <c r="T274" s="4"/>
      <c r="U274" s="4"/>
      <c r="V274" s="4"/>
      <c r="W274" s="4"/>
      <c r="X274" s="4"/>
    </row>
    <row r="275" spans="1:24" ht="15" customHeight="1" x14ac:dyDescent="0.25">
      <c r="A275" s="143" t="s">
        <v>2378</v>
      </c>
      <c r="B275" s="144">
        <v>79.5</v>
      </c>
      <c r="C275" s="145">
        <v>0</v>
      </c>
      <c r="D275" s="143">
        <v>2.4</v>
      </c>
      <c r="E275" s="144"/>
      <c r="F275" s="4"/>
      <c r="G275" s="4"/>
      <c r="H275" s="4"/>
      <c r="I275" s="4"/>
      <c r="K275" s="4"/>
      <c r="L275" s="4"/>
      <c r="M275" s="4"/>
      <c r="N275" s="4"/>
      <c r="O275" s="4"/>
      <c r="P275" s="4"/>
      <c r="Q275" s="4"/>
      <c r="R275" s="4"/>
      <c r="S275" s="4"/>
      <c r="T275" s="4"/>
      <c r="U275" s="4"/>
      <c r="V275" s="4"/>
      <c r="W275" s="4"/>
      <c r="X275" s="4"/>
    </row>
    <row r="276" spans="1:24" ht="15" customHeight="1" x14ac:dyDescent="0.25">
      <c r="A276" s="146" t="s">
        <v>2379</v>
      </c>
      <c r="B276" s="147">
        <v>79.5</v>
      </c>
      <c r="C276" s="148">
        <v>0.1</v>
      </c>
      <c r="D276" s="146">
        <v>2.6</v>
      </c>
      <c r="E276" s="147"/>
      <c r="F276" s="4"/>
      <c r="G276" s="4"/>
      <c r="H276" s="4"/>
      <c r="I276" s="4"/>
      <c r="K276" s="4"/>
      <c r="L276" s="4"/>
      <c r="M276" s="4"/>
      <c r="N276" s="4"/>
      <c r="O276" s="4"/>
      <c r="P276" s="4"/>
      <c r="Q276" s="4"/>
      <c r="R276" s="4"/>
      <c r="S276" s="4"/>
      <c r="T276" s="4"/>
      <c r="U276" s="4"/>
      <c r="V276" s="4"/>
      <c r="W276" s="4"/>
      <c r="X276" s="4"/>
    </row>
    <row r="277" spans="1:24" ht="15" customHeight="1" x14ac:dyDescent="0.25">
      <c r="A277" s="143" t="s">
        <v>2380</v>
      </c>
      <c r="B277" s="144">
        <v>79.400000000000006</v>
      </c>
      <c r="C277" s="145">
        <v>0.4</v>
      </c>
      <c r="D277" s="143">
        <v>2.6</v>
      </c>
      <c r="E277" s="144"/>
      <c r="F277" s="4"/>
      <c r="G277" s="4"/>
      <c r="H277" s="4"/>
      <c r="I277" s="4"/>
      <c r="K277" s="4"/>
      <c r="L277" s="4"/>
      <c r="M277" s="4"/>
      <c r="N277" s="4"/>
      <c r="O277" s="4"/>
      <c r="P277" s="4"/>
      <c r="Q277" s="4"/>
      <c r="R277" s="4"/>
      <c r="S277" s="4"/>
      <c r="T277" s="4"/>
      <c r="U277" s="4"/>
      <c r="V277" s="4"/>
      <c r="W277" s="4"/>
      <c r="X277" s="4"/>
    </row>
    <row r="278" spans="1:24" ht="15" customHeight="1" x14ac:dyDescent="0.25">
      <c r="A278" s="146" t="s">
        <v>2381</v>
      </c>
      <c r="B278" s="147">
        <v>79.099999999999994</v>
      </c>
      <c r="C278" s="148">
        <v>0.3</v>
      </c>
      <c r="D278" s="146">
        <v>2.5</v>
      </c>
      <c r="E278" s="147"/>
      <c r="F278" s="4"/>
      <c r="G278" s="4"/>
      <c r="H278" s="4"/>
      <c r="I278" s="4"/>
      <c r="K278" s="4"/>
      <c r="L278" s="4"/>
      <c r="M278" s="4"/>
      <c r="N278" s="4"/>
      <c r="O278" s="4"/>
      <c r="P278" s="4"/>
      <c r="Q278" s="4"/>
      <c r="R278" s="4"/>
      <c r="S278" s="4"/>
      <c r="T278" s="4"/>
      <c r="U278" s="4"/>
      <c r="V278" s="4"/>
      <c r="W278" s="4"/>
      <c r="X278" s="4"/>
    </row>
    <row r="279" spans="1:24" ht="15" customHeight="1" x14ac:dyDescent="0.25">
      <c r="A279" s="143" t="s">
        <v>2382</v>
      </c>
      <c r="B279" s="144">
        <v>78.900000000000006</v>
      </c>
      <c r="C279" s="145">
        <v>0.1</v>
      </c>
      <c r="D279" s="143">
        <v>2.6</v>
      </c>
      <c r="E279" s="144"/>
      <c r="F279" s="4"/>
      <c r="G279" s="4"/>
      <c r="H279" s="4"/>
      <c r="I279" s="4"/>
      <c r="K279" s="4"/>
      <c r="L279" s="4"/>
      <c r="M279" s="4"/>
      <c r="N279" s="4"/>
      <c r="O279" s="4"/>
      <c r="P279" s="4"/>
      <c r="Q279" s="4"/>
      <c r="R279" s="4"/>
      <c r="S279" s="4"/>
      <c r="T279" s="4"/>
      <c r="U279" s="4"/>
      <c r="V279" s="4"/>
      <c r="W279" s="4"/>
      <c r="X279" s="4"/>
    </row>
    <row r="280" spans="1:24" ht="15" customHeight="1" x14ac:dyDescent="0.25">
      <c r="A280" s="146" t="s">
        <v>2383</v>
      </c>
      <c r="B280" s="147">
        <v>78.8</v>
      </c>
      <c r="C280" s="148">
        <v>0.3</v>
      </c>
      <c r="D280" s="146">
        <v>2.7</v>
      </c>
      <c r="E280" s="147"/>
      <c r="F280" s="4"/>
      <c r="G280" s="4"/>
      <c r="H280" s="4"/>
      <c r="I280" s="4"/>
      <c r="K280" s="4"/>
      <c r="L280" s="4"/>
      <c r="M280" s="4"/>
      <c r="N280" s="4"/>
      <c r="O280" s="4"/>
      <c r="P280" s="4"/>
      <c r="Q280" s="4"/>
      <c r="R280" s="4"/>
      <c r="S280" s="4"/>
      <c r="T280" s="4"/>
      <c r="U280" s="4"/>
      <c r="V280" s="4"/>
      <c r="W280" s="4"/>
      <c r="X280" s="4"/>
    </row>
    <row r="281" spans="1:24" ht="15" customHeight="1" x14ac:dyDescent="0.25">
      <c r="A281" s="143" t="s">
        <v>2384</v>
      </c>
      <c r="B281" s="144">
        <v>78.599999999999994</v>
      </c>
      <c r="C281" s="145">
        <v>0.1</v>
      </c>
      <c r="D281" s="143">
        <v>2.6</v>
      </c>
      <c r="E281" s="144"/>
      <c r="F281" s="4"/>
      <c r="G281" s="4"/>
      <c r="H281" s="4"/>
      <c r="I281" s="4"/>
      <c r="K281" s="4"/>
      <c r="L281" s="4"/>
      <c r="M281" s="4"/>
      <c r="N281" s="4"/>
      <c r="O281" s="4"/>
      <c r="P281" s="4"/>
      <c r="Q281" s="4"/>
      <c r="R281" s="4"/>
      <c r="S281" s="4"/>
      <c r="T281" s="4"/>
      <c r="U281" s="4"/>
      <c r="V281" s="4"/>
      <c r="W281" s="4"/>
      <c r="X281" s="4"/>
    </row>
    <row r="282" spans="1:24" ht="15" customHeight="1" x14ac:dyDescent="0.25">
      <c r="A282" s="146" t="s">
        <v>2385</v>
      </c>
      <c r="B282" s="147">
        <v>78.5</v>
      </c>
      <c r="C282" s="148">
        <v>0.3</v>
      </c>
      <c r="D282" s="146">
        <v>2.7</v>
      </c>
      <c r="E282" s="147"/>
      <c r="F282" s="4"/>
      <c r="G282" s="4"/>
      <c r="H282" s="4"/>
      <c r="I282" s="4"/>
      <c r="K282" s="4"/>
      <c r="L282" s="4"/>
      <c r="M282" s="4"/>
      <c r="N282" s="4"/>
      <c r="O282" s="4"/>
      <c r="P282" s="4"/>
      <c r="Q282" s="4"/>
      <c r="R282" s="4"/>
      <c r="S282" s="4"/>
      <c r="T282" s="4"/>
      <c r="U282" s="4"/>
      <c r="V282" s="4"/>
      <c r="W282" s="4"/>
      <c r="X282" s="4"/>
    </row>
    <row r="283" spans="1:24" ht="15" customHeight="1" x14ac:dyDescent="0.25">
      <c r="A283" s="143" t="s">
        <v>2386</v>
      </c>
      <c r="B283" s="144">
        <v>78.3</v>
      </c>
      <c r="C283" s="145">
        <v>0.3</v>
      </c>
      <c r="D283" s="143">
        <v>2.9</v>
      </c>
      <c r="E283" s="144"/>
      <c r="F283" s="4"/>
      <c r="G283" s="4"/>
      <c r="H283" s="4"/>
      <c r="I283" s="4"/>
      <c r="K283" s="4"/>
      <c r="L283" s="4"/>
      <c r="M283" s="4"/>
      <c r="N283" s="4"/>
      <c r="O283" s="4"/>
      <c r="P283" s="4"/>
      <c r="Q283" s="4"/>
      <c r="R283" s="4"/>
      <c r="S283" s="4"/>
      <c r="T283" s="4"/>
      <c r="U283" s="4"/>
      <c r="V283" s="4"/>
      <c r="W283" s="4"/>
      <c r="X283" s="4"/>
    </row>
    <row r="284" spans="1:24" ht="15" customHeight="1" x14ac:dyDescent="0.25">
      <c r="A284" s="146" t="s">
        <v>2387</v>
      </c>
      <c r="B284" s="147">
        <v>78.099999999999994</v>
      </c>
      <c r="C284" s="148">
        <v>0.3</v>
      </c>
      <c r="D284" s="146">
        <v>3</v>
      </c>
      <c r="E284" s="147"/>
      <c r="F284" s="4"/>
      <c r="G284" s="4"/>
      <c r="H284" s="4"/>
      <c r="I284" s="4"/>
      <c r="K284" s="4"/>
      <c r="L284" s="4"/>
      <c r="M284" s="4"/>
      <c r="N284" s="4"/>
      <c r="O284" s="4"/>
      <c r="P284" s="4"/>
      <c r="Q284" s="4"/>
      <c r="R284" s="4"/>
      <c r="S284" s="4"/>
      <c r="T284" s="4"/>
      <c r="U284" s="4"/>
      <c r="V284" s="4"/>
      <c r="W284" s="4"/>
      <c r="X284" s="4"/>
    </row>
    <row r="285" spans="1:24" ht="15" customHeight="1" x14ac:dyDescent="0.25">
      <c r="A285" s="143" t="s">
        <v>2388</v>
      </c>
      <c r="B285" s="144">
        <v>77.900000000000006</v>
      </c>
      <c r="C285" s="145">
        <v>0.3</v>
      </c>
      <c r="D285" s="143">
        <v>3.3</v>
      </c>
      <c r="E285" s="144">
        <f t="shared" ref="E285" si="20">SUM(B285:B296)/12</f>
        <v>76.983333333333334</v>
      </c>
      <c r="F285" s="4"/>
      <c r="G285" s="4"/>
      <c r="H285" s="4"/>
      <c r="I285" s="4"/>
      <c r="K285" s="4"/>
      <c r="L285" s="4"/>
      <c r="M285" s="4"/>
      <c r="N285" s="4"/>
      <c r="O285" s="4"/>
      <c r="P285" s="4"/>
      <c r="Q285" s="4"/>
      <c r="R285" s="4"/>
      <c r="S285" s="4"/>
      <c r="T285" s="4"/>
      <c r="U285" s="4"/>
      <c r="V285" s="4"/>
      <c r="W285" s="4"/>
      <c r="X285" s="4"/>
    </row>
    <row r="286" spans="1:24" ht="15" customHeight="1" x14ac:dyDescent="0.25">
      <c r="A286" s="146" t="s">
        <v>2389</v>
      </c>
      <c r="B286" s="147">
        <v>77.7</v>
      </c>
      <c r="C286" s="148">
        <v>0.1</v>
      </c>
      <c r="D286" s="146">
        <v>3.2</v>
      </c>
      <c r="E286" s="147"/>
      <c r="F286" s="4"/>
      <c r="G286" s="4"/>
      <c r="H286" s="4"/>
      <c r="I286" s="4"/>
      <c r="K286" s="4"/>
      <c r="L286" s="4"/>
      <c r="M286" s="4"/>
      <c r="N286" s="4"/>
      <c r="O286" s="4"/>
      <c r="P286" s="4"/>
      <c r="Q286" s="4"/>
      <c r="R286" s="4"/>
      <c r="S286" s="4"/>
      <c r="T286" s="4"/>
      <c r="U286" s="4"/>
      <c r="V286" s="4"/>
      <c r="W286" s="4"/>
      <c r="X286" s="4"/>
    </row>
    <row r="287" spans="1:24" ht="15" customHeight="1" x14ac:dyDescent="0.25">
      <c r="A287" s="143" t="s">
        <v>2390</v>
      </c>
      <c r="B287" s="144">
        <v>77.599999999999994</v>
      </c>
      <c r="C287" s="145">
        <v>0.1</v>
      </c>
      <c r="D287" s="143">
        <v>3.5</v>
      </c>
      <c r="E287" s="144"/>
      <c r="F287" s="4"/>
      <c r="G287" s="4"/>
      <c r="H287" s="4"/>
      <c r="I287" s="4"/>
      <c r="K287" s="4"/>
      <c r="L287" s="4"/>
      <c r="M287" s="4"/>
      <c r="N287" s="4"/>
      <c r="O287" s="4"/>
      <c r="P287" s="4"/>
      <c r="Q287" s="4"/>
      <c r="R287" s="4"/>
      <c r="S287" s="4"/>
      <c r="T287" s="4"/>
      <c r="U287" s="4"/>
      <c r="V287" s="4"/>
      <c r="W287" s="4"/>
      <c r="X287" s="4"/>
    </row>
    <row r="288" spans="1:24" ht="15" customHeight="1" x14ac:dyDescent="0.25">
      <c r="A288" s="146" t="s">
        <v>2391</v>
      </c>
      <c r="B288" s="147">
        <v>77.5</v>
      </c>
      <c r="C288" s="148">
        <v>0.1</v>
      </c>
      <c r="D288" s="146">
        <v>3.6</v>
      </c>
      <c r="E288" s="147"/>
      <c r="F288" s="4"/>
      <c r="G288" s="4"/>
      <c r="H288" s="4"/>
      <c r="I288" s="4"/>
      <c r="K288" s="4"/>
      <c r="L288" s="4"/>
      <c r="M288" s="4"/>
      <c r="N288" s="4"/>
      <c r="O288" s="4"/>
      <c r="P288" s="4"/>
      <c r="Q288" s="4"/>
      <c r="R288" s="4"/>
      <c r="S288" s="4"/>
      <c r="T288" s="4"/>
      <c r="U288" s="4"/>
      <c r="V288" s="4"/>
      <c r="W288" s="4"/>
      <c r="X288" s="4"/>
    </row>
    <row r="289" spans="1:24" ht="15" customHeight="1" x14ac:dyDescent="0.25">
      <c r="A289" s="143" t="s">
        <v>2392</v>
      </c>
      <c r="B289" s="144">
        <v>77.400000000000006</v>
      </c>
      <c r="C289" s="145">
        <v>0.3</v>
      </c>
      <c r="D289" s="143">
        <v>3.6</v>
      </c>
      <c r="E289" s="144"/>
      <c r="F289" s="4"/>
      <c r="G289" s="4"/>
      <c r="H289" s="4"/>
      <c r="I289" s="4"/>
      <c r="K289" s="4"/>
      <c r="L289" s="4"/>
      <c r="M289" s="4"/>
      <c r="N289" s="4"/>
      <c r="O289" s="4"/>
      <c r="P289" s="4"/>
      <c r="Q289" s="4"/>
      <c r="R289" s="4"/>
      <c r="S289" s="4"/>
      <c r="T289" s="4"/>
      <c r="U289" s="4"/>
      <c r="V289" s="4"/>
      <c r="W289" s="4"/>
      <c r="X289" s="4"/>
    </row>
    <row r="290" spans="1:24" ht="15" customHeight="1" x14ac:dyDescent="0.25">
      <c r="A290" s="146" t="s">
        <v>2393</v>
      </c>
      <c r="B290" s="147">
        <v>77.2</v>
      </c>
      <c r="C290" s="148">
        <v>0.4</v>
      </c>
      <c r="D290" s="146">
        <v>3.6</v>
      </c>
      <c r="E290" s="147"/>
      <c r="F290" s="4"/>
      <c r="G290" s="4"/>
      <c r="H290" s="4"/>
      <c r="I290" s="4"/>
      <c r="K290" s="4"/>
      <c r="L290" s="4"/>
      <c r="M290" s="4"/>
      <c r="N290" s="4"/>
      <c r="O290" s="4"/>
      <c r="P290" s="4"/>
      <c r="Q290" s="4"/>
      <c r="R290" s="4"/>
      <c r="S290" s="4"/>
      <c r="T290" s="4"/>
      <c r="U290" s="4"/>
      <c r="V290" s="4"/>
      <c r="W290" s="4"/>
      <c r="X290" s="4"/>
    </row>
    <row r="291" spans="1:24" ht="15" customHeight="1" x14ac:dyDescent="0.25">
      <c r="A291" s="143" t="s">
        <v>2394</v>
      </c>
      <c r="B291" s="144">
        <v>76.900000000000006</v>
      </c>
      <c r="C291" s="145">
        <v>0.3</v>
      </c>
      <c r="D291" s="143">
        <v>3.6</v>
      </c>
      <c r="E291" s="144"/>
      <c r="F291" s="4"/>
      <c r="G291" s="4"/>
      <c r="H291" s="4"/>
      <c r="I291" s="4"/>
      <c r="K291" s="4"/>
      <c r="L291" s="4"/>
      <c r="M291" s="4"/>
      <c r="N291" s="4"/>
      <c r="O291" s="4"/>
      <c r="P291" s="4"/>
      <c r="Q291" s="4"/>
      <c r="R291" s="4"/>
      <c r="S291" s="4"/>
      <c r="T291" s="4"/>
      <c r="U291" s="4"/>
      <c r="V291" s="4"/>
      <c r="W291" s="4"/>
      <c r="X291" s="4"/>
    </row>
    <row r="292" spans="1:24" ht="15" customHeight="1" x14ac:dyDescent="0.25">
      <c r="A292" s="146" t="s">
        <v>2395</v>
      </c>
      <c r="B292" s="147">
        <v>76.7</v>
      </c>
      <c r="C292" s="148">
        <v>0.1</v>
      </c>
      <c r="D292" s="146">
        <v>3.6</v>
      </c>
      <c r="E292" s="147"/>
      <c r="F292" s="4"/>
      <c r="G292" s="4"/>
      <c r="H292" s="4"/>
      <c r="I292" s="4"/>
      <c r="K292" s="4"/>
      <c r="L292" s="4"/>
      <c r="M292" s="4"/>
      <c r="N292" s="4"/>
      <c r="O292" s="4"/>
      <c r="P292" s="4"/>
      <c r="Q292" s="4"/>
      <c r="R292" s="4"/>
      <c r="S292" s="4"/>
      <c r="T292" s="4"/>
      <c r="U292" s="4"/>
      <c r="V292" s="4"/>
      <c r="W292" s="4"/>
      <c r="X292" s="4"/>
    </row>
    <row r="293" spans="1:24" ht="15" customHeight="1" x14ac:dyDescent="0.25">
      <c r="A293" s="143" t="s">
        <v>2396</v>
      </c>
      <c r="B293" s="144">
        <v>76.599999999999994</v>
      </c>
      <c r="C293" s="145">
        <v>0.3</v>
      </c>
      <c r="D293" s="143">
        <v>3.7</v>
      </c>
      <c r="E293" s="144"/>
      <c r="F293" s="4"/>
      <c r="G293" s="4"/>
      <c r="H293" s="4"/>
      <c r="I293" s="4"/>
      <c r="K293" s="4"/>
      <c r="L293" s="4"/>
      <c r="M293" s="4"/>
      <c r="N293" s="4"/>
      <c r="O293" s="4"/>
      <c r="P293" s="4"/>
      <c r="Q293" s="4"/>
      <c r="R293" s="4"/>
      <c r="S293" s="4"/>
      <c r="T293" s="4"/>
      <c r="U293" s="4"/>
      <c r="V293" s="4"/>
      <c r="W293" s="4"/>
      <c r="X293" s="4"/>
    </row>
    <row r="294" spans="1:24" ht="15" customHeight="1" x14ac:dyDescent="0.25">
      <c r="A294" s="146" t="s">
        <v>2397</v>
      </c>
      <c r="B294" s="147">
        <v>76.400000000000006</v>
      </c>
      <c r="C294" s="148">
        <v>0.4</v>
      </c>
      <c r="D294" s="146">
        <v>3.8</v>
      </c>
      <c r="E294" s="147"/>
      <c r="F294" s="4"/>
      <c r="G294" s="4"/>
      <c r="H294" s="4"/>
      <c r="I294" s="4"/>
      <c r="K294" s="4"/>
      <c r="L294" s="4"/>
      <c r="M294" s="4"/>
      <c r="N294" s="4"/>
      <c r="O294" s="4"/>
      <c r="P294" s="4"/>
      <c r="Q294" s="4"/>
      <c r="R294" s="4"/>
      <c r="S294" s="4"/>
      <c r="T294" s="4"/>
      <c r="U294" s="4"/>
      <c r="V294" s="4"/>
      <c r="W294" s="4"/>
      <c r="X294" s="4"/>
    </row>
    <row r="295" spans="1:24" ht="15" customHeight="1" x14ac:dyDescent="0.25">
      <c r="A295" s="143" t="s">
        <v>2398</v>
      </c>
      <c r="B295" s="144">
        <v>76.099999999999994</v>
      </c>
      <c r="C295" s="145">
        <v>0.4</v>
      </c>
      <c r="D295" s="143">
        <v>3.8</v>
      </c>
      <c r="E295" s="144"/>
      <c r="F295" s="4"/>
      <c r="G295" s="4"/>
      <c r="H295" s="4"/>
      <c r="I295" s="4"/>
      <c r="K295" s="4"/>
      <c r="L295" s="4"/>
      <c r="M295" s="4"/>
      <c r="N295" s="4"/>
      <c r="O295" s="4"/>
      <c r="P295" s="4"/>
      <c r="Q295" s="4"/>
      <c r="R295" s="4"/>
      <c r="S295" s="4"/>
      <c r="T295" s="4"/>
      <c r="U295" s="4"/>
      <c r="V295" s="4"/>
      <c r="W295" s="4"/>
      <c r="X295" s="4"/>
    </row>
    <row r="296" spans="1:24" ht="15" customHeight="1" x14ac:dyDescent="0.25">
      <c r="A296" s="146" t="s">
        <v>2399</v>
      </c>
      <c r="B296" s="147">
        <v>75.8</v>
      </c>
      <c r="C296" s="148">
        <v>0.5</v>
      </c>
      <c r="D296" s="146">
        <v>3.8</v>
      </c>
      <c r="E296" s="147"/>
      <c r="F296" s="4"/>
      <c r="G296" s="4"/>
      <c r="H296" s="4"/>
      <c r="I296" s="4"/>
      <c r="K296" s="4"/>
      <c r="L296" s="4"/>
      <c r="M296" s="4"/>
      <c r="N296" s="4"/>
      <c r="O296" s="4"/>
      <c r="P296" s="4"/>
      <c r="Q296" s="4"/>
      <c r="R296" s="4"/>
      <c r="S296" s="4"/>
      <c r="T296" s="4"/>
      <c r="U296" s="4"/>
      <c r="V296" s="4"/>
      <c r="W296" s="4"/>
      <c r="X296" s="4"/>
    </row>
    <row r="297" spans="1:24" ht="15" customHeight="1" x14ac:dyDescent="0.25">
      <c r="A297" s="143" t="s">
        <v>2400</v>
      </c>
      <c r="B297" s="144">
        <v>75.400000000000006</v>
      </c>
      <c r="C297" s="145">
        <v>0.1</v>
      </c>
      <c r="D297" s="143">
        <v>3.4</v>
      </c>
      <c r="E297" s="144">
        <f t="shared" ref="E297" si="21">SUM(B297:B308)/12</f>
        <v>74.308333333333323</v>
      </c>
      <c r="F297" s="4"/>
      <c r="G297" s="4"/>
      <c r="H297" s="4"/>
      <c r="I297" s="4"/>
      <c r="K297" s="4"/>
      <c r="L297" s="4"/>
      <c r="M297" s="4"/>
      <c r="N297" s="4"/>
      <c r="O297" s="4"/>
      <c r="P297" s="4"/>
      <c r="Q297" s="4"/>
      <c r="R297" s="4"/>
      <c r="S297" s="4"/>
      <c r="T297" s="4"/>
      <c r="U297" s="4"/>
      <c r="V297" s="4"/>
      <c r="W297" s="4"/>
      <c r="X297" s="4"/>
    </row>
    <row r="298" spans="1:24" ht="15" customHeight="1" x14ac:dyDescent="0.25">
      <c r="A298" s="146" t="s">
        <v>2401</v>
      </c>
      <c r="B298" s="147">
        <v>75.3</v>
      </c>
      <c r="C298" s="148">
        <v>0.4</v>
      </c>
      <c r="D298" s="146">
        <v>3.4</v>
      </c>
      <c r="E298" s="147"/>
      <c r="F298" s="4"/>
      <c r="G298" s="4"/>
      <c r="H298" s="4"/>
      <c r="I298" s="4"/>
      <c r="K298" s="4"/>
      <c r="L298" s="4"/>
      <c r="M298" s="4"/>
      <c r="N298" s="4"/>
      <c r="O298" s="4"/>
      <c r="P298" s="4"/>
      <c r="Q298" s="4"/>
      <c r="R298" s="4"/>
      <c r="S298" s="4"/>
      <c r="T298" s="4"/>
      <c r="U298" s="4"/>
      <c r="V298" s="4"/>
      <c r="W298" s="4"/>
      <c r="X298" s="4"/>
    </row>
    <row r="299" spans="1:24" ht="15" customHeight="1" x14ac:dyDescent="0.25">
      <c r="A299" s="143" t="s">
        <v>2402</v>
      </c>
      <c r="B299" s="144">
        <v>75</v>
      </c>
      <c r="C299" s="145">
        <v>0.3</v>
      </c>
      <c r="D299" s="143">
        <v>3.6</v>
      </c>
      <c r="E299" s="144"/>
      <c r="F299" s="4"/>
      <c r="G299" s="4"/>
      <c r="H299" s="4"/>
      <c r="I299" s="4"/>
      <c r="K299" s="4"/>
      <c r="L299" s="4"/>
      <c r="M299" s="4"/>
      <c r="N299" s="4"/>
      <c r="O299" s="4"/>
      <c r="P299" s="4"/>
      <c r="Q299" s="4"/>
      <c r="R299" s="4"/>
      <c r="S299" s="4"/>
      <c r="T299" s="4"/>
      <c r="U299" s="4"/>
      <c r="V299" s="4"/>
      <c r="W299" s="4"/>
      <c r="X299" s="4"/>
    </row>
    <row r="300" spans="1:24" ht="15" customHeight="1" x14ac:dyDescent="0.25">
      <c r="A300" s="146" t="s">
        <v>2403</v>
      </c>
      <c r="B300" s="147">
        <v>74.8</v>
      </c>
      <c r="C300" s="148">
        <v>0.1</v>
      </c>
      <c r="D300" s="146">
        <v>3.5</v>
      </c>
      <c r="E300" s="147"/>
      <c r="F300" s="4"/>
      <c r="G300" s="4"/>
      <c r="H300" s="4"/>
      <c r="I300" s="4"/>
      <c r="K300" s="4"/>
      <c r="L300" s="4"/>
      <c r="M300" s="4"/>
      <c r="N300" s="4"/>
      <c r="O300" s="4"/>
      <c r="P300" s="4"/>
      <c r="Q300" s="4"/>
      <c r="R300" s="4"/>
      <c r="S300" s="4"/>
      <c r="T300" s="4"/>
      <c r="U300" s="4"/>
      <c r="V300" s="4"/>
      <c r="W300" s="4"/>
      <c r="X300" s="4"/>
    </row>
    <row r="301" spans="1:24" ht="15" customHeight="1" x14ac:dyDescent="0.25">
      <c r="A301" s="143" t="s">
        <v>2404</v>
      </c>
      <c r="B301" s="144">
        <v>74.7</v>
      </c>
      <c r="C301" s="145">
        <v>0.3</v>
      </c>
      <c r="D301" s="143">
        <v>3.6</v>
      </c>
      <c r="E301" s="144"/>
      <c r="F301" s="4"/>
      <c r="G301" s="4"/>
      <c r="H301" s="4"/>
      <c r="I301" s="4"/>
      <c r="K301" s="4"/>
      <c r="L301" s="4"/>
      <c r="M301" s="4"/>
      <c r="N301" s="4"/>
      <c r="O301" s="4"/>
      <c r="P301" s="4"/>
      <c r="Q301" s="4"/>
      <c r="R301" s="4"/>
      <c r="S301" s="4"/>
      <c r="T301" s="4"/>
      <c r="U301" s="4"/>
      <c r="V301" s="4"/>
      <c r="W301" s="4"/>
      <c r="X301" s="4"/>
    </row>
    <row r="302" spans="1:24" ht="15" customHeight="1" x14ac:dyDescent="0.25">
      <c r="A302" s="146" t="s">
        <v>2405</v>
      </c>
      <c r="B302" s="147">
        <v>74.5</v>
      </c>
      <c r="C302" s="148">
        <v>0.4</v>
      </c>
      <c r="D302" s="146">
        <v>3.3</v>
      </c>
      <c r="E302" s="147"/>
      <c r="F302" s="4"/>
      <c r="G302" s="4"/>
      <c r="H302" s="4"/>
      <c r="I302" s="4"/>
      <c r="K302" s="4"/>
      <c r="L302" s="4"/>
      <c r="M302" s="4"/>
      <c r="N302" s="4"/>
      <c r="O302" s="4"/>
      <c r="P302" s="4"/>
      <c r="Q302" s="4"/>
      <c r="R302" s="4"/>
      <c r="S302" s="4"/>
      <c r="T302" s="4"/>
      <c r="U302" s="4"/>
      <c r="V302" s="4"/>
      <c r="W302" s="4"/>
      <c r="X302" s="4"/>
    </row>
    <row r="303" spans="1:24" ht="15" customHeight="1" x14ac:dyDescent="0.25">
      <c r="A303" s="143" t="s">
        <v>2406</v>
      </c>
      <c r="B303" s="144">
        <v>74.2</v>
      </c>
      <c r="C303" s="145">
        <v>0.3</v>
      </c>
      <c r="D303" s="143">
        <v>4.5</v>
      </c>
      <c r="E303" s="144"/>
      <c r="F303" s="4"/>
      <c r="G303" s="4"/>
      <c r="H303" s="4"/>
      <c r="I303" s="4"/>
      <c r="K303" s="4"/>
      <c r="L303" s="4"/>
      <c r="M303" s="4"/>
      <c r="N303" s="4"/>
      <c r="O303" s="4"/>
      <c r="P303" s="4"/>
      <c r="Q303" s="4"/>
      <c r="R303" s="4"/>
      <c r="S303" s="4"/>
      <c r="T303" s="4"/>
      <c r="U303" s="4"/>
      <c r="V303" s="4"/>
      <c r="W303" s="4"/>
      <c r="X303" s="4"/>
    </row>
    <row r="304" spans="1:24" ht="15" customHeight="1" x14ac:dyDescent="0.25">
      <c r="A304" s="146" t="s">
        <v>2407</v>
      </c>
      <c r="B304" s="147">
        <v>74</v>
      </c>
      <c r="C304" s="148">
        <v>0.1</v>
      </c>
      <c r="D304" s="146">
        <v>4.7</v>
      </c>
      <c r="E304" s="147"/>
      <c r="F304" s="4"/>
      <c r="G304" s="4"/>
      <c r="H304" s="4"/>
      <c r="I304" s="4"/>
      <c r="K304" s="4"/>
      <c r="L304" s="4"/>
      <c r="M304" s="4"/>
      <c r="N304" s="4"/>
      <c r="O304" s="4"/>
      <c r="P304" s="4"/>
      <c r="Q304" s="4"/>
      <c r="R304" s="4"/>
      <c r="S304" s="4"/>
      <c r="T304" s="4"/>
      <c r="U304" s="4"/>
      <c r="V304" s="4"/>
      <c r="W304" s="4"/>
      <c r="X304" s="4"/>
    </row>
    <row r="305" spans="1:24" ht="15" customHeight="1" x14ac:dyDescent="0.25">
      <c r="A305" s="143" t="s">
        <v>2408</v>
      </c>
      <c r="B305" s="144">
        <v>73.900000000000006</v>
      </c>
      <c r="C305" s="145">
        <v>0.4</v>
      </c>
      <c r="D305" s="143">
        <v>4.8</v>
      </c>
      <c r="E305" s="144"/>
      <c r="F305" s="4"/>
      <c r="G305" s="4"/>
      <c r="H305" s="4"/>
      <c r="I305" s="4"/>
      <c r="K305" s="4"/>
      <c r="L305" s="4"/>
      <c r="M305" s="4"/>
      <c r="N305" s="4"/>
      <c r="O305" s="4"/>
      <c r="P305" s="4"/>
      <c r="Q305" s="4"/>
      <c r="R305" s="4"/>
      <c r="S305" s="4"/>
      <c r="T305" s="4"/>
      <c r="U305" s="4"/>
      <c r="V305" s="4"/>
      <c r="W305" s="4"/>
      <c r="X305" s="4"/>
    </row>
    <row r="306" spans="1:24" ht="15" customHeight="1" x14ac:dyDescent="0.25">
      <c r="A306" s="146" t="s">
        <v>2409</v>
      </c>
      <c r="B306" s="147">
        <v>73.599999999999994</v>
      </c>
      <c r="C306" s="148">
        <v>0.4</v>
      </c>
      <c r="D306" s="146">
        <v>4.5</v>
      </c>
      <c r="E306" s="147"/>
      <c r="F306" s="4"/>
      <c r="G306" s="4"/>
      <c r="H306" s="4"/>
      <c r="I306" s="4"/>
      <c r="K306" s="4"/>
      <c r="L306" s="4"/>
      <c r="M306" s="4"/>
      <c r="N306" s="4"/>
      <c r="O306" s="4"/>
      <c r="P306" s="4"/>
      <c r="Q306" s="4"/>
      <c r="R306" s="4"/>
      <c r="S306" s="4"/>
      <c r="T306" s="4"/>
      <c r="U306" s="4"/>
      <c r="V306" s="4"/>
      <c r="W306" s="4"/>
      <c r="X306" s="4"/>
    </row>
    <row r="307" spans="1:24" ht="15" customHeight="1" x14ac:dyDescent="0.25">
      <c r="A307" s="143" t="s">
        <v>2410</v>
      </c>
      <c r="B307" s="144">
        <v>73.3</v>
      </c>
      <c r="C307" s="145">
        <v>0.4</v>
      </c>
      <c r="D307" s="143">
        <v>4.3</v>
      </c>
      <c r="E307" s="144"/>
      <c r="F307" s="4"/>
      <c r="G307" s="4"/>
      <c r="H307" s="4"/>
      <c r="I307" s="4"/>
      <c r="K307" s="4"/>
      <c r="L307" s="4"/>
      <c r="M307" s="4"/>
      <c r="N307" s="4"/>
      <c r="O307" s="4"/>
      <c r="P307" s="4"/>
      <c r="Q307" s="4"/>
      <c r="R307" s="4"/>
      <c r="S307" s="4"/>
      <c r="T307" s="4"/>
      <c r="U307" s="4"/>
      <c r="V307" s="4"/>
      <c r="W307" s="4"/>
      <c r="X307" s="4"/>
    </row>
    <row r="308" spans="1:24" ht="15" customHeight="1" x14ac:dyDescent="0.25">
      <c r="A308" s="146" t="s">
        <v>2411</v>
      </c>
      <c r="B308" s="147">
        <v>73</v>
      </c>
      <c r="C308" s="148">
        <v>0.1</v>
      </c>
      <c r="D308" s="146">
        <v>4.0999999999999996</v>
      </c>
      <c r="E308" s="147"/>
      <c r="F308" s="4"/>
      <c r="G308" s="4"/>
      <c r="H308" s="4"/>
      <c r="I308" s="4"/>
      <c r="K308" s="4"/>
      <c r="L308" s="4"/>
      <c r="M308" s="4"/>
      <c r="N308" s="4"/>
      <c r="O308" s="4"/>
      <c r="P308" s="4"/>
      <c r="Q308" s="4"/>
      <c r="R308" s="4"/>
      <c r="S308" s="4"/>
      <c r="T308" s="4"/>
      <c r="U308" s="4"/>
      <c r="V308" s="4"/>
      <c r="W308" s="4"/>
      <c r="X308" s="4"/>
    </row>
    <row r="309" spans="1:24" ht="15" customHeight="1" x14ac:dyDescent="0.25">
      <c r="A309" s="143" t="s">
        <v>2412</v>
      </c>
      <c r="B309" s="144">
        <v>72.900000000000006</v>
      </c>
      <c r="C309" s="145">
        <v>0.1</v>
      </c>
      <c r="D309" s="143">
        <v>4.3</v>
      </c>
      <c r="E309" s="144">
        <f t="shared" ref="E309" si="22">SUM(B309:B320)/12</f>
        <v>71.466666666666669</v>
      </c>
      <c r="F309" s="4"/>
      <c r="G309" s="4"/>
      <c r="H309" s="4"/>
      <c r="I309" s="4"/>
      <c r="K309" s="4"/>
      <c r="L309" s="4"/>
      <c r="M309" s="4"/>
      <c r="N309" s="4"/>
      <c r="O309" s="4"/>
      <c r="P309" s="4"/>
      <c r="Q309" s="4"/>
      <c r="R309" s="4"/>
      <c r="S309" s="4"/>
      <c r="T309" s="4"/>
      <c r="U309" s="4"/>
      <c r="V309" s="4"/>
      <c r="W309" s="4"/>
      <c r="X309" s="4"/>
    </row>
    <row r="310" spans="1:24" ht="15" customHeight="1" x14ac:dyDescent="0.25">
      <c r="A310" s="146" t="s">
        <v>2413</v>
      </c>
      <c r="B310" s="147">
        <v>72.8</v>
      </c>
      <c r="C310" s="148">
        <v>0.6</v>
      </c>
      <c r="D310" s="146">
        <v>4.3</v>
      </c>
      <c r="E310" s="147"/>
      <c r="F310" s="4"/>
      <c r="G310" s="4"/>
      <c r="H310" s="4"/>
      <c r="I310" s="4"/>
      <c r="K310" s="4"/>
      <c r="L310" s="4"/>
      <c r="M310" s="4"/>
      <c r="N310" s="4"/>
      <c r="O310" s="4"/>
      <c r="P310" s="4"/>
      <c r="Q310" s="4"/>
      <c r="R310" s="4"/>
      <c r="S310" s="4"/>
      <c r="T310" s="4"/>
      <c r="U310" s="4"/>
      <c r="V310" s="4"/>
      <c r="W310" s="4"/>
      <c r="X310" s="4"/>
    </row>
    <row r="311" spans="1:24" ht="15" customHeight="1" x14ac:dyDescent="0.25">
      <c r="A311" s="143" t="s">
        <v>2414</v>
      </c>
      <c r="B311" s="144">
        <v>72.400000000000006</v>
      </c>
      <c r="C311" s="145">
        <v>0.1</v>
      </c>
      <c r="D311" s="143">
        <v>3.6</v>
      </c>
      <c r="E311" s="144"/>
      <c r="F311" s="4"/>
      <c r="G311" s="4"/>
      <c r="H311" s="4"/>
      <c r="I311" s="4"/>
      <c r="K311" s="4"/>
      <c r="L311" s="4"/>
      <c r="M311" s="4"/>
      <c r="N311" s="4"/>
      <c r="O311" s="4"/>
      <c r="P311" s="4"/>
      <c r="Q311" s="4"/>
      <c r="R311" s="4"/>
      <c r="S311" s="4"/>
      <c r="T311" s="4"/>
      <c r="U311" s="4"/>
      <c r="V311" s="4"/>
      <c r="W311" s="4"/>
      <c r="X311" s="4"/>
    </row>
    <row r="312" spans="1:24" ht="15" customHeight="1" x14ac:dyDescent="0.25">
      <c r="A312" s="146" t="s">
        <v>2415</v>
      </c>
      <c r="B312" s="147">
        <v>72.3</v>
      </c>
      <c r="C312" s="148">
        <v>0.3</v>
      </c>
      <c r="D312" s="146">
        <v>4.2</v>
      </c>
      <c r="E312" s="147"/>
      <c r="F312" s="4"/>
      <c r="G312" s="4"/>
      <c r="H312" s="4"/>
      <c r="I312" s="4"/>
      <c r="K312" s="4"/>
      <c r="L312" s="4"/>
      <c r="M312" s="4"/>
      <c r="N312" s="4"/>
      <c r="O312" s="4"/>
      <c r="P312" s="4"/>
      <c r="Q312" s="4"/>
      <c r="R312" s="4"/>
      <c r="S312" s="4"/>
      <c r="T312" s="4"/>
      <c r="U312" s="4"/>
      <c r="V312" s="4"/>
      <c r="W312" s="4"/>
      <c r="X312" s="4"/>
    </row>
    <row r="313" spans="1:24" ht="15" customHeight="1" x14ac:dyDescent="0.25">
      <c r="A313" s="143" t="s">
        <v>2416</v>
      </c>
      <c r="B313" s="144">
        <v>72.099999999999994</v>
      </c>
      <c r="C313" s="145">
        <v>0</v>
      </c>
      <c r="D313" s="143">
        <v>4.3</v>
      </c>
      <c r="E313" s="144"/>
      <c r="F313" s="4"/>
      <c r="G313" s="4"/>
      <c r="H313" s="4"/>
      <c r="I313" s="4"/>
      <c r="K313" s="4"/>
      <c r="L313" s="4"/>
      <c r="M313" s="4"/>
      <c r="N313" s="4"/>
      <c r="O313" s="4"/>
      <c r="P313" s="4"/>
      <c r="Q313" s="4"/>
      <c r="R313" s="4"/>
      <c r="S313" s="4"/>
      <c r="T313" s="4"/>
      <c r="U313" s="4"/>
      <c r="V313" s="4"/>
      <c r="W313" s="4"/>
      <c r="X313" s="4"/>
    </row>
    <row r="314" spans="1:24" ht="15" customHeight="1" x14ac:dyDescent="0.25">
      <c r="A314" s="146" t="s">
        <v>2417</v>
      </c>
      <c r="B314" s="147">
        <v>72.099999999999994</v>
      </c>
      <c r="C314" s="148">
        <v>1.5</v>
      </c>
      <c r="D314" s="146">
        <v>4.9000000000000004</v>
      </c>
      <c r="E314" s="147"/>
      <c r="F314" s="4"/>
      <c r="G314" s="4"/>
      <c r="H314" s="4"/>
      <c r="I314" s="4"/>
      <c r="K314" s="4"/>
      <c r="L314" s="4"/>
      <c r="M314" s="4"/>
      <c r="N314" s="4"/>
      <c r="O314" s="4"/>
      <c r="P314" s="4"/>
      <c r="Q314" s="4"/>
      <c r="R314" s="4"/>
      <c r="S314" s="4"/>
      <c r="T314" s="4"/>
      <c r="U314" s="4"/>
      <c r="V314" s="4"/>
      <c r="W314" s="4"/>
      <c r="X314" s="4"/>
    </row>
    <row r="315" spans="1:24" ht="15" customHeight="1" x14ac:dyDescent="0.25">
      <c r="A315" s="143" t="s">
        <v>2418</v>
      </c>
      <c r="B315" s="144">
        <v>71</v>
      </c>
      <c r="C315" s="145">
        <v>0.4</v>
      </c>
      <c r="D315" s="143">
        <v>3.3</v>
      </c>
      <c r="E315" s="144"/>
      <c r="F315" s="4"/>
      <c r="G315" s="4"/>
      <c r="H315" s="4"/>
      <c r="I315" s="4"/>
      <c r="K315" s="4"/>
      <c r="L315" s="4"/>
      <c r="M315" s="4"/>
      <c r="N315" s="4"/>
      <c r="O315" s="4"/>
      <c r="P315" s="4"/>
      <c r="Q315" s="4"/>
      <c r="R315" s="4"/>
      <c r="S315" s="4"/>
      <c r="T315" s="4"/>
      <c r="U315" s="4"/>
      <c r="V315" s="4"/>
      <c r="W315" s="4"/>
      <c r="X315" s="4"/>
    </row>
    <row r="316" spans="1:24" ht="15" customHeight="1" x14ac:dyDescent="0.25">
      <c r="A316" s="146" t="s">
        <v>2419</v>
      </c>
      <c r="B316" s="147">
        <v>70.7</v>
      </c>
      <c r="C316" s="148">
        <v>0.3</v>
      </c>
      <c r="D316" s="146">
        <v>3.1</v>
      </c>
      <c r="E316" s="147"/>
      <c r="F316" s="4"/>
      <c r="G316" s="4"/>
      <c r="H316" s="4"/>
      <c r="I316" s="4"/>
      <c r="K316" s="4"/>
      <c r="L316" s="4"/>
      <c r="M316" s="4"/>
      <c r="N316" s="4"/>
      <c r="O316" s="4"/>
      <c r="P316" s="4"/>
      <c r="Q316" s="4"/>
      <c r="R316" s="4"/>
      <c r="S316" s="4"/>
      <c r="T316" s="4"/>
      <c r="U316" s="4"/>
      <c r="V316" s="4"/>
      <c r="W316" s="4"/>
      <c r="X316" s="4"/>
    </row>
    <row r="317" spans="1:24" ht="15" customHeight="1" x14ac:dyDescent="0.25">
      <c r="A317" s="143" t="s">
        <v>2420</v>
      </c>
      <c r="B317" s="144">
        <v>70.5</v>
      </c>
      <c r="C317" s="145">
        <v>0.1</v>
      </c>
      <c r="D317" s="143">
        <v>2.9</v>
      </c>
      <c r="E317" s="144"/>
      <c r="F317" s="4"/>
      <c r="G317" s="4"/>
      <c r="H317" s="4"/>
      <c r="I317" s="4"/>
      <c r="K317" s="4"/>
      <c r="L317" s="4"/>
      <c r="M317" s="4"/>
      <c r="N317" s="4"/>
      <c r="O317" s="4"/>
      <c r="P317" s="4"/>
      <c r="Q317" s="4"/>
      <c r="R317" s="4"/>
      <c r="S317" s="4"/>
      <c r="T317" s="4"/>
      <c r="U317" s="4"/>
      <c r="V317" s="4"/>
      <c r="W317" s="4"/>
      <c r="X317" s="4"/>
    </row>
    <row r="318" spans="1:24" ht="15" customHeight="1" x14ac:dyDescent="0.25">
      <c r="A318" s="146" t="s">
        <v>2421</v>
      </c>
      <c r="B318" s="147">
        <v>70.400000000000006</v>
      </c>
      <c r="C318" s="148">
        <v>0.1</v>
      </c>
      <c r="D318" s="146">
        <v>2.9</v>
      </c>
      <c r="E318" s="147"/>
      <c r="F318" s="4"/>
      <c r="G318" s="4"/>
      <c r="H318" s="4"/>
      <c r="I318" s="4"/>
      <c r="K318" s="4"/>
      <c r="L318" s="4"/>
      <c r="M318" s="4"/>
      <c r="N318" s="4"/>
      <c r="O318" s="4"/>
      <c r="P318" s="4"/>
      <c r="Q318" s="4"/>
      <c r="R318" s="4"/>
      <c r="S318" s="4"/>
      <c r="T318" s="4"/>
      <c r="U318" s="4"/>
      <c r="V318" s="4"/>
      <c r="W318" s="4"/>
      <c r="X318" s="4"/>
    </row>
    <row r="319" spans="1:24" ht="15" customHeight="1" x14ac:dyDescent="0.25">
      <c r="A319" s="143" t="s">
        <v>2422</v>
      </c>
      <c r="B319" s="144">
        <v>70.3</v>
      </c>
      <c r="C319" s="145">
        <v>0.3</v>
      </c>
      <c r="D319" s="143">
        <v>2.9</v>
      </c>
      <c r="E319" s="144"/>
      <c r="F319" s="4"/>
      <c r="G319" s="4"/>
      <c r="H319" s="4"/>
      <c r="I319" s="4"/>
      <c r="K319" s="4"/>
      <c r="L319" s="4"/>
      <c r="M319" s="4"/>
      <c r="N319" s="4"/>
      <c r="O319" s="4"/>
      <c r="P319" s="4"/>
      <c r="Q319" s="4"/>
      <c r="R319" s="4"/>
      <c r="S319" s="4"/>
      <c r="T319" s="4"/>
      <c r="U319" s="4"/>
      <c r="V319" s="4"/>
      <c r="W319" s="4"/>
      <c r="X319" s="4"/>
    </row>
    <row r="320" spans="1:24" ht="15" customHeight="1" x14ac:dyDescent="0.25">
      <c r="A320" s="146" t="s">
        <v>2423</v>
      </c>
      <c r="B320" s="147">
        <v>70.099999999999994</v>
      </c>
      <c r="C320" s="148">
        <v>0.3</v>
      </c>
      <c r="D320" s="146">
        <v>2.8</v>
      </c>
      <c r="E320" s="147"/>
      <c r="F320" s="4"/>
      <c r="G320" s="4"/>
      <c r="H320" s="4"/>
      <c r="I320" s="4"/>
      <c r="K320" s="4"/>
      <c r="L320" s="4"/>
      <c r="M320" s="4"/>
      <c r="N320" s="4"/>
      <c r="O320" s="4"/>
      <c r="P320" s="4"/>
      <c r="Q320" s="4"/>
      <c r="R320" s="4"/>
      <c r="S320" s="4"/>
      <c r="T320" s="4"/>
      <c r="U320" s="4"/>
      <c r="V320" s="4"/>
      <c r="W320" s="4"/>
      <c r="X320" s="4"/>
    </row>
    <row r="321" spans="1:24" ht="15" customHeight="1" x14ac:dyDescent="0.25">
      <c r="A321" s="143" t="s">
        <v>2424</v>
      </c>
      <c r="B321" s="144">
        <v>69.900000000000006</v>
      </c>
      <c r="C321" s="145">
        <v>0.1</v>
      </c>
      <c r="D321" s="143">
        <v>2.8</v>
      </c>
      <c r="E321" s="144">
        <f t="shared" ref="E321" si="23">SUM(B321:B332)/12</f>
        <v>68.958333333333329</v>
      </c>
      <c r="F321" s="4"/>
      <c r="G321" s="4"/>
      <c r="H321" s="4"/>
      <c r="I321" s="4"/>
      <c r="K321" s="4"/>
      <c r="L321" s="4"/>
      <c r="M321" s="4"/>
      <c r="N321" s="4"/>
      <c r="O321" s="4"/>
      <c r="P321" s="4"/>
      <c r="Q321" s="4"/>
      <c r="R321" s="4"/>
      <c r="S321" s="4"/>
      <c r="T321" s="4"/>
      <c r="U321" s="4"/>
      <c r="V321" s="4"/>
      <c r="W321" s="4"/>
      <c r="X321" s="4"/>
    </row>
    <row r="322" spans="1:24" ht="15" customHeight="1" x14ac:dyDescent="0.25">
      <c r="A322" s="146" t="s">
        <v>2425</v>
      </c>
      <c r="B322" s="147">
        <v>69.8</v>
      </c>
      <c r="C322" s="148">
        <v>-0.1</v>
      </c>
      <c r="D322" s="146">
        <v>3.1</v>
      </c>
      <c r="E322" s="147"/>
      <c r="F322" s="4"/>
      <c r="G322" s="4"/>
      <c r="H322" s="4"/>
      <c r="I322" s="4"/>
      <c r="K322" s="4"/>
      <c r="L322" s="4"/>
      <c r="M322" s="4"/>
      <c r="N322" s="4"/>
      <c r="O322" s="4"/>
      <c r="P322" s="4"/>
      <c r="Q322" s="4"/>
      <c r="R322" s="4"/>
      <c r="S322" s="4"/>
      <c r="T322" s="4"/>
      <c r="U322" s="4"/>
      <c r="V322" s="4"/>
      <c r="W322" s="4"/>
      <c r="X322" s="4"/>
    </row>
    <row r="323" spans="1:24" ht="15" customHeight="1" x14ac:dyDescent="0.25">
      <c r="A323" s="143" t="s">
        <v>2426</v>
      </c>
      <c r="B323" s="144">
        <v>69.900000000000006</v>
      </c>
      <c r="C323" s="145">
        <v>0.7</v>
      </c>
      <c r="D323" s="143">
        <v>3.2</v>
      </c>
      <c r="E323" s="144"/>
      <c r="F323" s="4"/>
      <c r="G323" s="4"/>
      <c r="H323" s="4"/>
      <c r="I323" s="4"/>
      <c r="K323" s="4"/>
      <c r="L323" s="4"/>
      <c r="M323" s="4"/>
      <c r="N323" s="4"/>
      <c r="O323" s="4"/>
      <c r="P323" s="4"/>
      <c r="Q323" s="4"/>
      <c r="R323" s="4"/>
      <c r="S323" s="4"/>
      <c r="T323" s="4"/>
      <c r="U323" s="4"/>
      <c r="V323" s="4"/>
      <c r="W323" s="4"/>
      <c r="X323" s="4"/>
    </row>
    <row r="324" spans="1:24" ht="15" customHeight="1" x14ac:dyDescent="0.25">
      <c r="A324" s="146" t="s">
        <v>2427</v>
      </c>
      <c r="B324" s="147">
        <v>69.400000000000006</v>
      </c>
      <c r="C324" s="148">
        <v>0.4</v>
      </c>
      <c r="D324" s="146">
        <v>3</v>
      </c>
      <c r="E324" s="147"/>
      <c r="F324" s="4"/>
      <c r="G324" s="4"/>
      <c r="H324" s="4"/>
      <c r="I324" s="4"/>
      <c r="K324" s="4"/>
      <c r="L324" s="4"/>
      <c r="M324" s="4"/>
      <c r="N324" s="4"/>
      <c r="O324" s="4"/>
      <c r="P324" s="4"/>
      <c r="Q324" s="4"/>
      <c r="R324" s="4"/>
      <c r="S324" s="4"/>
      <c r="T324" s="4"/>
      <c r="U324" s="4"/>
      <c r="V324" s="4"/>
      <c r="W324" s="4"/>
      <c r="X324" s="4"/>
    </row>
    <row r="325" spans="1:24" ht="15" customHeight="1" x14ac:dyDescent="0.25">
      <c r="A325" s="143" t="s">
        <v>2428</v>
      </c>
      <c r="B325" s="144">
        <v>69.099999999999994</v>
      </c>
      <c r="C325" s="145">
        <v>0.6</v>
      </c>
      <c r="D325" s="143">
        <v>2.8</v>
      </c>
      <c r="E325" s="144"/>
      <c r="F325" s="4"/>
      <c r="G325" s="4"/>
      <c r="H325" s="4"/>
      <c r="I325" s="4"/>
      <c r="K325" s="4"/>
      <c r="L325" s="4"/>
      <c r="M325" s="4"/>
      <c r="N325" s="4"/>
      <c r="O325" s="4"/>
      <c r="P325" s="4"/>
      <c r="Q325" s="4"/>
      <c r="R325" s="4"/>
      <c r="S325" s="4"/>
      <c r="T325" s="4"/>
      <c r="U325" s="4"/>
      <c r="V325" s="4"/>
      <c r="W325" s="4"/>
      <c r="X325" s="4"/>
    </row>
    <row r="326" spans="1:24" ht="15" customHeight="1" x14ac:dyDescent="0.25">
      <c r="A326" s="146" t="s">
        <v>2429</v>
      </c>
      <c r="B326" s="147">
        <v>68.7</v>
      </c>
      <c r="C326" s="148">
        <v>0</v>
      </c>
      <c r="D326" s="146">
        <v>2.2000000000000002</v>
      </c>
      <c r="E326" s="147"/>
      <c r="F326" s="4"/>
      <c r="G326" s="4"/>
      <c r="H326" s="4"/>
      <c r="I326" s="4"/>
      <c r="K326" s="4"/>
      <c r="L326" s="4"/>
      <c r="M326" s="4"/>
      <c r="N326" s="4"/>
      <c r="O326" s="4"/>
      <c r="P326" s="4"/>
      <c r="Q326" s="4"/>
      <c r="R326" s="4"/>
      <c r="S326" s="4"/>
      <c r="T326" s="4"/>
      <c r="U326" s="4"/>
      <c r="V326" s="4"/>
      <c r="W326" s="4"/>
      <c r="X326" s="4"/>
    </row>
    <row r="327" spans="1:24" ht="15" customHeight="1" x14ac:dyDescent="0.25">
      <c r="A327" s="143" t="s">
        <v>2430</v>
      </c>
      <c r="B327" s="144">
        <v>68.7</v>
      </c>
      <c r="C327" s="145">
        <v>0.1</v>
      </c>
      <c r="D327" s="143">
        <v>2.4</v>
      </c>
      <c r="E327" s="144"/>
      <c r="F327" s="4"/>
      <c r="G327" s="4"/>
      <c r="H327" s="4"/>
      <c r="I327" s="4"/>
      <c r="K327" s="4"/>
      <c r="L327" s="4"/>
      <c r="M327" s="4"/>
      <c r="N327" s="4"/>
      <c r="O327" s="4"/>
      <c r="P327" s="4"/>
      <c r="Q327" s="4"/>
      <c r="R327" s="4"/>
      <c r="S327" s="4"/>
      <c r="T327" s="4"/>
      <c r="U327" s="4"/>
      <c r="V327" s="4"/>
      <c r="W327" s="4"/>
      <c r="X327" s="4"/>
    </row>
    <row r="328" spans="1:24" ht="15" customHeight="1" x14ac:dyDescent="0.25">
      <c r="A328" s="146" t="s">
        <v>2431</v>
      </c>
      <c r="B328" s="147">
        <v>68.599999999999994</v>
      </c>
      <c r="C328" s="148">
        <v>0.1</v>
      </c>
      <c r="D328" s="146">
        <v>2.4</v>
      </c>
      <c r="E328" s="147"/>
      <c r="F328" s="4"/>
      <c r="G328" s="4"/>
      <c r="H328" s="4"/>
      <c r="I328" s="4"/>
      <c r="K328" s="4"/>
      <c r="L328" s="4"/>
      <c r="M328" s="4"/>
      <c r="N328" s="4"/>
      <c r="O328" s="4"/>
      <c r="P328" s="4"/>
      <c r="Q328" s="4"/>
      <c r="R328" s="4"/>
      <c r="S328" s="4"/>
      <c r="T328" s="4"/>
      <c r="U328" s="4"/>
      <c r="V328" s="4"/>
      <c r="W328" s="4"/>
      <c r="X328" s="4"/>
    </row>
    <row r="329" spans="1:24" ht="15" customHeight="1" x14ac:dyDescent="0.25">
      <c r="A329" s="143" t="s">
        <v>2432</v>
      </c>
      <c r="B329" s="144">
        <v>68.5</v>
      </c>
      <c r="C329" s="145">
        <v>0.1</v>
      </c>
      <c r="D329" s="143">
        <v>2.4</v>
      </c>
      <c r="E329" s="144"/>
      <c r="F329" s="4"/>
      <c r="G329" s="4"/>
      <c r="H329" s="4"/>
      <c r="I329" s="4"/>
      <c r="K329" s="4"/>
      <c r="L329" s="4"/>
      <c r="M329" s="4"/>
      <c r="N329" s="4"/>
      <c r="O329" s="4"/>
      <c r="P329" s="4"/>
      <c r="Q329" s="4"/>
      <c r="R329" s="4"/>
      <c r="S329" s="4"/>
      <c r="T329" s="4"/>
      <c r="U329" s="4"/>
      <c r="V329" s="4"/>
      <c r="W329" s="4"/>
      <c r="X329" s="4"/>
    </row>
    <row r="330" spans="1:24" ht="15" customHeight="1" x14ac:dyDescent="0.25">
      <c r="A330" s="146" t="s">
        <v>2433</v>
      </c>
      <c r="B330" s="147">
        <v>68.400000000000006</v>
      </c>
      <c r="C330" s="148">
        <v>0.1</v>
      </c>
      <c r="D330" s="146">
        <v>2.7</v>
      </c>
      <c r="E330" s="147"/>
      <c r="F330" s="4"/>
      <c r="G330" s="4"/>
      <c r="H330" s="4"/>
      <c r="I330" s="4"/>
      <c r="K330" s="4"/>
      <c r="L330" s="4"/>
      <c r="M330" s="4"/>
      <c r="N330" s="4"/>
      <c r="O330" s="4"/>
      <c r="P330" s="4"/>
      <c r="Q330" s="4"/>
      <c r="R330" s="4"/>
      <c r="S330" s="4"/>
      <c r="T330" s="4"/>
      <c r="U330" s="4"/>
      <c r="V330" s="4"/>
      <c r="W330" s="4"/>
      <c r="X330" s="4"/>
    </row>
    <row r="331" spans="1:24" ht="15" customHeight="1" x14ac:dyDescent="0.25">
      <c r="A331" s="143" t="s">
        <v>2434</v>
      </c>
      <c r="B331" s="144">
        <v>68.3</v>
      </c>
      <c r="C331" s="145">
        <v>0.1</v>
      </c>
      <c r="D331" s="143">
        <v>2.7</v>
      </c>
      <c r="E331" s="144"/>
      <c r="F331" s="4"/>
      <c r="G331" s="4"/>
      <c r="H331" s="4"/>
      <c r="I331" s="4"/>
      <c r="K331" s="4"/>
      <c r="L331" s="4"/>
      <c r="M331" s="4"/>
      <c r="N331" s="4"/>
      <c r="O331" s="4"/>
      <c r="P331" s="4"/>
      <c r="Q331" s="4"/>
      <c r="R331" s="4"/>
      <c r="S331" s="4"/>
      <c r="T331" s="4"/>
      <c r="U331" s="4"/>
      <c r="V331" s="4"/>
      <c r="W331" s="4"/>
      <c r="X331" s="4"/>
    </row>
    <row r="332" spans="1:24" ht="15" customHeight="1" x14ac:dyDescent="0.25">
      <c r="A332" s="146" t="s">
        <v>2435</v>
      </c>
      <c r="B332" s="147">
        <v>68.2</v>
      </c>
      <c r="C332" s="148">
        <v>0.3</v>
      </c>
      <c r="D332" s="146">
        <v>2.9</v>
      </c>
      <c r="E332" s="147"/>
      <c r="F332" s="4"/>
      <c r="G332" s="4"/>
      <c r="H332" s="4"/>
      <c r="I332" s="4"/>
      <c r="K332" s="4"/>
      <c r="L332" s="4"/>
      <c r="M332" s="4"/>
      <c r="N332" s="4"/>
      <c r="O332" s="4"/>
      <c r="P332" s="4"/>
      <c r="Q332" s="4"/>
      <c r="R332" s="4"/>
      <c r="S332" s="4"/>
      <c r="T332" s="4"/>
      <c r="U332" s="4"/>
      <c r="V332" s="4"/>
      <c r="W332" s="4"/>
      <c r="X332" s="4"/>
    </row>
    <row r="333" spans="1:24" ht="15" customHeight="1" x14ac:dyDescent="0.25">
      <c r="A333" s="143" t="s">
        <v>2436</v>
      </c>
      <c r="B333" s="144">
        <v>68</v>
      </c>
      <c r="C333" s="145">
        <v>0.4</v>
      </c>
      <c r="D333" s="143">
        <v>3</v>
      </c>
      <c r="E333" s="144">
        <f t="shared" ref="E333" si="24">SUM(B333:B344)/12</f>
        <v>67.133333333333326</v>
      </c>
      <c r="F333" s="4"/>
      <c r="G333" s="4"/>
      <c r="H333" s="4"/>
      <c r="I333" s="4"/>
      <c r="K333" s="4"/>
      <c r="L333" s="4"/>
      <c r="M333" s="4"/>
      <c r="N333" s="4"/>
      <c r="O333" s="4"/>
      <c r="P333" s="4"/>
      <c r="Q333" s="4"/>
      <c r="R333" s="4"/>
      <c r="S333" s="4"/>
      <c r="T333" s="4"/>
      <c r="U333" s="4"/>
      <c r="V333" s="4"/>
      <c r="W333" s="4"/>
      <c r="X333" s="4"/>
    </row>
    <row r="334" spans="1:24" ht="15" customHeight="1" x14ac:dyDescent="0.25">
      <c r="A334" s="146" t="s">
        <v>2437</v>
      </c>
      <c r="B334" s="147">
        <v>67.7</v>
      </c>
      <c r="C334" s="148">
        <v>0</v>
      </c>
      <c r="D334" s="146">
        <v>2.9</v>
      </c>
      <c r="E334" s="147"/>
      <c r="F334" s="4"/>
      <c r="G334" s="4"/>
      <c r="H334" s="4"/>
      <c r="I334" s="4"/>
      <c r="K334" s="4"/>
      <c r="L334" s="4"/>
      <c r="M334" s="4"/>
      <c r="N334" s="4"/>
      <c r="O334" s="4"/>
      <c r="P334" s="4"/>
      <c r="Q334" s="4"/>
      <c r="R334" s="4"/>
      <c r="S334" s="4"/>
      <c r="T334" s="4"/>
      <c r="U334" s="4"/>
      <c r="V334" s="4"/>
      <c r="W334" s="4"/>
      <c r="X334" s="4"/>
    </row>
    <row r="335" spans="1:24" ht="15" customHeight="1" x14ac:dyDescent="0.25">
      <c r="A335" s="143" t="s">
        <v>2438</v>
      </c>
      <c r="B335" s="144">
        <v>67.7</v>
      </c>
      <c r="C335" s="145">
        <v>0.4</v>
      </c>
      <c r="D335" s="143">
        <v>3.2</v>
      </c>
      <c r="E335" s="144"/>
      <c r="F335" s="4"/>
      <c r="G335" s="4"/>
      <c r="H335" s="4"/>
      <c r="I335" s="4"/>
      <c r="K335" s="4"/>
      <c r="L335" s="4"/>
      <c r="M335" s="4"/>
      <c r="N335" s="4"/>
      <c r="O335" s="4"/>
      <c r="P335" s="4"/>
      <c r="Q335" s="4"/>
      <c r="R335" s="4"/>
      <c r="S335" s="4"/>
      <c r="T335" s="4"/>
      <c r="U335" s="4"/>
      <c r="V335" s="4"/>
      <c r="W335" s="4"/>
      <c r="X335" s="4"/>
    </row>
    <row r="336" spans="1:24" ht="15" customHeight="1" x14ac:dyDescent="0.25">
      <c r="A336" s="146" t="s">
        <v>2439</v>
      </c>
      <c r="B336" s="147">
        <v>67.400000000000006</v>
      </c>
      <c r="C336" s="148">
        <v>0.3</v>
      </c>
      <c r="D336" s="146">
        <v>2.9</v>
      </c>
      <c r="E336" s="147"/>
      <c r="F336" s="4"/>
      <c r="G336" s="4"/>
      <c r="H336" s="4"/>
      <c r="I336" s="4"/>
      <c r="K336" s="4"/>
      <c r="L336" s="4"/>
      <c r="M336" s="4"/>
      <c r="N336" s="4"/>
      <c r="O336" s="4"/>
      <c r="P336" s="4"/>
      <c r="Q336" s="4"/>
      <c r="R336" s="4"/>
      <c r="S336" s="4"/>
      <c r="T336" s="4"/>
      <c r="U336" s="4"/>
      <c r="V336" s="4"/>
      <c r="W336" s="4"/>
      <c r="X336" s="4"/>
    </row>
    <row r="337" spans="1:24" ht="15" customHeight="1" x14ac:dyDescent="0.25">
      <c r="A337" s="143" t="s">
        <v>2440</v>
      </c>
      <c r="B337" s="144">
        <v>67.2</v>
      </c>
      <c r="C337" s="145">
        <v>0</v>
      </c>
      <c r="D337" s="143">
        <v>2.8</v>
      </c>
      <c r="E337" s="144"/>
      <c r="F337" s="4"/>
      <c r="G337" s="4"/>
      <c r="H337" s="4"/>
      <c r="I337" s="4"/>
      <c r="K337" s="4"/>
      <c r="L337" s="4"/>
      <c r="M337" s="4"/>
      <c r="N337" s="4"/>
      <c r="O337" s="4"/>
      <c r="P337" s="4"/>
      <c r="Q337" s="4"/>
      <c r="R337" s="4"/>
      <c r="S337" s="4"/>
      <c r="T337" s="4"/>
      <c r="U337" s="4"/>
      <c r="V337" s="4"/>
      <c r="W337" s="4"/>
      <c r="X337" s="4"/>
    </row>
    <row r="338" spans="1:24" ht="15" customHeight="1" x14ac:dyDescent="0.25">
      <c r="A338" s="146" t="s">
        <v>2441</v>
      </c>
      <c r="B338" s="147">
        <v>67.2</v>
      </c>
      <c r="C338" s="148">
        <v>0.1</v>
      </c>
      <c r="D338" s="146">
        <v>2.9</v>
      </c>
      <c r="E338" s="147"/>
      <c r="F338" s="4"/>
      <c r="G338" s="4"/>
      <c r="H338" s="4"/>
      <c r="I338" s="4"/>
      <c r="K338" s="4"/>
      <c r="L338" s="4"/>
      <c r="M338" s="4"/>
      <c r="N338" s="4"/>
      <c r="O338" s="4"/>
      <c r="P338" s="4"/>
      <c r="Q338" s="4"/>
      <c r="R338" s="4"/>
      <c r="S338" s="4"/>
      <c r="T338" s="4"/>
      <c r="U338" s="4"/>
      <c r="V338" s="4"/>
      <c r="W338" s="4"/>
      <c r="X338" s="4"/>
    </row>
    <row r="339" spans="1:24" ht="15" customHeight="1" x14ac:dyDescent="0.25">
      <c r="A339" s="143" t="s">
        <v>2442</v>
      </c>
      <c r="B339" s="144">
        <v>67.099999999999994</v>
      </c>
      <c r="C339" s="145">
        <v>0.1</v>
      </c>
      <c r="D339" s="143">
        <v>2.9</v>
      </c>
      <c r="E339" s="144"/>
      <c r="F339" s="4"/>
      <c r="G339" s="4"/>
      <c r="H339" s="4"/>
      <c r="I339" s="4"/>
      <c r="K339" s="4"/>
      <c r="L339" s="4"/>
      <c r="M339" s="4"/>
      <c r="N339" s="4"/>
      <c r="O339" s="4"/>
      <c r="P339" s="4"/>
      <c r="Q339" s="4"/>
      <c r="R339" s="4"/>
      <c r="S339" s="4"/>
      <c r="T339" s="4"/>
      <c r="U339" s="4"/>
      <c r="V339" s="4"/>
      <c r="W339" s="4"/>
      <c r="X339" s="4"/>
    </row>
    <row r="340" spans="1:24" ht="15" customHeight="1" x14ac:dyDescent="0.25">
      <c r="A340" s="146" t="s">
        <v>2443</v>
      </c>
      <c r="B340" s="147">
        <v>67</v>
      </c>
      <c r="C340" s="148">
        <v>0.1</v>
      </c>
      <c r="D340" s="146">
        <v>2.8</v>
      </c>
      <c r="E340" s="147"/>
      <c r="F340" s="4"/>
      <c r="G340" s="4"/>
      <c r="H340" s="4"/>
      <c r="I340" s="4"/>
      <c r="K340" s="4"/>
      <c r="L340" s="4"/>
      <c r="M340" s="4"/>
      <c r="N340" s="4"/>
      <c r="O340" s="4"/>
      <c r="P340" s="4"/>
      <c r="Q340" s="4"/>
      <c r="R340" s="4"/>
      <c r="S340" s="4"/>
      <c r="T340" s="4"/>
      <c r="U340" s="4"/>
      <c r="V340" s="4"/>
      <c r="W340" s="4"/>
      <c r="X340" s="4"/>
    </row>
    <row r="341" spans="1:24" ht="15" customHeight="1" x14ac:dyDescent="0.25">
      <c r="A341" s="143" t="s">
        <v>2444</v>
      </c>
      <c r="B341" s="144">
        <v>66.900000000000006</v>
      </c>
      <c r="C341" s="145">
        <v>0.5</v>
      </c>
      <c r="D341" s="143">
        <v>2.9</v>
      </c>
      <c r="E341" s="144"/>
      <c r="F341" s="4"/>
      <c r="G341" s="4"/>
      <c r="H341" s="4"/>
      <c r="I341" s="4"/>
      <c r="K341" s="4"/>
      <c r="L341" s="4"/>
      <c r="M341" s="4"/>
      <c r="N341" s="4"/>
      <c r="O341" s="4"/>
      <c r="P341" s="4"/>
      <c r="Q341" s="4"/>
      <c r="R341" s="4"/>
      <c r="S341" s="4"/>
      <c r="T341" s="4"/>
      <c r="U341" s="4"/>
      <c r="V341" s="4"/>
      <c r="W341" s="4"/>
      <c r="X341" s="4"/>
    </row>
    <row r="342" spans="1:24" ht="15" customHeight="1" x14ac:dyDescent="0.25">
      <c r="A342" s="146" t="s">
        <v>2445</v>
      </c>
      <c r="B342" s="147">
        <v>66.599999999999994</v>
      </c>
      <c r="C342" s="148">
        <v>0.2</v>
      </c>
      <c r="D342" s="146">
        <v>2.6</v>
      </c>
      <c r="E342" s="147"/>
      <c r="F342" s="4"/>
      <c r="G342" s="4"/>
      <c r="H342" s="4"/>
      <c r="I342" s="4"/>
      <c r="K342" s="4"/>
      <c r="L342" s="4"/>
      <c r="M342" s="4"/>
      <c r="N342" s="4"/>
      <c r="O342" s="4"/>
      <c r="P342" s="4"/>
      <c r="Q342" s="4"/>
      <c r="R342" s="4"/>
      <c r="S342" s="4"/>
      <c r="T342" s="4"/>
      <c r="U342" s="4"/>
      <c r="V342" s="4"/>
      <c r="W342" s="4"/>
      <c r="X342" s="4"/>
    </row>
    <row r="343" spans="1:24" ht="15" customHeight="1" x14ac:dyDescent="0.25">
      <c r="A343" s="143" t="s">
        <v>2446</v>
      </c>
      <c r="B343" s="144">
        <v>66.5</v>
      </c>
      <c r="C343" s="145">
        <v>0.3</v>
      </c>
      <c r="D343" s="143">
        <v>2.5</v>
      </c>
      <c r="E343" s="144"/>
      <c r="F343" s="4"/>
      <c r="G343" s="4"/>
      <c r="H343" s="4"/>
      <c r="I343" s="4"/>
      <c r="K343" s="4"/>
      <c r="L343" s="4"/>
      <c r="M343" s="4"/>
      <c r="N343" s="4"/>
      <c r="O343" s="4"/>
      <c r="P343" s="4"/>
      <c r="Q343" s="4"/>
      <c r="R343" s="4"/>
      <c r="S343" s="4"/>
      <c r="T343" s="4"/>
      <c r="U343" s="4"/>
      <c r="V343" s="4"/>
      <c r="W343" s="4"/>
      <c r="X343" s="4"/>
    </row>
    <row r="344" spans="1:24" ht="15" customHeight="1" x14ac:dyDescent="0.25">
      <c r="A344" s="146" t="s">
        <v>2447</v>
      </c>
      <c r="B344" s="147">
        <v>66.3</v>
      </c>
      <c r="C344" s="148">
        <v>0.5</v>
      </c>
      <c r="D344" s="146">
        <v>2.2999999999999998</v>
      </c>
      <c r="E344" s="147"/>
      <c r="F344" s="4"/>
      <c r="G344" s="4"/>
      <c r="H344" s="4"/>
      <c r="I344" s="4"/>
      <c r="K344" s="4"/>
      <c r="L344" s="4"/>
      <c r="M344" s="4"/>
      <c r="N344" s="4"/>
      <c r="O344" s="4"/>
      <c r="P344" s="4"/>
      <c r="Q344" s="4"/>
      <c r="R344" s="4"/>
      <c r="S344" s="4"/>
      <c r="T344" s="4"/>
      <c r="U344" s="4"/>
      <c r="V344" s="4"/>
      <c r="W344" s="4"/>
      <c r="X344" s="4"/>
    </row>
    <row r="345" spans="1:24" ht="15" customHeight="1" x14ac:dyDescent="0.25">
      <c r="A345" s="143" t="s">
        <v>2448</v>
      </c>
      <c r="B345" s="144">
        <v>66</v>
      </c>
      <c r="C345" s="145">
        <v>0.3</v>
      </c>
      <c r="D345" s="143">
        <v>1.9</v>
      </c>
      <c r="E345" s="144">
        <f t="shared" ref="E345" si="25">SUM(B345:B356)/12</f>
        <v>65.3</v>
      </c>
      <c r="F345" s="4"/>
      <c r="G345" s="4"/>
      <c r="H345" s="4"/>
      <c r="I345" s="4"/>
      <c r="K345" s="4"/>
      <c r="L345" s="4"/>
      <c r="M345" s="4"/>
      <c r="N345" s="4"/>
      <c r="O345" s="4"/>
      <c r="P345" s="4"/>
      <c r="Q345" s="4"/>
      <c r="R345" s="4"/>
      <c r="S345" s="4"/>
      <c r="T345" s="4"/>
      <c r="U345" s="4"/>
      <c r="V345" s="4"/>
      <c r="W345" s="4"/>
      <c r="X345" s="4"/>
    </row>
    <row r="346" spans="1:24" ht="15" customHeight="1" x14ac:dyDescent="0.25">
      <c r="A346" s="146" t="s">
        <v>2449</v>
      </c>
      <c r="B346" s="147">
        <v>65.8</v>
      </c>
      <c r="C346" s="148">
        <v>0.3</v>
      </c>
      <c r="D346" s="146">
        <v>1.7</v>
      </c>
      <c r="E346" s="147"/>
      <c r="F346" s="4"/>
      <c r="G346" s="4"/>
      <c r="H346" s="4"/>
      <c r="I346" s="4"/>
      <c r="K346" s="4"/>
      <c r="L346" s="4"/>
      <c r="M346" s="4"/>
      <c r="N346" s="4"/>
      <c r="O346" s="4"/>
      <c r="P346" s="4"/>
      <c r="Q346" s="4"/>
      <c r="R346" s="4"/>
      <c r="S346" s="4"/>
      <c r="T346" s="4"/>
      <c r="U346" s="4"/>
      <c r="V346" s="4"/>
      <c r="W346" s="4"/>
      <c r="X346" s="4"/>
    </row>
    <row r="347" spans="1:24" ht="15" customHeight="1" x14ac:dyDescent="0.25">
      <c r="A347" s="143" t="s">
        <v>2450</v>
      </c>
      <c r="B347" s="144">
        <v>65.599999999999994</v>
      </c>
      <c r="C347" s="145">
        <v>0.2</v>
      </c>
      <c r="D347" s="143">
        <v>1.5</v>
      </c>
      <c r="E347" s="144"/>
      <c r="F347" s="4"/>
      <c r="G347" s="4"/>
      <c r="H347" s="4"/>
      <c r="I347" s="4"/>
      <c r="K347" s="4"/>
      <c r="L347" s="4"/>
      <c r="M347" s="4"/>
      <c r="N347" s="4"/>
      <c r="O347" s="4"/>
      <c r="P347" s="4"/>
      <c r="Q347" s="4"/>
      <c r="R347" s="4"/>
      <c r="S347" s="4"/>
      <c r="T347" s="4"/>
      <c r="U347" s="4"/>
      <c r="V347" s="4"/>
      <c r="W347" s="4"/>
      <c r="X347" s="4"/>
    </row>
    <row r="348" spans="1:24" ht="15" customHeight="1" x14ac:dyDescent="0.25">
      <c r="A348" s="146" t="s">
        <v>2451</v>
      </c>
      <c r="B348" s="147">
        <v>65.5</v>
      </c>
      <c r="C348" s="148">
        <v>0.2</v>
      </c>
      <c r="D348" s="146">
        <v>1.4</v>
      </c>
      <c r="E348" s="147"/>
      <c r="F348" s="4"/>
      <c r="G348" s="4"/>
      <c r="H348" s="4"/>
      <c r="I348" s="4"/>
      <c r="K348" s="4"/>
      <c r="L348" s="4"/>
      <c r="M348" s="4"/>
      <c r="N348" s="4"/>
      <c r="O348" s="4"/>
      <c r="P348" s="4"/>
      <c r="Q348" s="4"/>
      <c r="R348" s="4"/>
      <c r="S348" s="4"/>
      <c r="T348" s="4"/>
      <c r="U348" s="4"/>
      <c r="V348" s="4"/>
      <c r="W348" s="4"/>
      <c r="X348" s="4"/>
    </row>
    <row r="349" spans="1:24" ht="15" customHeight="1" x14ac:dyDescent="0.25">
      <c r="A349" s="143" t="s">
        <v>2452</v>
      </c>
      <c r="B349" s="144">
        <v>65.400000000000006</v>
      </c>
      <c r="C349" s="145">
        <v>0.2</v>
      </c>
      <c r="D349" s="143">
        <v>1.1000000000000001</v>
      </c>
      <c r="E349" s="144"/>
      <c r="F349" s="4"/>
      <c r="G349" s="4"/>
      <c r="H349" s="4"/>
      <c r="I349" s="4"/>
      <c r="K349" s="4"/>
      <c r="L349" s="4"/>
      <c r="M349" s="4"/>
      <c r="N349" s="4"/>
      <c r="O349" s="4"/>
      <c r="P349" s="4"/>
      <c r="Q349" s="4"/>
      <c r="R349" s="4"/>
      <c r="S349" s="4"/>
      <c r="T349" s="4"/>
      <c r="U349" s="4"/>
      <c r="V349" s="4"/>
      <c r="W349" s="4"/>
      <c r="X349" s="4"/>
    </row>
    <row r="350" spans="1:24" ht="15" customHeight="1" x14ac:dyDescent="0.25">
      <c r="A350" s="146" t="s">
        <v>2453</v>
      </c>
      <c r="B350" s="147">
        <v>65.3</v>
      </c>
      <c r="C350" s="148">
        <v>0.2</v>
      </c>
      <c r="D350" s="146">
        <v>1.1000000000000001</v>
      </c>
      <c r="E350" s="147"/>
      <c r="F350" s="4"/>
      <c r="G350" s="4"/>
      <c r="H350" s="4"/>
      <c r="I350" s="4"/>
      <c r="K350" s="4"/>
      <c r="L350" s="4"/>
      <c r="M350" s="4"/>
      <c r="N350" s="4"/>
      <c r="O350" s="4"/>
      <c r="P350" s="4"/>
      <c r="Q350" s="4"/>
      <c r="R350" s="4"/>
      <c r="S350" s="4"/>
      <c r="T350" s="4"/>
      <c r="U350" s="4"/>
      <c r="V350" s="4"/>
      <c r="W350" s="4"/>
      <c r="X350" s="4"/>
    </row>
    <row r="351" spans="1:24" ht="15" customHeight="1" x14ac:dyDescent="0.25">
      <c r="A351" s="143" t="s">
        <v>2454</v>
      </c>
      <c r="B351" s="144">
        <v>65.2</v>
      </c>
      <c r="C351" s="145">
        <v>0</v>
      </c>
      <c r="D351" s="143">
        <v>1.1000000000000001</v>
      </c>
      <c r="E351" s="144"/>
      <c r="F351" s="4"/>
      <c r="G351" s="4"/>
      <c r="H351" s="4"/>
      <c r="I351" s="4"/>
      <c r="K351" s="4"/>
      <c r="L351" s="4"/>
      <c r="M351" s="4"/>
      <c r="N351" s="4"/>
      <c r="O351" s="4"/>
      <c r="P351" s="4"/>
      <c r="Q351" s="4"/>
      <c r="R351" s="4"/>
      <c r="S351" s="4"/>
      <c r="T351" s="4"/>
      <c r="U351" s="4"/>
      <c r="V351" s="4"/>
      <c r="W351" s="4"/>
      <c r="X351" s="4"/>
    </row>
    <row r="352" spans="1:24" ht="15" customHeight="1" x14ac:dyDescent="0.25">
      <c r="A352" s="146" t="s">
        <v>2455</v>
      </c>
      <c r="B352" s="147">
        <v>65.2</v>
      </c>
      <c r="C352" s="148">
        <v>0.3</v>
      </c>
      <c r="D352" s="146">
        <v>1.2</v>
      </c>
      <c r="E352" s="147"/>
      <c r="F352" s="4"/>
      <c r="G352" s="4"/>
      <c r="H352" s="4"/>
      <c r="I352" s="4"/>
      <c r="K352" s="4"/>
      <c r="L352" s="4"/>
      <c r="M352" s="4"/>
      <c r="N352" s="4"/>
      <c r="O352" s="4"/>
      <c r="P352" s="4"/>
      <c r="Q352" s="4"/>
      <c r="R352" s="4"/>
      <c r="S352" s="4"/>
      <c r="T352" s="4"/>
      <c r="U352" s="4"/>
      <c r="V352" s="4"/>
      <c r="W352" s="4"/>
      <c r="X352" s="4"/>
    </row>
    <row r="353" spans="1:24" ht="15" customHeight="1" x14ac:dyDescent="0.25">
      <c r="A353" s="143" t="s">
        <v>2456</v>
      </c>
      <c r="B353" s="144">
        <v>65</v>
      </c>
      <c r="C353" s="145">
        <v>0.2</v>
      </c>
      <c r="D353" s="143">
        <v>0.9</v>
      </c>
      <c r="E353" s="144"/>
      <c r="F353" s="4"/>
      <c r="G353" s="4"/>
      <c r="H353" s="4"/>
      <c r="I353" s="4"/>
      <c r="K353" s="4"/>
      <c r="L353" s="4"/>
      <c r="M353" s="4"/>
      <c r="N353" s="4"/>
      <c r="O353" s="4"/>
      <c r="P353" s="4"/>
      <c r="Q353" s="4"/>
      <c r="R353" s="4"/>
      <c r="S353" s="4"/>
      <c r="T353" s="4"/>
      <c r="U353" s="4"/>
      <c r="V353" s="4"/>
      <c r="W353" s="4"/>
      <c r="X353" s="4"/>
    </row>
    <row r="354" spans="1:24" ht="15" customHeight="1" x14ac:dyDescent="0.25">
      <c r="A354" s="146" t="s">
        <v>2457</v>
      </c>
      <c r="B354" s="147">
        <v>64.900000000000006</v>
      </c>
      <c r="C354" s="148">
        <v>0</v>
      </c>
      <c r="D354" s="146">
        <v>0.9</v>
      </c>
      <c r="E354" s="147"/>
      <c r="F354" s="4"/>
      <c r="G354" s="4"/>
      <c r="H354" s="4"/>
      <c r="I354" s="4"/>
      <c r="K354" s="4"/>
      <c r="L354" s="4"/>
      <c r="M354" s="4"/>
      <c r="N354" s="4"/>
      <c r="O354" s="4"/>
      <c r="P354" s="4"/>
      <c r="Q354" s="4"/>
      <c r="R354" s="4"/>
      <c r="S354" s="4"/>
      <c r="T354" s="4"/>
      <c r="U354" s="4"/>
      <c r="V354" s="4"/>
      <c r="W354" s="4"/>
      <c r="X354" s="4"/>
    </row>
    <row r="355" spans="1:24" ht="15" customHeight="1" x14ac:dyDescent="0.25">
      <c r="A355" s="143" t="s">
        <v>2458</v>
      </c>
      <c r="B355" s="144">
        <v>64.900000000000006</v>
      </c>
      <c r="C355" s="145">
        <v>0.2</v>
      </c>
      <c r="D355" s="143">
        <v>1.1000000000000001</v>
      </c>
      <c r="E355" s="144"/>
      <c r="F355" s="4"/>
      <c r="G355" s="4"/>
      <c r="H355" s="4"/>
      <c r="I355" s="4"/>
      <c r="K355" s="4"/>
      <c r="L355" s="4"/>
      <c r="M355" s="4"/>
      <c r="N355" s="4"/>
      <c r="O355" s="4"/>
      <c r="P355" s="4"/>
      <c r="Q355" s="4"/>
      <c r="R355" s="4"/>
      <c r="S355" s="4"/>
      <c r="T355" s="4"/>
      <c r="U355" s="4"/>
      <c r="V355" s="4"/>
      <c r="W355" s="4"/>
      <c r="X355" s="4"/>
    </row>
    <row r="356" spans="1:24" ht="15" customHeight="1" x14ac:dyDescent="0.25">
      <c r="A356" s="146" t="s">
        <v>2459</v>
      </c>
      <c r="B356" s="147">
        <v>64.8</v>
      </c>
      <c r="C356" s="148">
        <v>0</v>
      </c>
      <c r="D356" s="146">
        <v>0.9</v>
      </c>
      <c r="E356" s="147"/>
      <c r="F356" s="4"/>
      <c r="G356" s="4"/>
      <c r="H356" s="4"/>
      <c r="I356" s="4"/>
      <c r="K356" s="4"/>
      <c r="L356" s="4"/>
      <c r="M356" s="4"/>
      <c r="N356" s="4"/>
      <c r="O356" s="4"/>
      <c r="P356" s="4"/>
      <c r="Q356" s="4"/>
      <c r="R356" s="4"/>
      <c r="S356" s="4"/>
      <c r="T356" s="4"/>
      <c r="U356" s="4"/>
      <c r="V356" s="4"/>
      <c r="W356" s="4"/>
      <c r="X356" s="4"/>
    </row>
    <row r="357" spans="1:24" ht="15" customHeight="1" x14ac:dyDescent="0.25">
      <c r="A357" s="143" t="s">
        <v>2460</v>
      </c>
      <c r="B357" s="144">
        <v>64.8</v>
      </c>
      <c r="C357" s="145">
        <v>0.2</v>
      </c>
      <c r="D357" s="143">
        <v>1.1000000000000001</v>
      </c>
      <c r="E357" s="144">
        <f t="shared" ref="E357" si="26">SUM(B357:B368)/12</f>
        <v>64.5</v>
      </c>
      <c r="F357" s="4"/>
      <c r="G357" s="4"/>
      <c r="H357" s="4"/>
      <c r="I357" s="4"/>
      <c r="K357" s="4"/>
      <c r="L357" s="4"/>
      <c r="M357" s="4"/>
      <c r="N357" s="4"/>
      <c r="O357" s="4"/>
      <c r="P357" s="4"/>
      <c r="Q357" s="4"/>
      <c r="R357" s="4"/>
      <c r="S357" s="4"/>
      <c r="T357" s="4"/>
      <c r="U357" s="4"/>
      <c r="V357" s="4"/>
      <c r="W357" s="4"/>
      <c r="X357" s="4"/>
    </row>
    <row r="358" spans="1:24" ht="15" customHeight="1" x14ac:dyDescent="0.25">
      <c r="A358" s="146" t="s">
        <v>2461</v>
      </c>
      <c r="B358" s="147">
        <v>64.7</v>
      </c>
      <c r="C358" s="148">
        <v>0.2</v>
      </c>
      <c r="D358" s="146">
        <v>0.9</v>
      </c>
      <c r="E358" s="147"/>
      <c r="F358" s="4"/>
      <c r="G358" s="4"/>
      <c r="H358" s="4"/>
      <c r="I358" s="4"/>
      <c r="K358" s="4"/>
      <c r="L358" s="4"/>
      <c r="M358" s="4"/>
      <c r="N358" s="4"/>
      <c r="O358" s="4"/>
      <c r="P358" s="4"/>
      <c r="Q358" s="4"/>
      <c r="R358" s="4"/>
      <c r="S358" s="4"/>
      <c r="T358" s="4"/>
      <c r="U358" s="4"/>
      <c r="V358" s="4"/>
      <c r="W358" s="4"/>
      <c r="X358" s="4"/>
    </row>
    <row r="359" spans="1:24" ht="15" customHeight="1" x14ac:dyDescent="0.25">
      <c r="A359" s="143" t="s">
        <v>2462</v>
      </c>
      <c r="B359" s="144">
        <v>64.599999999999994</v>
      </c>
      <c r="C359" s="145">
        <v>0</v>
      </c>
      <c r="D359" s="143">
        <v>0.8</v>
      </c>
      <c r="E359" s="144"/>
      <c r="F359" s="4"/>
      <c r="G359" s="4"/>
      <c r="H359" s="4"/>
      <c r="I359" s="4"/>
      <c r="K359" s="4"/>
      <c r="L359" s="4"/>
      <c r="M359" s="4"/>
      <c r="N359" s="4"/>
      <c r="O359" s="4"/>
      <c r="P359" s="4"/>
      <c r="Q359" s="4"/>
      <c r="R359" s="4"/>
      <c r="S359" s="4"/>
      <c r="T359" s="4"/>
      <c r="U359" s="4"/>
      <c r="V359" s="4"/>
      <c r="W359" s="4"/>
      <c r="X359" s="4"/>
    </row>
    <row r="360" spans="1:24" ht="15" customHeight="1" x14ac:dyDescent="0.25">
      <c r="A360" s="146" t="s">
        <v>2463</v>
      </c>
      <c r="B360" s="147">
        <v>64.599999999999994</v>
      </c>
      <c r="C360" s="148">
        <v>-0.2</v>
      </c>
      <c r="D360" s="146">
        <v>0.5</v>
      </c>
      <c r="E360" s="147"/>
      <c r="F360" s="4"/>
      <c r="G360" s="4"/>
      <c r="H360" s="4"/>
      <c r="I360" s="4"/>
      <c r="K360" s="4"/>
      <c r="L360" s="4"/>
      <c r="M360" s="4"/>
      <c r="N360" s="4"/>
      <c r="O360" s="4"/>
      <c r="P360" s="4"/>
      <c r="Q360" s="4"/>
      <c r="R360" s="4"/>
      <c r="S360" s="4"/>
      <c r="T360" s="4"/>
      <c r="U360" s="4"/>
      <c r="V360" s="4"/>
      <c r="W360" s="4"/>
      <c r="X360" s="4"/>
    </row>
    <row r="361" spans="1:24" ht="15" customHeight="1" x14ac:dyDescent="0.25">
      <c r="A361" s="143" t="s">
        <v>2464</v>
      </c>
      <c r="B361" s="144">
        <v>64.7</v>
      </c>
      <c r="C361" s="145">
        <v>0.2</v>
      </c>
      <c r="D361" s="143">
        <v>0.8</v>
      </c>
      <c r="E361" s="144"/>
      <c r="F361" s="4"/>
      <c r="G361" s="4"/>
      <c r="H361" s="4"/>
      <c r="I361" s="4"/>
      <c r="K361" s="4"/>
      <c r="L361" s="4"/>
      <c r="M361" s="4"/>
      <c r="N361" s="4"/>
      <c r="O361" s="4"/>
      <c r="P361" s="4"/>
      <c r="Q361" s="4"/>
      <c r="R361" s="4"/>
      <c r="S361" s="4"/>
      <c r="T361" s="4"/>
      <c r="U361" s="4"/>
      <c r="V361" s="4"/>
      <c r="W361" s="4"/>
      <c r="X361" s="4"/>
    </row>
    <row r="362" spans="1:24" ht="15" customHeight="1" x14ac:dyDescent="0.25">
      <c r="A362" s="146" t="s">
        <v>2465</v>
      </c>
      <c r="B362" s="147">
        <v>64.599999999999994</v>
      </c>
      <c r="C362" s="148">
        <v>0.2</v>
      </c>
      <c r="D362" s="146">
        <v>0.5</v>
      </c>
      <c r="E362" s="147"/>
      <c r="F362" s="4"/>
      <c r="G362" s="4"/>
      <c r="H362" s="4"/>
      <c r="I362" s="4"/>
      <c r="K362" s="4"/>
      <c r="L362" s="4"/>
      <c r="M362" s="4"/>
      <c r="N362" s="4"/>
      <c r="O362" s="4"/>
      <c r="P362" s="4"/>
      <c r="Q362" s="4"/>
      <c r="R362" s="4"/>
      <c r="S362" s="4"/>
      <c r="T362" s="4"/>
      <c r="U362" s="4"/>
      <c r="V362" s="4"/>
      <c r="W362" s="4"/>
      <c r="X362" s="4"/>
    </row>
    <row r="363" spans="1:24" ht="15" customHeight="1" x14ac:dyDescent="0.25">
      <c r="A363" s="143" t="s">
        <v>2466</v>
      </c>
      <c r="B363" s="144">
        <v>64.5</v>
      </c>
      <c r="C363" s="145">
        <v>0.2</v>
      </c>
      <c r="D363" s="143">
        <v>0.2</v>
      </c>
      <c r="E363" s="144"/>
      <c r="F363" s="4"/>
      <c r="G363" s="4"/>
      <c r="H363" s="4"/>
      <c r="I363" s="4"/>
      <c r="K363" s="4"/>
      <c r="L363" s="4"/>
      <c r="M363" s="4"/>
      <c r="N363" s="4"/>
      <c r="O363" s="4"/>
      <c r="P363" s="4"/>
      <c r="Q363" s="4"/>
      <c r="R363" s="4"/>
      <c r="S363" s="4"/>
      <c r="T363" s="4"/>
      <c r="U363" s="4"/>
      <c r="V363" s="4"/>
      <c r="W363" s="4"/>
      <c r="X363" s="4"/>
    </row>
    <row r="364" spans="1:24" ht="15" customHeight="1" x14ac:dyDescent="0.25">
      <c r="A364" s="146" t="s">
        <v>2467</v>
      </c>
      <c r="B364" s="147">
        <v>64.400000000000006</v>
      </c>
      <c r="C364" s="148">
        <v>0</v>
      </c>
      <c r="D364" s="146">
        <v>0</v>
      </c>
      <c r="E364" s="147"/>
      <c r="F364" s="4"/>
      <c r="G364" s="4"/>
      <c r="H364" s="4"/>
      <c r="I364" s="4"/>
      <c r="K364" s="4"/>
      <c r="L364" s="4"/>
      <c r="M364" s="4"/>
      <c r="N364" s="4"/>
      <c r="O364" s="4"/>
      <c r="P364" s="4"/>
      <c r="Q364" s="4"/>
      <c r="R364" s="4"/>
      <c r="S364" s="4"/>
      <c r="T364" s="4"/>
      <c r="U364" s="4"/>
      <c r="V364" s="4"/>
      <c r="W364" s="4"/>
      <c r="X364" s="4"/>
    </row>
    <row r="365" spans="1:24" ht="15" customHeight="1" x14ac:dyDescent="0.25">
      <c r="A365" s="143" t="s">
        <v>2468</v>
      </c>
      <c r="B365" s="144">
        <v>64.400000000000006</v>
      </c>
      <c r="C365" s="145">
        <v>0.2</v>
      </c>
      <c r="D365" s="143">
        <v>0</v>
      </c>
      <c r="E365" s="144"/>
      <c r="F365" s="4"/>
      <c r="G365" s="4"/>
      <c r="H365" s="4"/>
      <c r="I365" s="4"/>
      <c r="K365" s="4"/>
      <c r="L365" s="4"/>
      <c r="M365" s="4"/>
      <c r="N365" s="4"/>
      <c r="O365" s="4"/>
      <c r="P365" s="4"/>
      <c r="Q365" s="4"/>
      <c r="R365" s="4"/>
      <c r="S365" s="4"/>
      <c r="T365" s="4"/>
      <c r="U365" s="4"/>
      <c r="V365" s="4"/>
      <c r="W365" s="4"/>
      <c r="X365" s="4"/>
    </row>
    <row r="366" spans="1:24" ht="15" customHeight="1" x14ac:dyDescent="0.25">
      <c r="A366" s="146" t="s">
        <v>2469</v>
      </c>
      <c r="B366" s="147">
        <v>64.3</v>
      </c>
      <c r="C366" s="148">
        <v>0.2</v>
      </c>
      <c r="D366" s="146">
        <v>-0.3</v>
      </c>
      <c r="E366" s="147"/>
      <c r="F366" s="4"/>
      <c r="G366" s="4"/>
      <c r="H366" s="4"/>
      <c r="I366" s="4"/>
      <c r="K366" s="4"/>
      <c r="L366" s="4"/>
      <c r="M366" s="4"/>
      <c r="N366" s="4"/>
      <c r="O366" s="4"/>
      <c r="P366" s="4"/>
      <c r="Q366" s="4"/>
      <c r="R366" s="4"/>
      <c r="S366" s="4"/>
      <c r="T366" s="4"/>
      <c r="U366" s="4"/>
      <c r="V366" s="4"/>
      <c r="W366" s="4"/>
      <c r="X366" s="4"/>
    </row>
    <row r="367" spans="1:24" ht="15" customHeight="1" x14ac:dyDescent="0.25">
      <c r="A367" s="143" t="s">
        <v>2470</v>
      </c>
      <c r="B367" s="144">
        <v>64.2</v>
      </c>
      <c r="C367" s="145">
        <v>0</v>
      </c>
      <c r="D367" s="143">
        <v>-0.6</v>
      </c>
      <c r="E367" s="144"/>
      <c r="F367" s="4"/>
      <c r="G367" s="4"/>
      <c r="H367" s="4"/>
      <c r="I367" s="4"/>
      <c r="K367" s="4"/>
      <c r="L367" s="4"/>
      <c r="M367" s="4"/>
      <c r="N367" s="4"/>
      <c r="O367" s="4"/>
      <c r="P367" s="4"/>
      <c r="Q367" s="4"/>
      <c r="R367" s="4"/>
      <c r="S367" s="4"/>
      <c r="T367" s="4"/>
      <c r="U367" s="4"/>
      <c r="V367" s="4"/>
      <c r="W367" s="4"/>
      <c r="X367" s="4"/>
    </row>
    <row r="368" spans="1:24" ht="15" customHeight="1" x14ac:dyDescent="0.25">
      <c r="A368" s="146" t="s">
        <v>2471</v>
      </c>
      <c r="B368" s="147">
        <v>64.2</v>
      </c>
      <c r="C368" s="148">
        <v>0.2</v>
      </c>
      <c r="D368" s="146">
        <v>-0.8</v>
      </c>
      <c r="E368" s="147"/>
      <c r="F368" s="4"/>
      <c r="G368" s="4"/>
      <c r="H368" s="4"/>
      <c r="I368" s="4"/>
      <c r="K368" s="4"/>
      <c r="L368" s="4"/>
      <c r="M368" s="4"/>
      <c r="N368" s="4"/>
      <c r="O368" s="4"/>
      <c r="P368" s="4"/>
      <c r="Q368" s="4"/>
      <c r="R368" s="4"/>
      <c r="S368" s="4"/>
      <c r="T368" s="4"/>
      <c r="U368" s="4"/>
      <c r="V368" s="4"/>
      <c r="W368" s="4"/>
      <c r="X368" s="4"/>
    </row>
    <row r="369" spans="1:24" ht="15" customHeight="1" x14ac:dyDescent="0.25">
      <c r="A369" s="143" t="s">
        <v>2472</v>
      </c>
      <c r="B369" s="144">
        <v>64.099999999999994</v>
      </c>
      <c r="C369" s="145">
        <v>0</v>
      </c>
      <c r="D369" s="143">
        <v>-1.1000000000000001</v>
      </c>
      <c r="E369" s="144">
        <f t="shared" ref="E369" si="27">SUM(B369:B380)/12</f>
        <v>64.341666666666669</v>
      </c>
      <c r="F369" s="4"/>
      <c r="G369" s="4"/>
      <c r="H369" s="4"/>
      <c r="I369" s="4"/>
      <c r="K369" s="4"/>
      <c r="L369" s="4"/>
      <c r="M369" s="4"/>
      <c r="N369" s="4"/>
      <c r="O369" s="4"/>
      <c r="P369" s="4"/>
      <c r="Q369" s="4"/>
      <c r="R369" s="4"/>
      <c r="S369" s="4"/>
      <c r="T369" s="4"/>
      <c r="U369" s="4"/>
      <c r="V369" s="4"/>
      <c r="W369" s="4"/>
      <c r="X369" s="4"/>
    </row>
    <row r="370" spans="1:24" ht="15" customHeight="1" x14ac:dyDescent="0.25">
      <c r="A370" s="146" t="s">
        <v>2473</v>
      </c>
      <c r="B370" s="147">
        <v>64.099999999999994</v>
      </c>
      <c r="C370" s="148">
        <v>0</v>
      </c>
      <c r="D370" s="146">
        <v>-0.9</v>
      </c>
      <c r="E370" s="147"/>
      <c r="F370" s="4"/>
      <c r="G370" s="4"/>
      <c r="H370" s="4"/>
      <c r="I370" s="4"/>
      <c r="K370" s="4"/>
      <c r="L370" s="4"/>
      <c r="M370" s="4"/>
      <c r="N370" s="4"/>
      <c r="O370" s="4"/>
      <c r="P370" s="4"/>
      <c r="Q370" s="4"/>
      <c r="R370" s="4"/>
      <c r="S370" s="4"/>
      <c r="T370" s="4"/>
      <c r="U370" s="4"/>
      <c r="V370" s="4"/>
      <c r="W370" s="4"/>
      <c r="X370" s="4"/>
    </row>
    <row r="371" spans="1:24" ht="15" customHeight="1" x14ac:dyDescent="0.25">
      <c r="A371" s="143" t="s">
        <v>2474</v>
      </c>
      <c r="B371" s="144">
        <v>64.099999999999994</v>
      </c>
      <c r="C371" s="145">
        <v>-0.3</v>
      </c>
      <c r="D371" s="143">
        <v>-0.6</v>
      </c>
      <c r="E371" s="144"/>
      <c r="F371" s="4"/>
      <c r="G371" s="4"/>
      <c r="H371" s="4"/>
      <c r="I371" s="4"/>
      <c r="K371" s="4"/>
      <c r="L371" s="4"/>
      <c r="M371" s="4"/>
      <c r="N371" s="4"/>
      <c r="O371" s="4"/>
      <c r="P371" s="4"/>
      <c r="Q371" s="4"/>
      <c r="R371" s="4"/>
      <c r="S371" s="4"/>
      <c r="T371" s="4"/>
      <c r="U371" s="4"/>
      <c r="V371" s="4"/>
      <c r="W371" s="4"/>
      <c r="X371" s="4"/>
    </row>
    <row r="372" spans="1:24" ht="15" customHeight="1" x14ac:dyDescent="0.25">
      <c r="A372" s="146" t="s">
        <v>2475</v>
      </c>
      <c r="B372" s="147">
        <v>64.3</v>
      </c>
      <c r="C372" s="148">
        <v>0.2</v>
      </c>
      <c r="D372" s="146">
        <v>-0.3</v>
      </c>
      <c r="E372" s="147"/>
      <c r="F372" s="4"/>
      <c r="G372" s="4"/>
      <c r="H372" s="4"/>
      <c r="I372" s="4"/>
      <c r="K372" s="4"/>
      <c r="L372" s="4"/>
      <c r="M372" s="4"/>
      <c r="N372" s="4"/>
      <c r="O372" s="4"/>
      <c r="P372" s="4"/>
      <c r="Q372" s="4"/>
      <c r="R372" s="4"/>
      <c r="S372" s="4"/>
      <c r="T372" s="4"/>
      <c r="U372" s="4"/>
      <c r="V372" s="4"/>
      <c r="W372" s="4"/>
      <c r="X372" s="4"/>
    </row>
    <row r="373" spans="1:24" ht="15" customHeight="1" x14ac:dyDescent="0.25">
      <c r="A373" s="143" t="s">
        <v>2476</v>
      </c>
      <c r="B373" s="144">
        <v>64.2</v>
      </c>
      <c r="C373" s="145">
        <v>-0.2</v>
      </c>
      <c r="D373" s="143">
        <v>-0.3</v>
      </c>
      <c r="E373" s="144"/>
      <c r="F373" s="4"/>
      <c r="G373" s="4"/>
      <c r="H373" s="4"/>
      <c r="I373" s="4"/>
      <c r="K373" s="4"/>
      <c r="L373" s="4"/>
      <c r="M373" s="4"/>
      <c r="N373" s="4"/>
      <c r="O373" s="4"/>
      <c r="P373" s="4"/>
      <c r="Q373" s="4"/>
      <c r="R373" s="4"/>
      <c r="S373" s="4"/>
      <c r="T373" s="4"/>
      <c r="U373" s="4"/>
      <c r="V373" s="4"/>
      <c r="W373" s="4"/>
      <c r="X373" s="4"/>
    </row>
    <row r="374" spans="1:24" ht="15" customHeight="1" x14ac:dyDescent="0.25">
      <c r="A374" s="146" t="s">
        <v>2477</v>
      </c>
      <c r="B374" s="147">
        <v>64.3</v>
      </c>
      <c r="C374" s="148">
        <v>-0.2</v>
      </c>
      <c r="D374" s="146">
        <v>-0.2</v>
      </c>
      <c r="E374" s="147"/>
      <c r="F374" s="4"/>
      <c r="G374" s="4"/>
      <c r="H374" s="4"/>
      <c r="I374" s="4"/>
      <c r="K374" s="4"/>
      <c r="L374" s="4"/>
      <c r="M374" s="4"/>
      <c r="N374" s="4"/>
      <c r="O374" s="4"/>
      <c r="P374" s="4"/>
      <c r="Q374" s="4"/>
      <c r="R374" s="4"/>
      <c r="S374" s="4"/>
      <c r="T374" s="4"/>
      <c r="U374" s="4"/>
      <c r="V374" s="4"/>
      <c r="W374" s="4"/>
      <c r="X374" s="4"/>
    </row>
    <row r="375" spans="1:24" ht="15" customHeight="1" x14ac:dyDescent="0.25">
      <c r="A375" s="143" t="s">
        <v>2478</v>
      </c>
      <c r="B375" s="144">
        <v>64.400000000000006</v>
      </c>
      <c r="C375" s="145">
        <v>0</v>
      </c>
      <c r="D375" s="143">
        <v>0</v>
      </c>
      <c r="E375" s="144"/>
      <c r="F375" s="4"/>
      <c r="G375" s="4"/>
      <c r="H375" s="4"/>
      <c r="I375" s="4"/>
      <c r="K375" s="4"/>
      <c r="L375" s="4"/>
      <c r="M375" s="4"/>
      <c r="N375" s="4"/>
      <c r="O375" s="4"/>
      <c r="P375" s="4"/>
      <c r="Q375" s="4"/>
      <c r="R375" s="4"/>
      <c r="S375" s="4"/>
      <c r="T375" s="4"/>
      <c r="U375" s="4"/>
      <c r="V375" s="4"/>
      <c r="W375" s="4"/>
      <c r="X375" s="4"/>
    </row>
    <row r="376" spans="1:24" ht="15" customHeight="1" x14ac:dyDescent="0.25">
      <c r="A376" s="146" t="s">
        <v>2479</v>
      </c>
      <c r="B376" s="147">
        <v>64.400000000000006</v>
      </c>
      <c r="C376" s="148">
        <v>0</v>
      </c>
      <c r="D376" s="146">
        <v>-0.2</v>
      </c>
      <c r="E376" s="147"/>
      <c r="F376" s="4"/>
      <c r="G376" s="4"/>
      <c r="H376" s="4"/>
      <c r="I376" s="4"/>
      <c r="K376" s="4"/>
      <c r="L376" s="4"/>
      <c r="M376" s="4"/>
      <c r="N376" s="4"/>
      <c r="O376" s="4"/>
      <c r="P376" s="4"/>
      <c r="Q376" s="4"/>
      <c r="R376" s="4"/>
      <c r="S376" s="4"/>
      <c r="T376" s="4"/>
      <c r="U376" s="4"/>
      <c r="V376" s="4"/>
      <c r="W376" s="4"/>
      <c r="X376" s="4"/>
    </row>
    <row r="377" spans="1:24" ht="15" customHeight="1" x14ac:dyDescent="0.25">
      <c r="A377" s="143" t="s">
        <v>2480</v>
      </c>
      <c r="B377" s="144">
        <v>64.400000000000006</v>
      </c>
      <c r="C377" s="145">
        <v>-0.2</v>
      </c>
      <c r="D377" s="143">
        <v>-0.2</v>
      </c>
      <c r="E377" s="144"/>
      <c r="F377" s="4"/>
      <c r="G377" s="4"/>
      <c r="H377" s="4"/>
      <c r="I377" s="4"/>
      <c r="K377" s="4"/>
      <c r="L377" s="4"/>
      <c r="M377" s="4"/>
      <c r="N377" s="4"/>
      <c r="O377" s="4"/>
      <c r="P377" s="4"/>
      <c r="Q377" s="4"/>
      <c r="R377" s="4"/>
      <c r="S377" s="4"/>
      <c r="T377" s="4"/>
      <c r="U377" s="4"/>
      <c r="V377" s="4"/>
      <c r="W377" s="4"/>
      <c r="X377" s="4"/>
    </row>
    <row r="378" spans="1:24" ht="15" customHeight="1" x14ac:dyDescent="0.25">
      <c r="A378" s="146" t="s">
        <v>2481</v>
      </c>
      <c r="B378" s="147">
        <v>64.5</v>
      </c>
      <c r="C378" s="148">
        <v>-0.2</v>
      </c>
      <c r="D378" s="146">
        <v>0.2</v>
      </c>
      <c r="E378" s="147"/>
      <c r="F378" s="4"/>
      <c r="G378" s="4"/>
      <c r="H378" s="4"/>
      <c r="I378" s="4"/>
      <c r="K378" s="4"/>
      <c r="L378" s="4"/>
      <c r="M378" s="4"/>
      <c r="N378" s="4"/>
      <c r="O378" s="4"/>
      <c r="P378" s="4"/>
      <c r="Q378" s="4"/>
      <c r="R378" s="4"/>
      <c r="S378" s="4"/>
      <c r="T378" s="4"/>
      <c r="U378" s="4"/>
      <c r="V378" s="4"/>
      <c r="W378" s="4"/>
      <c r="X378" s="4"/>
    </row>
    <row r="379" spans="1:24" ht="15" customHeight="1" x14ac:dyDescent="0.25">
      <c r="A379" s="143" t="s">
        <v>2482</v>
      </c>
      <c r="B379" s="144">
        <v>64.599999999999994</v>
      </c>
      <c r="C379" s="145">
        <v>-0.2</v>
      </c>
      <c r="D379" s="143">
        <v>0.8</v>
      </c>
      <c r="E379" s="144"/>
      <c r="F379" s="4"/>
      <c r="G379" s="4"/>
      <c r="H379" s="4"/>
      <c r="I379" s="4"/>
      <c r="K379" s="4"/>
      <c r="L379" s="4"/>
      <c r="M379" s="4"/>
      <c r="N379" s="4"/>
      <c r="O379" s="4"/>
      <c r="P379" s="4"/>
      <c r="Q379" s="4"/>
      <c r="R379" s="4"/>
      <c r="S379" s="4"/>
      <c r="T379" s="4"/>
      <c r="U379" s="4"/>
      <c r="V379" s="4"/>
      <c r="W379" s="4"/>
      <c r="X379" s="4"/>
    </row>
    <row r="380" spans="1:24" ht="15" customHeight="1" x14ac:dyDescent="0.25">
      <c r="A380" s="146" t="s">
        <v>2483</v>
      </c>
      <c r="B380" s="147">
        <v>64.7</v>
      </c>
      <c r="C380" s="148">
        <v>-0.2</v>
      </c>
      <c r="D380" s="146">
        <v>1.3</v>
      </c>
      <c r="E380" s="147"/>
      <c r="F380" s="4"/>
      <c r="G380" s="4"/>
      <c r="H380" s="4"/>
      <c r="I380" s="4"/>
      <c r="K380" s="4"/>
      <c r="L380" s="4"/>
      <c r="M380" s="4"/>
      <c r="N380" s="4"/>
      <c r="O380" s="4"/>
      <c r="P380" s="4"/>
      <c r="Q380" s="4"/>
      <c r="R380" s="4"/>
      <c r="S380" s="4"/>
      <c r="T380" s="4"/>
      <c r="U380" s="4"/>
      <c r="V380" s="4"/>
      <c r="W380" s="4"/>
      <c r="X380" s="4"/>
    </row>
    <row r="381" spans="1:24" ht="15" customHeight="1" x14ac:dyDescent="0.25">
      <c r="A381" s="143" t="s">
        <v>2484</v>
      </c>
      <c r="B381" s="144">
        <v>64.8</v>
      </c>
      <c r="C381" s="145">
        <v>0.2</v>
      </c>
      <c r="D381" s="143">
        <v>1.7</v>
      </c>
      <c r="E381" s="144">
        <f t="shared" ref="E381" si="28">SUM(B381:B392)/12</f>
        <v>64.424999999999997</v>
      </c>
      <c r="F381" s="4"/>
      <c r="G381" s="4"/>
      <c r="H381" s="4"/>
      <c r="I381" s="4"/>
      <c r="K381" s="4"/>
      <c r="L381" s="4"/>
      <c r="M381" s="4"/>
      <c r="N381" s="4"/>
      <c r="O381" s="4"/>
      <c r="P381" s="4"/>
      <c r="Q381" s="4"/>
      <c r="R381" s="4"/>
      <c r="S381" s="4"/>
      <c r="T381" s="4"/>
      <c r="U381" s="4"/>
      <c r="V381" s="4"/>
      <c r="W381" s="4"/>
      <c r="X381" s="4"/>
    </row>
    <row r="382" spans="1:24" ht="15" customHeight="1" x14ac:dyDescent="0.25">
      <c r="A382" s="146" t="s">
        <v>2485</v>
      </c>
      <c r="B382" s="147">
        <v>64.7</v>
      </c>
      <c r="C382" s="148">
        <v>0.3</v>
      </c>
      <c r="D382" s="146">
        <v>1.6</v>
      </c>
      <c r="E382" s="147"/>
      <c r="F382" s="4"/>
      <c r="G382" s="4"/>
      <c r="H382" s="4"/>
      <c r="I382" s="4"/>
      <c r="K382" s="4"/>
      <c r="L382" s="4"/>
      <c r="M382" s="4"/>
      <c r="N382" s="4"/>
      <c r="O382" s="4"/>
      <c r="P382" s="4"/>
      <c r="Q382" s="4"/>
      <c r="R382" s="4"/>
      <c r="S382" s="4"/>
      <c r="T382" s="4"/>
      <c r="U382" s="4"/>
      <c r="V382" s="4"/>
      <c r="W382" s="4"/>
      <c r="X382" s="4"/>
    </row>
    <row r="383" spans="1:24" ht="15" customHeight="1" x14ac:dyDescent="0.25">
      <c r="A383" s="143" t="s">
        <v>2486</v>
      </c>
      <c r="B383" s="144">
        <v>64.5</v>
      </c>
      <c r="C383" s="145">
        <v>0</v>
      </c>
      <c r="D383" s="143">
        <v>1.4</v>
      </c>
      <c r="E383" s="144"/>
      <c r="F383" s="4"/>
      <c r="G383" s="4"/>
      <c r="H383" s="4"/>
      <c r="I383" s="4"/>
      <c r="K383" s="4"/>
      <c r="L383" s="4"/>
      <c r="M383" s="4"/>
      <c r="N383" s="4"/>
      <c r="O383" s="4"/>
      <c r="P383" s="4"/>
      <c r="Q383" s="4"/>
      <c r="R383" s="4"/>
      <c r="S383" s="4"/>
      <c r="T383" s="4"/>
      <c r="U383" s="4"/>
      <c r="V383" s="4"/>
      <c r="W383" s="4"/>
      <c r="X383" s="4"/>
    </row>
    <row r="384" spans="1:24" ht="15" customHeight="1" x14ac:dyDescent="0.25">
      <c r="A384" s="146" t="s">
        <v>2487</v>
      </c>
      <c r="B384" s="147">
        <v>64.5</v>
      </c>
      <c r="C384" s="148">
        <v>0.2</v>
      </c>
      <c r="D384" s="146">
        <v>2.1</v>
      </c>
      <c r="E384" s="147"/>
      <c r="F384" s="4"/>
      <c r="G384" s="4"/>
      <c r="H384" s="4"/>
      <c r="I384" s="4"/>
      <c r="K384" s="4"/>
      <c r="L384" s="4"/>
      <c r="M384" s="4"/>
      <c r="N384" s="4"/>
      <c r="O384" s="4"/>
      <c r="P384" s="4"/>
      <c r="Q384" s="4"/>
      <c r="R384" s="4"/>
      <c r="S384" s="4"/>
      <c r="T384" s="4"/>
      <c r="U384" s="4"/>
      <c r="V384" s="4"/>
      <c r="W384" s="4"/>
      <c r="X384" s="4"/>
    </row>
    <row r="385" spans="1:24" ht="15" customHeight="1" x14ac:dyDescent="0.25">
      <c r="A385" s="143" t="s">
        <v>2488</v>
      </c>
      <c r="B385" s="144">
        <v>64.400000000000006</v>
      </c>
      <c r="C385" s="145">
        <v>0</v>
      </c>
      <c r="D385" s="143">
        <v>2.1</v>
      </c>
      <c r="E385" s="144"/>
      <c r="F385" s="4"/>
      <c r="G385" s="4"/>
      <c r="H385" s="4"/>
      <c r="I385" s="4"/>
      <c r="K385" s="4"/>
      <c r="L385" s="4"/>
      <c r="M385" s="4"/>
      <c r="N385" s="4"/>
      <c r="O385" s="4"/>
      <c r="P385" s="4"/>
      <c r="Q385" s="4"/>
      <c r="R385" s="4"/>
      <c r="S385" s="4"/>
      <c r="T385" s="4"/>
      <c r="U385" s="4"/>
      <c r="V385" s="4"/>
      <c r="W385" s="4"/>
      <c r="X385" s="4"/>
    </row>
    <row r="386" spans="1:24" ht="15" customHeight="1" x14ac:dyDescent="0.25">
      <c r="A386" s="146" t="s">
        <v>2489</v>
      </c>
      <c r="B386" s="147">
        <v>64.400000000000006</v>
      </c>
      <c r="C386" s="148">
        <v>0</v>
      </c>
      <c r="D386" s="146">
        <v>2.1</v>
      </c>
      <c r="E386" s="147"/>
      <c r="F386" s="4"/>
      <c r="G386" s="4"/>
      <c r="H386" s="4"/>
      <c r="I386" s="4"/>
      <c r="K386" s="4"/>
      <c r="L386" s="4"/>
      <c r="M386" s="4"/>
      <c r="N386" s="4"/>
      <c r="O386" s="4"/>
      <c r="P386" s="4"/>
      <c r="Q386" s="4"/>
      <c r="R386" s="4"/>
      <c r="S386" s="4"/>
      <c r="T386" s="4"/>
      <c r="U386" s="4"/>
      <c r="V386" s="4"/>
      <c r="W386" s="4"/>
      <c r="X386" s="4"/>
    </row>
    <row r="387" spans="1:24" ht="15" customHeight="1" x14ac:dyDescent="0.25">
      <c r="A387" s="143" t="s">
        <v>2490</v>
      </c>
      <c r="B387" s="144">
        <v>64.400000000000006</v>
      </c>
      <c r="C387" s="145">
        <v>-0.2</v>
      </c>
      <c r="D387" s="143">
        <v>2.1</v>
      </c>
      <c r="E387" s="144"/>
      <c r="F387" s="4"/>
      <c r="G387" s="4"/>
      <c r="H387" s="4"/>
      <c r="I387" s="4"/>
      <c r="K387" s="4"/>
      <c r="L387" s="4"/>
      <c r="M387" s="4"/>
      <c r="N387" s="4"/>
      <c r="O387" s="4"/>
      <c r="P387" s="4"/>
      <c r="Q387" s="4"/>
      <c r="R387" s="4"/>
      <c r="S387" s="4"/>
      <c r="T387" s="4"/>
      <c r="U387" s="4"/>
      <c r="V387" s="4"/>
      <c r="W387" s="4"/>
      <c r="X387" s="4"/>
    </row>
    <row r="388" spans="1:24" ht="15" customHeight="1" x14ac:dyDescent="0.25">
      <c r="A388" s="146" t="s">
        <v>2491</v>
      </c>
      <c r="B388" s="147">
        <v>64.5</v>
      </c>
      <c r="C388" s="148">
        <v>0</v>
      </c>
      <c r="D388" s="146">
        <v>2.5</v>
      </c>
      <c r="E388" s="147"/>
      <c r="F388" s="4"/>
      <c r="G388" s="4"/>
      <c r="H388" s="4"/>
      <c r="I388" s="4"/>
      <c r="K388" s="4"/>
      <c r="L388" s="4"/>
      <c r="M388" s="4"/>
      <c r="N388" s="4"/>
      <c r="O388" s="4"/>
      <c r="P388" s="4"/>
      <c r="Q388" s="4"/>
      <c r="R388" s="4"/>
      <c r="S388" s="4"/>
      <c r="T388" s="4"/>
      <c r="U388" s="4"/>
      <c r="V388" s="4"/>
      <c r="W388" s="4"/>
      <c r="X388" s="4"/>
    </row>
    <row r="389" spans="1:24" ht="15" customHeight="1" x14ac:dyDescent="0.25">
      <c r="A389" s="143" t="s">
        <v>2492</v>
      </c>
      <c r="B389" s="144">
        <v>64.5</v>
      </c>
      <c r="C389" s="145">
        <v>0.2</v>
      </c>
      <c r="D389" s="143">
        <v>2.7</v>
      </c>
      <c r="E389" s="144"/>
      <c r="F389" s="4"/>
      <c r="G389" s="4"/>
      <c r="H389" s="4"/>
      <c r="I389" s="4"/>
      <c r="K389" s="4"/>
      <c r="L389" s="4"/>
      <c r="M389" s="4"/>
      <c r="N389" s="4"/>
      <c r="O389" s="4"/>
      <c r="P389" s="4"/>
      <c r="Q389" s="4"/>
      <c r="R389" s="4"/>
      <c r="S389" s="4"/>
      <c r="T389" s="4"/>
      <c r="U389" s="4"/>
      <c r="V389" s="4"/>
      <c r="W389" s="4"/>
      <c r="X389" s="4"/>
    </row>
    <row r="390" spans="1:24" ht="15" customHeight="1" x14ac:dyDescent="0.25">
      <c r="A390" s="146" t="s">
        <v>2493</v>
      </c>
      <c r="B390" s="147">
        <v>64.400000000000006</v>
      </c>
      <c r="C390" s="148">
        <v>0.5</v>
      </c>
      <c r="D390" s="146">
        <v>2.5</v>
      </c>
      <c r="E390" s="147"/>
      <c r="F390" s="4"/>
      <c r="G390" s="4"/>
      <c r="H390" s="4"/>
      <c r="I390" s="4"/>
      <c r="K390" s="4"/>
      <c r="L390" s="4"/>
      <c r="M390" s="4"/>
      <c r="N390" s="4"/>
      <c r="O390" s="4"/>
      <c r="P390" s="4"/>
      <c r="Q390" s="4"/>
      <c r="R390" s="4"/>
      <c r="S390" s="4"/>
      <c r="T390" s="4"/>
      <c r="U390" s="4"/>
      <c r="V390" s="4"/>
      <c r="W390" s="4"/>
      <c r="X390" s="4"/>
    </row>
    <row r="391" spans="1:24" ht="15" customHeight="1" x14ac:dyDescent="0.25">
      <c r="A391" s="143" t="s">
        <v>2494</v>
      </c>
      <c r="B391" s="144">
        <v>64.099999999999994</v>
      </c>
      <c r="C391" s="145">
        <v>0.3</v>
      </c>
      <c r="D391" s="143">
        <v>2.2000000000000002</v>
      </c>
      <c r="E391" s="144"/>
      <c r="F391" s="4"/>
      <c r="G391" s="4"/>
      <c r="H391" s="4"/>
      <c r="I391" s="4"/>
      <c r="K391" s="4"/>
      <c r="L391" s="4"/>
      <c r="M391" s="4"/>
      <c r="N391" s="4"/>
      <c r="O391" s="4"/>
      <c r="P391" s="4"/>
      <c r="Q391" s="4"/>
      <c r="R391" s="4"/>
      <c r="S391" s="4"/>
      <c r="T391" s="4"/>
      <c r="U391" s="4"/>
      <c r="V391" s="4"/>
      <c r="W391" s="4"/>
      <c r="X391" s="4"/>
    </row>
    <row r="392" spans="1:24" ht="15" customHeight="1" x14ac:dyDescent="0.25">
      <c r="A392" s="146" t="s">
        <v>2495</v>
      </c>
      <c r="B392" s="147">
        <v>63.9</v>
      </c>
      <c r="C392" s="148">
        <v>0.3</v>
      </c>
      <c r="D392" s="146">
        <v>2.2000000000000002</v>
      </c>
      <c r="E392" s="147"/>
      <c r="F392" s="4"/>
      <c r="G392" s="4"/>
      <c r="H392" s="4"/>
      <c r="I392" s="4"/>
      <c r="K392" s="4"/>
      <c r="L392" s="4"/>
      <c r="M392" s="4"/>
      <c r="N392" s="4"/>
      <c r="O392" s="4"/>
      <c r="P392" s="4"/>
      <c r="Q392" s="4"/>
      <c r="R392" s="4"/>
      <c r="S392" s="4"/>
      <c r="T392" s="4"/>
      <c r="U392" s="4"/>
      <c r="V392" s="4"/>
      <c r="W392" s="4"/>
      <c r="X392" s="4"/>
    </row>
    <row r="393" spans="1:24" ht="15" customHeight="1" x14ac:dyDescent="0.25">
      <c r="A393" s="143" t="s">
        <v>2496</v>
      </c>
      <c r="B393" s="144">
        <v>63.7</v>
      </c>
      <c r="C393" s="145">
        <v>0</v>
      </c>
      <c r="D393" s="143">
        <v>1.9</v>
      </c>
      <c r="E393" s="144">
        <f t="shared" ref="E393" si="29">SUM(B393:B404)/12</f>
        <v>63.1</v>
      </c>
      <c r="F393" s="4"/>
      <c r="G393" s="4"/>
      <c r="H393" s="4"/>
      <c r="I393" s="4"/>
      <c r="K393" s="4"/>
      <c r="L393" s="4"/>
      <c r="M393" s="4"/>
      <c r="N393" s="4"/>
      <c r="O393" s="4"/>
      <c r="P393" s="4"/>
      <c r="Q393" s="4"/>
      <c r="R393" s="4"/>
      <c r="S393" s="4"/>
      <c r="T393" s="4"/>
      <c r="U393" s="4"/>
      <c r="V393" s="4"/>
      <c r="W393" s="4"/>
      <c r="X393" s="4"/>
    </row>
    <row r="394" spans="1:24" ht="15" customHeight="1" x14ac:dyDescent="0.25">
      <c r="A394" s="146" t="s">
        <v>2497</v>
      </c>
      <c r="B394" s="147">
        <v>63.7</v>
      </c>
      <c r="C394" s="148">
        <v>0.2</v>
      </c>
      <c r="D394" s="146">
        <v>2.2000000000000002</v>
      </c>
      <c r="E394" s="147"/>
      <c r="F394" s="4"/>
      <c r="G394" s="4"/>
      <c r="H394" s="4"/>
      <c r="I394" s="4"/>
      <c r="K394" s="4"/>
      <c r="L394" s="4"/>
      <c r="M394" s="4"/>
      <c r="N394" s="4"/>
      <c r="O394" s="4"/>
      <c r="P394" s="4"/>
      <c r="Q394" s="4"/>
      <c r="R394" s="4"/>
      <c r="S394" s="4"/>
      <c r="T394" s="4"/>
      <c r="U394" s="4"/>
      <c r="V394" s="4"/>
      <c r="W394" s="4"/>
      <c r="X394" s="4"/>
    </row>
    <row r="395" spans="1:24" ht="15" customHeight="1" x14ac:dyDescent="0.25">
      <c r="A395" s="143" t="s">
        <v>2498</v>
      </c>
      <c r="B395" s="144">
        <v>63.6</v>
      </c>
      <c r="C395" s="145">
        <v>0.6</v>
      </c>
      <c r="D395" s="143">
        <v>2.1</v>
      </c>
      <c r="E395" s="144"/>
      <c r="F395" s="4"/>
      <c r="G395" s="4"/>
      <c r="H395" s="4"/>
      <c r="I395" s="4"/>
      <c r="K395" s="4"/>
      <c r="L395" s="4"/>
      <c r="M395" s="4"/>
      <c r="N395" s="4"/>
      <c r="O395" s="4"/>
      <c r="P395" s="4"/>
      <c r="Q395" s="4"/>
      <c r="R395" s="4"/>
      <c r="S395" s="4"/>
      <c r="T395" s="4"/>
      <c r="U395" s="4"/>
      <c r="V395" s="4"/>
      <c r="W395" s="4"/>
      <c r="X395" s="4"/>
    </row>
    <row r="396" spans="1:24" ht="15" customHeight="1" x14ac:dyDescent="0.25">
      <c r="A396" s="146" t="s">
        <v>2499</v>
      </c>
      <c r="B396" s="147">
        <v>63.2</v>
      </c>
      <c r="C396" s="148">
        <v>0.2</v>
      </c>
      <c r="D396" s="146">
        <v>1.4</v>
      </c>
      <c r="E396" s="147"/>
      <c r="F396" s="4"/>
      <c r="G396" s="4"/>
      <c r="H396" s="4"/>
      <c r="I396" s="4"/>
      <c r="K396" s="4"/>
      <c r="L396" s="4"/>
      <c r="M396" s="4"/>
      <c r="N396" s="4"/>
      <c r="O396" s="4"/>
      <c r="P396" s="4"/>
      <c r="Q396" s="4"/>
      <c r="R396" s="4"/>
      <c r="S396" s="4"/>
      <c r="T396" s="4"/>
      <c r="U396" s="4"/>
      <c r="V396" s="4"/>
      <c r="W396" s="4"/>
      <c r="X396" s="4"/>
    </row>
    <row r="397" spans="1:24" ht="15" customHeight="1" x14ac:dyDescent="0.25">
      <c r="A397" s="143" t="s">
        <v>2500</v>
      </c>
      <c r="B397" s="144">
        <v>63.1</v>
      </c>
      <c r="C397" s="145">
        <v>0</v>
      </c>
      <c r="D397" s="143">
        <v>1.6</v>
      </c>
      <c r="E397" s="144"/>
      <c r="F397" s="4"/>
      <c r="G397" s="4"/>
      <c r="H397" s="4"/>
      <c r="I397" s="4"/>
      <c r="K397" s="4"/>
      <c r="L397" s="4"/>
      <c r="M397" s="4"/>
      <c r="N397" s="4"/>
      <c r="O397" s="4"/>
      <c r="P397" s="4"/>
      <c r="Q397" s="4"/>
      <c r="R397" s="4"/>
      <c r="S397" s="4"/>
      <c r="T397" s="4"/>
      <c r="U397" s="4"/>
      <c r="V397" s="4"/>
      <c r="W397" s="4"/>
      <c r="X397" s="4"/>
    </row>
    <row r="398" spans="1:24" ht="15" customHeight="1" x14ac:dyDescent="0.25">
      <c r="A398" s="146" t="s">
        <v>2501</v>
      </c>
      <c r="B398" s="147">
        <v>63.1</v>
      </c>
      <c r="C398" s="148">
        <v>0</v>
      </c>
      <c r="D398" s="146">
        <v>2.2999999999999998</v>
      </c>
      <c r="E398" s="147"/>
      <c r="F398" s="4"/>
      <c r="G398" s="4"/>
      <c r="H398" s="4"/>
      <c r="I398" s="4"/>
      <c r="K398" s="4"/>
      <c r="L398" s="4"/>
      <c r="M398" s="4"/>
      <c r="N398" s="4"/>
      <c r="O398" s="4"/>
      <c r="P398" s="4"/>
      <c r="Q398" s="4"/>
      <c r="R398" s="4"/>
      <c r="S398" s="4"/>
      <c r="T398" s="4"/>
      <c r="U398" s="4"/>
      <c r="V398" s="4"/>
      <c r="W398" s="4"/>
      <c r="X398" s="4"/>
    </row>
    <row r="399" spans="1:24" ht="15" customHeight="1" x14ac:dyDescent="0.25">
      <c r="A399" s="143" t="s">
        <v>2502</v>
      </c>
      <c r="B399" s="144">
        <v>63.1</v>
      </c>
      <c r="C399" s="145">
        <v>0.3</v>
      </c>
      <c r="D399" s="143">
        <v>2.8</v>
      </c>
      <c r="E399" s="144"/>
      <c r="F399" s="4"/>
      <c r="G399" s="4"/>
      <c r="H399" s="4"/>
      <c r="I399" s="4"/>
      <c r="K399" s="4"/>
      <c r="L399" s="4"/>
      <c r="M399" s="4"/>
      <c r="N399" s="4"/>
      <c r="O399" s="4"/>
      <c r="P399" s="4"/>
      <c r="Q399" s="4"/>
      <c r="R399" s="4"/>
      <c r="S399" s="4"/>
      <c r="T399" s="4"/>
      <c r="U399" s="4"/>
      <c r="V399" s="4"/>
      <c r="W399" s="4"/>
      <c r="X399" s="4"/>
    </row>
    <row r="400" spans="1:24" ht="15" customHeight="1" x14ac:dyDescent="0.25">
      <c r="A400" s="146" t="s">
        <v>2503</v>
      </c>
      <c r="B400" s="147">
        <v>62.9</v>
      </c>
      <c r="C400" s="148">
        <v>0.2</v>
      </c>
      <c r="D400" s="146">
        <v>2.8</v>
      </c>
      <c r="E400" s="147"/>
      <c r="F400" s="4"/>
      <c r="G400" s="4"/>
      <c r="H400" s="4"/>
      <c r="I400" s="4"/>
      <c r="K400" s="4"/>
      <c r="L400" s="4"/>
      <c r="M400" s="4"/>
      <c r="N400" s="4"/>
      <c r="O400" s="4"/>
      <c r="P400" s="4"/>
      <c r="Q400" s="4"/>
      <c r="R400" s="4"/>
      <c r="S400" s="4"/>
      <c r="T400" s="4"/>
      <c r="U400" s="4"/>
      <c r="V400" s="4"/>
      <c r="W400" s="4"/>
      <c r="X400" s="4"/>
    </row>
    <row r="401" spans="1:24" ht="15" customHeight="1" x14ac:dyDescent="0.25">
      <c r="A401" s="143" t="s">
        <v>2504</v>
      </c>
      <c r="B401" s="144">
        <v>62.8</v>
      </c>
      <c r="C401" s="145">
        <v>0</v>
      </c>
      <c r="D401" s="143">
        <v>3</v>
      </c>
      <c r="E401" s="144"/>
      <c r="F401" s="4"/>
      <c r="G401" s="4"/>
      <c r="H401" s="4"/>
      <c r="I401" s="4"/>
      <c r="K401" s="4"/>
      <c r="L401" s="4"/>
      <c r="M401" s="4"/>
      <c r="N401" s="4"/>
      <c r="O401" s="4"/>
      <c r="P401" s="4"/>
      <c r="Q401" s="4"/>
      <c r="R401" s="4"/>
      <c r="S401" s="4"/>
      <c r="T401" s="4"/>
      <c r="U401" s="4"/>
      <c r="V401" s="4"/>
      <c r="W401" s="4"/>
      <c r="X401" s="4"/>
    </row>
    <row r="402" spans="1:24" ht="15" customHeight="1" x14ac:dyDescent="0.25">
      <c r="A402" s="146" t="s">
        <v>2505</v>
      </c>
      <c r="B402" s="147">
        <v>62.8</v>
      </c>
      <c r="C402" s="148">
        <v>0.2</v>
      </c>
      <c r="D402" s="146">
        <v>3.1</v>
      </c>
      <c r="E402" s="147"/>
      <c r="F402" s="4"/>
      <c r="G402" s="4"/>
      <c r="H402" s="4"/>
      <c r="I402" s="4"/>
      <c r="K402" s="4"/>
      <c r="L402" s="4"/>
      <c r="M402" s="4"/>
      <c r="N402" s="4"/>
      <c r="O402" s="4"/>
      <c r="P402" s="4"/>
      <c r="Q402" s="4"/>
      <c r="R402" s="4"/>
      <c r="S402" s="4"/>
      <c r="T402" s="4"/>
      <c r="U402" s="4"/>
      <c r="V402" s="4"/>
      <c r="W402" s="4"/>
      <c r="X402" s="4"/>
    </row>
    <row r="403" spans="1:24" ht="15" customHeight="1" x14ac:dyDescent="0.25">
      <c r="A403" s="143" t="s">
        <v>2506</v>
      </c>
      <c r="B403" s="144">
        <v>62.7</v>
      </c>
      <c r="C403" s="145">
        <v>0.3</v>
      </c>
      <c r="D403" s="143">
        <v>3</v>
      </c>
      <c r="E403" s="144"/>
      <c r="F403" s="4"/>
      <c r="G403" s="4"/>
      <c r="H403" s="4"/>
      <c r="I403" s="4"/>
      <c r="K403" s="4"/>
      <c r="L403" s="4"/>
      <c r="M403" s="4"/>
      <c r="N403" s="4"/>
      <c r="O403" s="4"/>
      <c r="P403" s="4"/>
      <c r="Q403" s="4"/>
      <c r="R403" s="4"/>
      <c r="S403" s="4"/>
      <c r="T403" s="4"/>
      <c r="U403" s="4"/>
      <c r="V403" s="4"/>
      <c r="W403" s="4"/>
      <c r="X403" s="4"/>
    </row>
    <row r="404" spans="1:24" ht="15" customHeight="1" x14ac:dyDescent="0.25">
      <c r="A404" s="146" t="s">
        <v>2507</v>
      </c>
      <c r="B404" s="147">
        <v>62.5</v>
      </c>
      <c r="C404" s="148">
        <v>0</v>
      </c>
      <c r="D404" s="146">
        <v>2.6</v>
      </c>
      <c r="E404" s="147"/>
      <c r="F404" s="4"/>
      <c r="G404" s="4"/>
      <c r="H404" s="4"/>
      <c r="I404" s="4"/>
      <c r="K404" s="4"/>
      <c r="L404" s="4"/>
      <c r="M404" s="4"/>
      <c r="N404" s="4"/>
      <c r="O404" s="4"/>
      <c r="P404" s="4"/>
      <c r="Q404" s="4"/>
      <c r="R404" s="4"/>
      <c r="S404" s="4"/>
      <c r="T404" s="4"/>
      <c r="U404" s="4"/>
      <c r="V404" s="4"/>
      <c r="W404" s="4"/>
      <c r="X404" s="4"/>
    </row>
    <row r="405" spans="1:24" ht="15" customHeight="1" x14ac:dyDescent="0.25">
      <c r="A405" s="143" t="s">
        <v>2508</v>
      </c>
      <c r="B405" s="144">
        <v>62.5</v>
      </c>
      <c r="C405" s="145">
        <v>0.3</v>
      </c>
      <c r="D405" s="143">
        <v>2.6</v>
      </c>
      <c r="E405" s="144">
        <f t="shared" ref="E405" si="30">SUM(B405:B416)/12</f>
        <v>61.624999999999993</v>
      </c>
      <c r="F405" s="4"/>
      <c r="G405" s="4"/>
      <c r="H405" s="4"/>
      <c r="I405" s="4"/>
      <c r="K405" s="4"/>
      <c r="L405" s="4"/>
      <c r="M405" s="4"/>
      <c r="N405" s="4"/>
      <c r="O405" s="4"/>
      <c r="P405" s="4"/>
      <c r="Q405" s="4"/>
      <c r="R405" s="4"/>
      <c r="S405" s="4"/>
      <c r="T405" s="4"/>
      <c r="U405" s="4"/>
      <c r="V405" s="4"/>
      <c r="W405" s="4"/>
      <c r="X405" s="4"/>
    </row>
    <row r="406" spans="1:24" ht="15" customHeight="1" x14ac:dyDescent="0.25">
      <c r="A406" s="146" t="s">
        <v>2509</v>
      </c>
      <c r="B406" s="147">
        <v>62.3</v>
      </c>
      <c r="C406" s="148">
        <v>0</v>
      </c>
      <c r="D406" s="146">
        <v>2.5</v>
      </c>
      <c r="E406" s="147"/>
      <c r="F406" s="4"/>
      <c r="G406" s="4"/>
      <c r="H406" s="4"/>
      <c r="I406" s="4"/>
      <c r="K406" s="4"/>
      <c r="L406" s="4"/>
      <c r="M406" s="4"/>
      <c r="N406" s="4"/>
      <c r="O406" s="4"/>
      <c r="P406" s="4"/>
      <c r="Q406" s="4"/>
      <c r="R406" s="4"/>
      <c r="S406" s="4"/>
      <c r="T406" s="4"/>
      <c r="U406" s="4"/>
      <c r="V406" s="4"/>
      <c r="W406" s="4"/>
      <c r="X406" s="4"/>
    </row>
    <row r="407" spans="1:24" ht="15" customHeight="1" x14ac:dyDescent="0.25">
      <c r="A407" s="143" t="s">
        <v>2510</v>
      </c>
      <c r="B407" s="144">
        <v>62.3</v>
      </c>
      <c r="C407" s="145">
        <v>0</v>
      </c>
      <c r="D407" s="143">
        <v>2.8</v>
      </c>
      <c r="E407" s="144"/>
      <c r="F407" s="4"/>
      <c r="G407" s="4"/>
      <c r="H407" s="4"/>
      <c r="I407" s="4"/>
      <c r="K407" s="4"/>
      <c r="L407" s="4"/>
      <c r="M407" s="4"/>
      <c r="N407" s="4"/>
      <c r="O407" s="4"/>
      <c r="P407" s="4"/>
      <c r="Q407" s="4"/>
      <c r="R407" s="4"/>
      <c r="S407" s="4"/>
      <c r="T407" s="4"/>
      <c r="U407" s="4"/>
      <c r="V407" s="4"/>
      <c r="W407" s="4"/>
      <c r="X407" s="4"/>
    </row>
    <row r="408" spans="1:24" ht="15" customHeight="1" x14ac:dyDescent="0.25">
      <c r="A408" s="146" t="s">
        <v>2511</v>
      </c>
      <c r="B408" s="147">
        <v>62.3</v>
      </c>
      <c r="C408" s="148">
        <v>0.3</v>
      </c>
      <c r="D408" s="146">
        <v>3.3</v>
      </c>
      <c r="E408" s="147"/>
      <c r="F408" s="4"/>
      <c r="G408" s="4"/>
      <c r="H408" s="4"/>
      <c r="I408" s="4"/>
      <c r="K408" s="4"/>
      <c r="L408" s="4"/>
      <c r="M408" s="4"/>
      <c r="N408" s="4"/>
      <c r="O408" s="4"/>
      <c r="P408" s="4"/>
      <c r="Q408" s="4"/>
      <c r="R408" s="4"/>
      <c r="S408" s="4"/>
      <c r="T408" s="4"/>
      <c r="U408" s="4"/>
      <c r="V408" s="4"/>
      <c r="W408" s="4"/>
      <c r="X408" s="4"/>
    </row>
    <row r="409" spans="1:24" ht="15" customHeight="1" x14ac:dyDescent="0.25">
      <c r="A409" s="143" t="s">
        <v>2512</v>
      </c>
      <c r="B409" s="144">
        <v>62.1</v>
      </c>
      <c r="C409" s="145">
        <v>0.6</v>
      </c>
      <c r="D409" s="143">
        <v>3.3</v>
      </c>
      <c r="E409" s="144"/>
      <c r="F409" s="4"/>
      <c r="G409" s="4"/>
      <c r="H409" s="4"/>
      <c r="I409" s="4"/>
      <c r="K409" s="4"/>
      <c r="L409" s="4"/>
      <c r="M409" s="4"/>
      <c r="N409" s="4"/>
      <c r="O409" s="4"/>
      <c r="P409" s="4"/>
      <c r="Q409" s="4"/>
      <c r="R409" s="4"/>
      <c r="S409" s="4"/>
      <c r="T409" s="4"/>
      <c r="U409" s="4"/>
      <c r="V409" s="4"/>
      <c r="W409" s="4"/>
      <c r="X409" s="4"/>
    </row>
    <row r="410" spans="1:24" ht="15" customHeight="1" x14ac:dyDescent="0.25">
      <c r="A410" s="146" t="s">
        <v>2513</v>
      </c>
      <c r="B410" s="147">
        <v>61.7</v>
      </c>
      <c r="C410" s="148">
        <v>0.5</v>
      </c>
      <c r="D410" s="146">
        <v>2.8</v>
      </c>
      <c r="E410" s="147"/>
      <c r="F410" s="4"/>
      <c r="G410" s="4"/>
      <c r="H410" s="4"/>
      <c r="I410" s="4"/>
      <c r="K410" s="4"/>
      <c r="L410" s="4"/>
      <c r="M410" s="4"/>
      <c r="N410" s="4"/>
      <c r="O410" s="4"/>
      <c r="P410" s="4"/>
      <c r="Q410" s="4"/>
      <c r="R410" s="4"/>
      <c r="S410" s="4"/>
      <c r="T410" s="4"/>
      <c r="U410" s="4"/>
      <c r="V410" s="4"/>
      <c r="W410" s="4"/>
      <c r="X410" s="4"/>
    </row>
    <row r="411" spans="1:24" ht="15" customHeight="1" x14ac:dyDescent="0.25">
      <c r="A411" s="143" t="s">
        <v>2514</v>
      </c>
      <c r="B411" s="144">
        <v>61.4</v>
      </c>
      <c r="C411" s="145">
        <v>0.3</v>
      </c>
      <c r="D411" s="143">
        <v>2.7</v>
      </c>
      <c r="E411" s="144"/>
      <c r="F411" s="4"/>
      <c r="G411" s="4"/>
      <c r="H411" s="4"/>
      <c r="I411" s="4"/>
      <c r="K411" s="4"/>
      <c r="L411" s="4"/>
      <c r="M411" s="4"/>
      <c r="N411" s="4"/>
      <c r="O411" s="4"/>
      <c r="P411" s="4"/>
      <c r="Q411" s="4"/>
      <c r="R411" s="4"/>
      <c r="S411" s="4"/>
      <c r="T411" s="4"/>
      <c r="U411" s="4"/>
      <c r="V411" s="4"/>
      <c r="W411" s="4"/>
      <c r="X411" s="4"/>
    </row>
    <row r="412" spans="1:24" ht="15" customHeight="1" x14ac:dyDescent="0.25">
      <c r="A412" s="146" t="s">
        <v>2515</v>
      </c>
      <c r="B412" s="147">
        <v>61.2</v>
      </c>
      <c r="C412" s="148">
        <v>0.3</v>
      </c>
      <c r="D412" s="146">
        <v>3.4</v>
      </c>
      <c r="E412" s="147"/>
      <c r="F412" s="4"/>
      <c r="G412" s="4"/>
      <c r="H412" s="4"/>
      <c r="I412" s="4"/>
      <c r="K412" s="4"/>
      <c r="L412" s="4"/>
      <c r="M412" s="4"/>
      <c r="N412" s="4"/>
      <c r="O412" s="4"/>
      <c r="P412" s="4"/>
      <c r="Q412" s="4"/>
      <c r="R412" s="4"/>
      <c r="S412" s="4"/>
      <c r="T412" s="4"/>
      <c r="U412" s="4"/>
      <c r="V412" s="4"/>
      <c r="W412" s="4"/>
      <c r="X412" s="4"/>
    </row>
    <row r="413" spans="1:24" ht="15" customHeight="1" x14ac:dyDescent="0.25">
      <c r="A413" s="143" t="s">
        <v>2516</v>
      </c>
      <c r="B413" s="144">
        <v>61</v>
      </c>
      <c r="C413" s="145">
        <v>0.2</v>
      </c>
      <c r="D413" s="143">
        <v>3.9</v>
      </c>
      <c r="E413" s="144"/>
      <c r="F413" s="4"/>
      <c r="G413" s="4"/>
      <c r="H413" s="4"/>
      <c r="I413" s="4"/>
      <c r="K413" s="4"/>
      <c r="L413" s="4"/>
      <c r="M413" s="4"/>
      <c r="N413" s="4"/>
      <c r="O413" s="4"/>
      <c r="P413" s="4"/>
      <c r="Q413" s="4"/>
      <c r="R413" s="4"/>
      <c r="S413" s="4"/>
      <c r="T413" s="4"/>
      <c r="U413" s="4"/>
      <c r="V413" s="4"/>
      <c r="W413" s="4"/>
      <c r="X413" s="4"/>
    </row>
    <row r="414" spans="1:24" ht="15" customHeight="1" x14ac:dyDescent="0.25">
      <c r="A414" s="146" t="s">
        <v>2517</v>
      </c>
      <c r="B414" s="147">
        <v>60.9</v>
      </c>
      <c r="C414" s="148">
        <v>0</v>
      </c>
      <c r="D414" s="146">
        <v>3.9</v>
      </c>
      <c r="E414" s="147"/>
      <c r="F414" s="4"/>
      <c r="G414" s="4"/>
      <c r="H414" s="4"/>
      <c r="I414" s="4"/>
      <c r="K414" s="4"/>
      <c r="L414" s="4"/>
      <c r="M414" s="4"/>
      <c r="N414" s="4"/>
      <c r="O414" s="4"/>
      <c r="P414" s="4"/>
      <c r="Q414" s="4"/>
      <c r="R414" s="4"/>
      <c r="S414" s="4"/>
      <c r="T414" s="4"/>
      <c r="U414" s="4"/>
      <c r="V414" s="4"/>
      <c r="W414" s="4"/>
      <c r="X414" s="4"/>
    </row>
    <row r="415" spans="1:24" ht="15" customHeight="1" x14ac:dyDescent="0.25">
      <c r="A415" s="143" t="s">
        <v>2518</v>
      </c>
      <c r="B415" s="144">
        <v>60.9</v>
      </c>
      <c r="C415" s="145">
        <v>0</v>
      </c>
      <c r="D415" s="143">
        <v>3.9</v>
      </c>
      <c r="E415" s="144"/>
      <c r="F415" s="4"/>
      <c r="G415" s="4"/>
      <c r="H415" s="4"/>
      <c r="I415" s="4"/>
      <c r="K415" s="4"/>
      <c r="L415" s="4"/>
      <c r="M415" s="4"/>
      <c r="N415" s="4"/>
      <c r="O415" s="4"/>
      <c r="P415" s="4"/>
      <c r="Q415" s="4"/>
      <c r="R415" s="4"/>
      <c r="S415" s="4"/>
      <c r="T415" s="4"/>
      <c r="U415" s="4"/>
      <c r="V415" s="4"/>
      <c r="W415" s="4"/>
      <c r="X415" s="4"/>
    </row>
    <row r="416" spans="1:24" ht="15" customHeight="1" x14ac:dyDescent="0.25">
      <c r="A416" s="146" t="s">
        <v>2519</v>
      </c>
      <c r="B416" s="147">
        <v>60.9</v>
      </c>
      <c r="C416" s="148">
        <v>0</v>
      </c>
      <c r="D416" s="146">
        <v>4.0999999999999996</v>
      </c>
      <c r="E416" s="147"/>
      <c r="F416" s="4"/>
      <c r="G416" s="4"/>
      <c r="H416" s="4"/>
      <c r="I416" s="4"/>
      <c r="K416" s="4"/>
      <c r="L416" s="4"/>
      <c r="M416" s="4"/>
      <c r="N416" s="4"/>
      <c r="O416" s="4"/>
      <c r="P416" s="4"/>
      <c r="Q416" s="4"/>
      <c r="R416" s="4"/>
      <c r="S416" s="4"/>
      <c r="T416" s="4"/>
      <c r="U416" s="4"/>
      <c r="V416" s="4"/>
      <c r="W416" s="4"/>
      <c r="X416" s="4"/>
    </row>
    <row r="417" spans="1:24" ht="15" customHeight="1" x14ac:dyDescent="0.25">
      <c r="A417" s="143" t="s">
        <v>2520</v>
      </c>
      <c r="B417" s="144">
        <v>60.9</v>
      </c>
      <c r="C417" s="145">
        <v>0.2</v>
      </c>
      <c r="D417" s="143">
        <v>4.5</v>
      </c>
      <c r="E417" s="144">
        <f t="shared" ref="E417" si="31">SUM(B417:B428)/12</f>
        <v>59.675000000000004</v>
      </c>
      <c r="F417" s="4"/>
      <c r="G417" s="4"/>
      <c r="H417" s="4"/>
      <c r="I417" s="4"/>
      <c r="K417" s="4"/>
      <c r="L417" s="4"/>
      <c r="M417" s="4"/>
      <c r="N417" s="4"/>
      <c r="O417" s="4"/>
      <c r="P417" s="4"/>
      <c r="Q417" s="4"/>
      <c r="R417" s="4"/>
      <c r="S417" s="4"/>
      <c r="T417" s="4"/>
      <c r="U417" s="4"/>
      <c r="V417" s="4"/>
      <c r="W417" s="4"/>
      <c r="X417" s="4"/>
    </row>
    <row r="418" spans="1:24" ht="15" customHeight="1" x14ac:dyDescent="0.25">
      <c r="A418" s="146" t="s">
        <v>2521</v>
      </c>
      <c r="B418" s="147">
        <v>60.8</v>
      </c>
      <c r="C418" s="148">
        <v>0.3</v>
      </c>
      <c r="D418" s="146">
        <v>4.5999999999999996</v>
      </c>
      <c r="E418" s="147"/>
      <c r="F418" s="4"/>
      <c r="G418" s="4"/>
      <c r="H418" s="4"/>
      <c r="I418" s="4"/>
      <c r="K418" s="4"/>
      <c r="L418" s="4"/>
      <c r="M418" s="4"/>
      <c r="N418" s="4"/>
      <c r="O418" s="4"/>
      <c r="P418" s="4"/>
      <c r="Q418" s="4"/>
      <c r="R418" s="4"/>
      <c r="S418" s="4"/>
      <c r="T418" s="4"/>
      <c r="U418" s="4"/>
      <c r="V418" s="4"/>
      <c r="W418" s="4"/>
      <c r="X418" s="4"/>
    </row>
    <row r="419" spans="1:24" ht="15" customHeight="1" x14ac:dyDescent="0.25">
      <c r="A419" s="143" t="s">
        <v>2522</v>
      </c>
      <c r="B419" s="144">
        <v>60.6</v>
      </c>
      <c r="C419" s="145">
        <v>0.5</v>
      </c>
      <c r="D419" s="143">
        <v>4.8</v>
      </c>
      <c r="E419" s="144"/>
      <c r="F419" s="4"/>
      <c r="G419" s="4"/>
      <c r="H419" s="4"/>
      <c r="I419" s="4"/>
      <c r="K419" s="4"/>
      <c r="L419" s="4"/>
      <c r="M419" s="4"/>
      <c r="N419" s="4"/>
      <c r="O419" s="4"/>
      <c r="P419" s="4"/>
      <c r="Q419" s="4"/>
      <c r="R419" s="4"/>
      <c r="S419" s="4"/>
      <c r="T419" s="4"/>
      <c r="U419" s="4"/>
      <c r="V419" s="4"/>
      <c r="W419" s="4"/>
      <c r="X419" s="4"/>
    </row>
    <row r="420" spans="1:24" ht="15" customHeight="1" x14ac:dyDescent="0.25">
      <c r="A420" s="146" t="s">
        <v>2523</v>
      </c>
      <c r="B420" s="147">
        <v>60.3</v>
      </c>
      <c r="C420" s="148">
        <v>0.3</v>
      </c>
      <c r="D420" s="146">
        <v>4.7</v>
      </c>
      <c r="E420" s="147"/>
      <c r="F420" s="4"/>
      <c r="G420" s="4"/>
      <c r="H420" s="4"/>
      <c r="I420" s="4"/>
      <c r="K420" s="4"/>
      <c r="L420" s="4"/>
      <c r="M420" s="4"/>
      <c r="N420" s="4"/>
      <c r="O420" s="4"/>
      <c r="P420" s="4"/>
      <c r="Q420" s="4"/>
      <c r="R420" s="4"/>
      <c r="S420" s="4"/>
      <c r="T420" s="4"/>
      <c r="U420" s="4"/>
      <c r="V420" s="4"/>
      <c r="W420" s="4"/>
      <c r="X420" s="4"/>
    </row>
    <row r="421" spans="1:24" ht="15" customHeight="1" x14ac:dyDescent="0.25">
      <c r="A421" s="143" t="s">
        <v>2524</v>
      </c>
      <c r="B421" s="144">
        <v>60.1</v>
      </c>
      <c r="C421" s="145">
        <v>0.2</v>
      </c>
      <c r="D421" s="143">
        <v>5.0999999999999996</v>
      </c>
      <c r="E421" s="144"/>
      <c r="F421" s="4"/>
      <c r="G421" s="4"/>
      <c r="H421" s="4"/>
      <c r="I421" s="4"/>
      <c r="K421" s="4"/>
      <c r="L421" s="4"/>
      <c r="M421" s="4"/>
      <c r="N421" s="4"/>
      <c r="O421" s="4"/>
      <c r="P421" s="4"/>
      <c r="Q421" s="4"/>
      <c r="R421" s="4"/>
      <c r="S421" s="4"/>
      <c r="T421" s="4"/>
      <c r="U421" s="4"/>
      <c r="V421" s="4"/>
      <c r="W421" s="4"/>
      <c r="X421" s="4"/>
    </row>
    <row r="422" spans="1:24" ht="15" customHeight="1" x14ac:dyDescent="0.25">
      <c r="A422" s="146" t="s">
        <v>2525</v>
      </c>
      <c r="B422" s="147">
        <v>60</v>
      </c>
      <c r="C422" s="148">
        <v>0.3</v>
      </c>
      <c r="D422" s="146">
        <v>5.4</v>
      </c>
      <c r="E422" s="147"/>
      <c r="F422" s="4"/>
      <c r="G422" s="4"/>
      <c r="H422" s="4"/>
      <c r="I422" s="4"/>
      <c r="K422" s="4"/>
      <c r="L422" s="4"/>
      <c r="M422" s="4"/>
      <c r="N422" s="4"/>
      <c r="O422" s="4"/>
      <c r="P422" s="4"/>
      <c r="Q422" s="4"/>
      <c r="R422" s="4"/>
      <c r="S422" s="4"/>
      <c r="T422" s="4"/>
      <c r="U422" s="4"/>
      <c r="V422" s="4"/>
      <c r="W422" s="4"/>
      <c r="X422" s="4"/>
    </row>
    <row r="423" spans="1:24" ht="15" customHeight="1" x14ac:dyDescent="0.25">
      <c r="A423" s="143" t="s">
        <v>2526</v>
      </c>
      <c r="B423" s="144">
        <v>59.8</v>
      </c>
      <c r="C423" s="145">
        <v>1</v>
      </c>
      <c r="D423" s="143">
        <v>6</v>
      </c>
      <c r="E423" s="144"/>
      <c r="F423" s="4"/>
      <c r="G423" s="4"/>
      <c r="H423" s="4"/>
      <c r="I423" s="4"/>
      <c r="K423" s="4"/>
      <c r="L423" s="4"/>
      <c r="M423" s="4"/>
      <c r="N423" s="4"/>
      <c r="O423" s="4"/>
      <c r="P423" s="4"/>
      <c r="Q423" s="4"/>
      <c r="R423" s="4"/>
      <c r="S423" s="4"/>
      <c r="T423" s="4"/>
      <c r="U423" s="4"/>
      <c r="V423" s="4"/>
      <c r="W423" s="4"/>
      <c r="X423" s="4"/>
    </row>
    <row r="424" spans="1:24" ht="15" customHeight="1" x14ac:dyDescent="0.25">
      <c r="A424" s="146" t="s">
        <v>2527</v>
      </c>
      <c r="B424" s="147">
        <v>59.2</v>
      </c>
      <c r="C424" s="148">
        <v>0.9</v>
      </c>
      <c r="D424" s="146">
        <v>5.3</v>
      </c>
      <c r="E424" s="147"/>
      <c r="F424" s="4"/>
      <c r="G424" s="4"/>
      <c r="H424" s="4"/>
      <c r="I424" s="4"/>
      <c r="K424" s="4"/>
      <c r="L424" s="4"/>
      <c r="M424" s="4"/>
      <c r="N424" s="4"/>
      <c r="O424" s="4"/>
      <c r="P424" s="4"/>
      <c r="Q424" s="4"/>
      <c r="R424" s="4"/>
      <c r="S424" s="4"/>
      <c r="T424" s="4"/>
      <c r="U424" s="4"/>
      <c r="V424" s="4"/>
      <c r="W424" s="4"/>
      <c r="X424" s="4"/>
    </row>
    <row r="425" spans="1:24" ht="15" customHeight="1" x14ac:dyDescent="0.25">
      <c r="A425" s="143" t="s">
        <v>2528</v>
      </c>
      <c r="B425" s="144">
        <v>58.7</v>
      </c>
      <c r="C425" s="145">
        <v>0.2</v>
      </c>
      <c r="D425" s="143">
        <v>4.8</v>
      </c>
      <c r="E425" s="144"/>
      <c r="F425" s="4"/>
      <c r="G425" s="4"/>
      <c r="H425" s="4"/>
      <c r="I425" s="4"/>
      <c r="K425" s="4"/>
      <c r="L425" s="4"/>
      <c r="M425" s="4"/>
      <c r="N425" s="4"/>
      <c r="O425" s="4"/>
      <c r="P425" s="4"/>
      <c r="Q425" s="4"/>
      <c r="R425" s="4"/>
      <c r="S425" s="4"/>
      <c r="T425" s="4"/>
      <c r="U425" s="4"/>
      <c r="V425" s="4"/>
      <c r="W425" s="4"/>
      <c r="X425" s="4"/>
    </row>
    <row r="426" spans="1:24" ht="15" customHeight="1" x14ac:dyDescent="0.25">
      <c r="A426" s="146" t="s">
        <v>2529</v>
      </c>
      <c r="B426" s="147">
        <v>58.6</v>
      </c>
      <c r="C426" s="148">
        <v>0</v>
      </c>
      <c r="D426" s="146">
        <v>5.2</v>
      </c>
      <c r="E426" s="147"/>
      <c r="F426" s="4"/>
      <c r="G426" s="4"/>
      <c r="H426" s="4"/>
      <c r="I426" s="4"/>
      <c r="K426" s="4"/>
      <c r="L426" s="4"/>
      <c r="M426" s="4"/>
      <c r="N426" s="4"/>
      <c r="O426" s="4"/>
      <c r="P426" s="4"/>
      <c r="Q426" s="4"/>
      <c r="R426" s="4"/>
      <c r="S426" s="4"/>
      <c r="T426" s="4"/>
      <c r="U426" s="4"/>
      <c r="V426" s="4"/>
      <c r="W426" s="4"/>
      <c r="X426" s="4"/>
    </row>
    <row r="427" spans="1:24" ht="15" customHeight="1" x14ac:dyDescent="0.25">
      <c r="A427" s="143" t="s">
        <v>2530</v>
      </c>
      <c r="B427" s="144">
        <v>58.6</v>
      </c>
      <c r="C427" s="145">
        <v>0.2</v>
      </c>
      <c r="D427" s="143">
        <v>6.2</v>
      </c>
      <c r="E427" s="144"/>
      <c r="F427" s="4"/>
      <c r="G427" s="4"/>
      <c r="H427" s="4"/>
      <c r="I427" s="4"/>
      <c r="K427" s="4"/>
      <c r="L427" s="4"/>
      <c r="M427" s="4"/>
      <c r="N427" s="4"/>
      <c r="O427" s="4"/>
      <c r="P427" s="4"/>
      <c r="Q427" s="4"/>
      <c r="R427" s="4"/>
      <c r="S427" s="4"/>
      <c r="T427" s="4"/>
      <c r="U427" s="4"/>
      <c r="V427" s="4"/>
      <c r="W427" s="4"/>
      <c r="X427" s="4"/>
    </row>
    <row r="428" spans="1:24" ht="15" customHeight="1" x14ac:dyDescent="0.25">
      <c r="A428" s="146" t="s">
        <v>2531</v>
      </c>
      <c r="B428" s="147">
        <v>58.5</v>
      </c>
      <c r="C428" s="148">
        <v>0.3</v>
      </c>
      <c r="D428" s="146">
        <v>6.6</v>
      </c>
      <c r="E428" s="147"/>
      <c r="F428" s="4"/>
      <c r="G428" s="4"/>
      <c r="H428" s="4"/>
      <c r="I428" s="4"/>
      <c r="K428" s="4"/>
      <c r="L428" s="4"/>
      <c r="M428" s="4"/>
      <c r="N428" s="4"/>
      <c r="O428" s="4"/>
      <c r="P428" s="4"/>
      <c r="Q428" s="4"/>
      <c r="R428" s="4"/>
      <c r="S428" s="4"/>
      <c r="T428" s="4"/>
      <c r="U428" s="4"/>
      <c r="V428" s="4"/>
      <c r="W428" s="4"/>
      <c r="X428" s="4"/>
    </row>
    <row r="429" spans="1:24" ht="15" customHeight="1" x14ac:dyDescent="0.25">
      <c r="A429" s="143" t="s">
        <v>2532</v>
      </c>
      <c r="B429" s="144">
        <v>58.3</v>
      </c>
      <c r="C429" s="145">
        <v>0.3</v>
      </c>
      <c r="D429" s="143">
        <v>6.8</v>
      </c>
      <c r="E429" s="144">
        <f t="shared" ref="E429" si="32">SUM(B429:B440)/12</f>
        <v>56.69166666666667</v>
      </c>
      <c r="F429" s="4"/>
      <c r="G429" s="4"/>
      <c r="H429" s="4"/>
      <c r="I429" s="4"/>
      <c r="K429" s="4"/>
      <c r="L429" s="4"/>
      <c r="M429" s="4"/>
      <c r="N429" s="4"/>
      <c r="O429" s="4"/>
      <c r="P429" s="4"/>
      <c r="Q429" s="4"/>
      <c r="R429" s="4"/>
      <c r="S429" s="4"/>
      <c r="T429" s="4"/>
      <c r="U429" s="4"/>
      <c r="V429" s="4"/>
      <c r="W429" s="4"/>
      <c r="X429" s="4"/>
    </row>
    <row r="430" spans="1:24" ht="15" customHeight="1" x14ac:dyDescent="0.25">
      <c r="A430" s="146" t="s">
        <v>2533</v>
      </c>
      <c r="B430" s="147">
        <v>58.1</v>
      </c>
      <c r="C430" s="148">
        <v>0.5</v>
      </c>
      <c r="D430" s="146">
        <v>7.2</v>
      </c>
      <c r="E430" s="147"/>
      <c r="F430" s="4"/>
      <c r="G430" s="4"/>
      <c r="H430" s="4"/>
      <c r="I430" s="4"/>
      <c r="K430" s="4"/>
      <c r="L430" s="4"/>
      <c r="M430" s="4"/>
      <c r="N430" s="4"/>
      <c r="O430" s="4"/>
      <c r="P430" s="4"/>
      <c r="Q430" s="4"/>
      <c r="R430" s="4"/>
      <c r="S430" s="4"/>
      <c r="T430" s="4"/>
      <c r="U430" s="4"/>
      <c r="V430" s="4"/>
      <c r="W430" s="4"/>
      <c r="X430" s="4"/>
    </row>
    <row r="431" spans="1:24" ht="15" customHeight="1" x14ac:dyDescent="0.25">
      <c r="A431" s="143" t="s">
        <v>2534</v>
      </c>
      <c r="B431" s="144">
        <v>57.8</v>
      </c>
      <c r="C431" s="145">
        <v>0.3</v>
      </c>
      <c r="D431" s="143">
        <v>7.2</v>
      </c>
      <c r="E431" s="144"/>
      <c r="F431" s="4"/>
      <c r="G431" s="4"/>
      <c r="H431" s="4"/>
      <c r="I431" s="4"/>
      <c r="K431" s="4"/>
      <c r="L431" s="4"/>
      <c r="M431" s="4"/>
      <c r="N431" s="4"/>
      <c r="O431" s="4"/>
      <c r="P431" s="4"/>
      <c r="Q431" s="4"/>
      <c r="R431" s="4"/>
      <c r="S431" s="4"/>
      <c r="T431" s="4"/>
      <c r="U431" s="4"/>
      <c r="V431" s="4"/>
      <c r="W431" s="4"/>
      <c r="X431" s="4"/>
    </row>
    <row r="432" spans="1:24" ht="15" customHeight="1" x14ac:dyDescent="0.25">
      <c r="A432" s="146" t="s">
        <v>2535</v>
      </c>
      <c r="B432" s="147">
        <v>57.6</v>
      </c>
      <c r="C432" s="148">
        <v>0.7</v>
      </c>
      <c r="D432" s="146">
        <v>7.3</v>
      </c>
      <c r="E432" s="147"/>
      <c r="F432" s="4"/>
      <c r="G432" s="4"/>
      <c r="H432" s="4"/>
      <c r="I432" s="4"/>
      <c r="K432" s="4"/>
      <c r="L432" s="4"/>
      <c r="M432" s="4"/>
      <c r="N432" s="4"/>
      <c r="O432" s="4"/>
      <c r="P432" s="4"/>
      <c r="Q432" s="4"/>
      <c r="R432" s="4"/>
      <c r="S432" s="4"/>
      <c r="T432" s="4"/>
      <c r="U432" s="4"/>
      <c r="V432" s="4"/>
      <c r="W432" s="4"/>
      <c r="X432" s="4"/>
    </row>
    <row r="433" spans="1:24" ht="15" customHeight="1" x14ac:dyDescent="0.25">
      <c r="A433" s="143" t="s">
        <v>2536</v>
      </c>
      <c r="B433" s="144">
        <v>57.2</v>
      </c>
      <c r="C433" s="145">
        <v>0.5</v>
      </c>
      <c r="D433" s="143">
        <v>6.7</v>
      </c>
      <c r="E433" s="144"/>
      <c r="F433" s="4"/>
      <c r="G433" s="4"/>
      <c r="H433" s="4"/>
      <c r="I433" s="4"/>
      <c r="K433" s="4"/>
      <c r="L433" s="4"/>
      <c r="M433" s="4"/>
      <c r="N433" s="4"/>
      <c r="O433" s="4"/>
      <c r="P433" s="4"/>
      <c r="Q433" s="4"/>
      <c r="R433" s="4"/>
      <c r="S433" s="4"/>
      <c r="T433" s="4"/>
      <c r="U433" s="4"/>
      <c r="V433" s="4"/>
      <c r="W433" s="4"/>
      <c r="X433" s="4"/>
    </row>
    <row r="434" spans="1:24" ht="15" customHeight="1" x14ac:dyDescent="0.25">
      <c r="A434" s="146" t="s">
        <v>2537</v>
      </c>
      <c r="B434" s="147">
        <v>56.9</v>
      </c>
      <c r="C434" s="148">
        <v>0.9</v>
      </c>
      <c r="D434" s="146">
        <v>6.6</v>
      </c>
      <c r="E434" s="147"/>
      <c r="F434" s="4"/>
      <c r="G434" s="4"/>
      <c r="H434" s="4"/>
      <c r="I434" s="4"/>
      <c r="K434" s="4"/>
      <c r="L434" s="4"/>
      <c r="M434" s="4"/>
      <c r="N434" s="4"/>
      <c r="O434" s="4"/>
      <c r="P434" s="4"/>
      <c r="Q434" s="4"/>
      <c r="R434" s="4"/>
      <c r="S434" s="4"/>
      <c r="T434" s="4"/>
      <c r="U434" s="4"/>
      <c r="V434" s="4"/>
      <c r="W434" s="4"/>
      <c r="X434" s="4"/>
    </row>
    <row r="435" spans="1:24" ht="15" customHeight="1" x14ac:dyDescent="0.25">
      <c r="A435" s="143" t="s">
        <v>2538</v>
      </c>
      <c r="B435" s="144">
        <v>56.4</v>
      </c>
      <c r="C435" s="145">
        <v>0.4</v>
      </c>
      <c r="D435" s="143">
        <v>5.8</v>
      </c>
      <c r="E435" s="144"/>
      <c r="F435" s="4"/>
      <c r="G435" s="4"/>
      <c r="H435" s="4"/>
      <c r="I435" s="4"/>
      <c r="K435" s="4"/>
      <c r="L435" s="4"/>
      <c r="M435" s="4"/>
      <c r="N435" s="4"/>
      <c r="O435" s="4"/>
      <c r="P435" s="4"/>
      <c r="Q435" s="4"/>
      <c r="R435" s="4"/>
      <c r="S435" s="4"/>
      <c r="T435" s="4"/>
      <c r="U435" s="4"/>
      <c r="V435" s="4"/>
      <c r="W435" s="4"/>
      <c r="X435" s="4"/>
    </row>
    <row r="436" spans="1:24" ht="15" customHeight="1" x14ac:dyDescent="0.25">
      <c r="A436" s="146" t="s">
        <v>2539</v>
      </c>
      <c r="B436" s="147">
        <v>56.2</v>
      </c>
      <c r="C436" s="148">
        <v>0.4</v>
      </c>
      <c r="D436" s="146">
        <v>5.8</v>
      </c>
      <c r="E436" s="147"/>
      <c r="F436" s="4"/>
      <c r="G436" s="4"/>
      <c r="H436" s="4"/>
      <c r="I436" s="4"/>
      <c r="K436" s="4"/>
      <c r="L436" s="4"/>
      <c r="M436" s="4"/>
      <c r="N436" s="4"/>
      <c r="O436" s="4"/>
      <c r="P436" s="4"/>
      <c r="Q436" s="4"/>
      <c r="R436" s="4"/>
      <c r="S436" s="4"/>
      <c r="T436" s="4"/>
      <c r="U436" s="4"/>
      <c r="V436" s="4"/>
      <c r="W436" s="4"/>
      <c r="X436" s="4"/>
    </row>
    <row r="437" spans="1:24" ht="15" customHeight="1" x14ac:dyDescent="0.25">
      <c r="A437" s="143" t="s">
        <v>2540</v>
      </c>
      <c r="B437" s="144">
        <v>56</v>
      </c>
      <c r="C437" s="145">
        <v>0.5</v>
      </c>
      <c r="D437" s="143">
        <v>6.1</v>
      </c>
      <c r="E437" s="144"/>
      <c r="F437" s="4"/>
      <c r="G437" s="4"/>
      <c r="H437" s="4"/>
      <c r="I437" s="4"/>
      <c r="K437" s="4"/>
      <c r="L437" s="4"/>
      <c r="M437" s="4"/>
      <c r="N437" s="4"/>
      <c r="O437" s="4"/>
      <c r="P437" s="4"/>
      <c r="Q437" s="4"/>
      <c r="R437" s="4"/>
      <c r="S437" s="4"/>
      <c r="T437" s="4"/>
      <c r="U437" s="4"/>
      <c r="V437" s="4"/>
      <c r="W437" s="4"/>
      <c r="X437" s="4"/>
    </row>
    <row r="438" spans="1:24" ht="15" customHeight="1" x14ac:dyDescent="0.25">
      <c r="A438" s="146" t="s">
        <v>2541</v>
      </c>
      <c r="B438" s="147">
        <v>55.7</v>
      </c>
      <c r="C438" s="148">
        <v>0.9</v>
      </c>
      <c r="D438" s="146">
        <v>5.7</v>
      </c>
      <c r="E438" s="147"/>
      <c r="F438" s="4"/>
      <c r="G438" s="4"/>
      <c r="H438" s="4"/>
      <c r="I438" s="4"/>
      <c r="K438" s="4"/>
      <c r="L438" s="4"/>
      <c r="M438" s="4"/>
      <c r="N438" s="4"/>
      <c r="O438" s="4"/>
      <c r="P438" s="4"/>
      <c r="Q438" s="4"/>
      <c r="R438" s="4"/>
      <c r="S438" s="4"/>
      <c r="T438" s="4"/>
      <c r="U438" s="4"/>
      <c r="V438" s="4"/>
      <c r="W438" s="4"/>
      <c r="X438" s="4"/>
    </row>
    <row r="439" spans="1:24" ht="15" customHeight="1" x14ac:dyDescent="0.25">
      <c r="A439" s="143" t="s">
        <v>2542</v>
      </c>
      <c r="B439" s="144">
        <v>55.2</v>
      </c>
      <c r="C439" s="145">
        <v>0.5</v>
      </c>
      <c r="D439" s="143">
        <v>5.3</v>
      </c>
      <c r="E439" s="144"/>
      <c r="F439" s="4"/>
      <c r="G439" s="4"/>
      <c r="H439" s="4"/>
      <c r="I439" s="4"/>
      <c r="K439" s="4"/>
      <c r="L439" s="4"/>
      <c r="M439" s="4"/>
      <c r="N439" s="4"/>
      <c r="O439" s="4"/>
      <c r="P439" s="4"/>
      <c r="Q439" s="4"/>
      <c r="R439" s="4"/>
      <c r="S439" s="4"/>
      <c r="T439" s="4"/>
      <c r="U439" s="4"/>
      <c r="V439" s="4"/>
      <c r="W439" s="4"/>
      <c r="X439" s="4"/>
    </row>
    <row r="440" spans="1:24" ht="15" customHeight="1" x14ac:dyDescent="0.25">
      <c r="A440" s="146" t="s">
        <v>2543</v>
      </c>
      <c r="B440" s="147">
        <v>54.9</v>
      </c>
      <c r="C440" s="148">
        <v>0.5</v>
      </c>
      <c r="D440" s="146">
        <v>6</v>
      </c>
      <c r="E440" s="147"/>
      <c r="F440" s="4"/>
      <c r="G440" s="4"/>
      <c r="H440" s="4"/>
      <c r="I440" s="4"/>
      <c r="K440" s="4"/>
      <c r="L440" s="4"/>
      <c r="M440" s="4"/>
      <c r="N440" s="4"/>
      <c r="O440" s="4"/>
      <c r="P440" s="4"/>
      <c r="Q440" s="4"/>
      <c r="R440" s="4"/>
      <c r="S440" s="4"/>
      <c r="T440" s="4"/>
      <c r="U440" s="4"/>
      <c r="V440" s="4"/>
      <c r="W440" s="4"/>
      <c r="X440" s="4"/>
    </row>
    <row r="441" spans="1:24" ht="15" customHeight="1" x14ac:dyDescent="0.25">
      <c r="A441" s="143" t="s">
        <v>2544</v>
      </c>
      <c r="B441" s="144">
        <v>54.6</v>
      </c>
      <c r="C441" s="145">
        <v>0.7</v>
      </c>
      <c r="D441" s="143">
        <v>5.4</v>
      </c>
      <c r="E441" s="144">
        <f t="shared" ref="E441" si="33">SUM(B441:B452)/12</f>
        <v>53.291666666666664</v>
      </c>
      <c r="F441" s="4"/>
      <c r="G441" s="4"/>
      <c r="H441" s="4"/>
      <c r="I441" s="4"/>
      <c r="K441" s="4"/>
      <c r="L441" s="4"/>
      <c r="M441" s="4"/>
      <c r="N441" s="4"/>
      <c r="O441" s="4"/>
      <c r="P441" s="4"/>
      <c r="Q441" s="4"/>
      <c r="R441" s="4"/>
      <c r="S441" s="4"/>
      <c r="T441" s="4"/>
      <c r="U441" s="4"/>
      <c r="V441" s="4"/>
      <c r="W441" s="4"/>
      <c r="X441" s="4"/>
    </row>
    <row r="442" spans="1:24" ht="15" customHeight="1" x14ac:dyDescent="0.25">
      <c r="A442" s="146" t="s">
        <v>2545</v>
      </c>
      <c r="B442" s="147">
        <v>54.2</v>
      </c>
      <c r="C442" s="148">
        <v>0.6</v>
      </c>
      <c r="D442" s="146">
        <v>5</v>
      </c>
      <c r="E442" s="147"/>
      <c r="F442" s="4"/>
      <c r="G442" s="4"/>
      <c r="H442" s="4"/>
      <c r="I442" s="4"/>
      <c r="K442" s="4"/>
      <c r="L442" s="4"/>
      <c r="M442" s="4"/>
      <c r="N442" s="4"/>
      <c r="O442" s="4"/>
      <c r="P442" s="4"/>
      <c r="Q442" s="4"/>
      <c r="R442" s="4"/>
      <c r="S442" s="4"/>
      <c r="T442" s="4"/>
      <c r="U442" s="4"/>
      <c r="V442" s="4"/>
      <c r="W442" s="4"/>
      <c r="X442" s="4"/>
    </row>
    <row r="443" spans="1:24" ht="15" customHeight="1" x14ac:dyDescent="0.25">
      <c r="A443" s="143" t="s">
        <v>2546</v>
      </c>
      <c r="B443" s="144">
        <v>53.9</v>
      </c>
      <c r="C443" s="145">
        <v>0.4</v>
      </c>
      <c r="D443" s="143">
        <v>4.9000000000000004</v>
      </c>
      <c r="E443" s="144"/>
      <c r="F443" s="4"/>
      <c r="G443" s="4"/>
      <c r="H443" s="4"/>
      <c r="I443" s="4"/>
      <c r="K443" s="4"/>
      <c r="L443" s="4"/>
      <c r="M443" s="4"/>
      <c r="N443" s="4"/>
      <c r="O443" s="4"/>
      <c r="P443" s="4"/>
      <c r="Q443" s="4"/>
      <c r="R443" s="4"/>
      <c r="S443" s="4"/>
      <c r="T443" s="4"/>
      <c r="U443" s="4"/>
      <c r="V443" s="4"/>
      <c r="W443" s="4"/>
      <c r="X443" s="4"/>
    </row>
    <row r="444" spans="1:24" ht="15" customHeight="1" x14ac:dyDescent="0.25">
      <c r="A444" s="146" t="s">
        <v>2547</v>
      </c>
      <c r="B444" s="147">
        <v>53.7</v>
      </c>
      <c r="C444" s="148">
        <v>0.2</v>
      </c>
      <c r="D444" s="146">
        <v>4.9000000000000004</v>
      </c>
      <c r="E444" s="147"/>
      <c r="F444" s="4"/>
      <c r="G444" s="4"/>
      <c r="H444" s="4"/>
      <c r="I444" s="4"/>
      <c r="K444" s="4"/>
      <c r="L444" s="4"/>
      <c r="M444" s="4"/>
      <c r="N444" s="4"/>
      <c r="O444" s="4"/>
      <c r="P444" s="4"/>
      <c r="Q444" s="4"/>
      <c r="R444" s="4"/>
      <c r="S444" s="4"/>
      <c r="T444" s="4"/>
      <c r="U444" s="4"/>
      <c r="V444" s="4"/>
      <c r="W444" s="4"/>
      <c r="X444" s="4"/>
    </row>
    <row r="445" spans="1:24" ht="15" customHeight="1" x14ac:dyDescent="0.25">
      <c r="A445" s="143" t="s">
        <v>2548</v>
      </c>
      <c r="B445" s="144">
        <v>53.6</v>
      </c>
      <c r="C445" s="145">
        <v>0.4</v>
      </c>
      <c r="D445" s="143">
        <v>5.0999999999999996</v>
      </c>
      <c r="E445" s="144"/>
      <c r="F445" s="4"/>
      <c r="G445" s="4"/>
      <c r="H445" s="4"/>
      <c r="I445" s="4"/>
      <c r="K445" s="4"/>
      <c r="L445" s="4"/>
      <c r="M445" s="4"/>
      <c r="N445" s="4"/>
      <c r="O445" s="4"/>
      <c r="P445" s="4"/>
      <c r="Q445" s="4"/>
      <c r="R445" s="4"/>
      <c r="S445" s="4"/>
      <c r="T445" s="4"/>
      <c r="U445" s="4"/>
      <c r="V445" s="4"/>
      <c r="W445" s="4"/>
      <c r="X445" s="4"/>
    </row>
    <row r="446" spans="1:24" ht="15" customHeight="1" x14ac:dyDescent="0.25">
      <c r="A446" s="146" t="s">
        <v>2549</v>
      </c>
      <c r="B446" s="147">
        <v>53.4</v>
      </c>
      <c r="C446" s="148">
        <v>0.2</v>
      </c>
      <c r="D446" s="146">
        <v>5.0999999999999996</v>
      </c>
      <c r="E446" s="147"/>
      <c r="F446" s="4"/>
      <c r="G446" s="4"/>
      <c r="H446" s="4"/>
      <c r="I446" s="4"/>
      <c r="K446" s="4"/>
      <c r="L446" s="4"/>
      <c r="M446" s="4"/>
      <c r="N446" s="4"/>
      <c r="O446" s="4"/>
      <c r="P446" s="4"/>
      <c r="Q446" s="4"/>
      <c r="R446" s="4"/>
      <c r="S446" s="4"/>
      <c r="T446" s="4"/>
      <c r="U446" s="4"/>
      <c r="V446" s="4"/>
      <c r="W446" s="4"/>
      <c r="X446" s="4"/>
    </row>
    <row r="447" spans="1:24" ht="15" customHeight="1" x14ac:dyDescent="0.25">
      <c r="A447" s="143" t="s">
        <v>2550</v>
      </c>
      <c r="B447" s="144">
        <v>53.3</v>
      </c>
      <c r="C447" s="145">
        <v>0.4</v>
      </c>
      <c r="D447" s="143">
        <v>5.8</v>
      </c>
      <c r="E447" s="144"/>
      <c r="F447" s="4"/>
      <c r="G447" s="4"/>
      <c r="H447" s="4"/>
      <c r="I447" s="4"/>
      <c r="K447" s="4"/>
      <c r="L447" s="4"/>
      <c r="M447" s="4"/>
      <c r="N447" s="4"/>
      <c r="O447" s="4"/>
      <c r="P447" s="4"/>
      <c r="Q447" s="4"/>
      <c r="R447" s="4"/>
      <c r="S447" s="4"/>
      <c r="T447" s="4"/>
      <c r="U447" s="4"/>
      <c r="V447" s="4"/>
      <c r="W447" s="4"/>
      <c r="X447" s="4"/>
    </row>
    <row r="448" spans="1:24" ht="15" customHeight="1" x14ac:dyDescent="0.25">
      <c r="A448" s="146" t="s">
        <v>2551</v>
      </c>
      <c r="B448" s="147">
        <v>53.1</v>
      </c>
      <c r="C448" s="148">
        <v>0.6</v>
      </c>
      <c r="D448" s="146">
        <v>6</v>
      </c>
      <c r="E448" s="147"/>
      <c r="F448" s="4"/>
      <c r="G448" s="4"/>
      <c r="H448" s="4"/>
      <c r="I448" s="4"/>
      <c r="K448" s="4"/>
      <c r="L448" s="4"/>
      <c r="M448" s="4"/>
      <c r="N448" s="4"/>
      <c r="O448" s="4"/>
      <c r="P448" s="4"/>
      <c r="Q448" s="4"/>
      <c r="R448" s="4"/>
      <c r="S448" s="4"/>
      <c r="T448" s="4"/>
      <c r="U448" s="4"/>
      <c r="V448" s="4"/>
      <c r="W448" s="4"/>
      <c r="X448" s="4"/>
    </row>
    <row r="449" spans="1:24" ht="15" customHeight="1" x14ac:dyDescent="0.25">
      <c r="A449" s="143" t="s">
        <v>2552</v>
      </c>
      <c r="B449" s="144">
        <v>52.8</v>
      </c>
      <c r="C449" s="145">
        <v>0.2</v>
      </c>
      <c r="D449" s="143">
        <v>5.6</v>
      </c>
      <c r="E449" s="144"/>
      <c r="F449" s="4"/>
      <c r="G449" s="4"/>
      <c r="H449" s="4"/>
      <c r="I449" s="4"/>
      <c r="K449" s="4"/>
      <c r="L449" s="4"/>
      <c r="M449" s="4"/>
      <c r="N449" s="4"/>
      <c r="O449" s="4"/>
      <c r="P449" s="4"/>
      <c r="Q449" s="4"/>
      <c r="R449" s="4"/>
      <c r="S449" s="4"/>
      <c r="T449" s="4"/>
      <c r="U449" s="4"/>
      <c r="V449" s="4"/>
      <c r="W449" s="4"/>
      <c r="X449" s="4"/>
    </row>
    <row r="450" spans="1:24" ht="15" customHeight="1" x14ac:dyDescent="0.25">
      <c r="A450" s="146" t="s">
        <v>2553</v>
      </c>
      <c r="B450" s="147">
        <v>52.7</v>
      </c>
      <c r="C450" s="148">
        <v>0.6</v>
      </c>
      <c r="D450" s="146">
        <v>6</v>
      </c>
      <c r="E450" s="147"/>
      <c r="F450" s="4"/>
      <c r="G450" s="4"/>
      <c r="H450" s="4"/>
      <c r="I450" s="4"/>
      <c r="K450" s="4"/>
      <c r="L450" s="4"/>
      <c r="M450" s="4"/>
      <c r="N450" s="4"/>
      <c r="O450" s="4"/>
      <c r="P450" s="4"/>
      <c r="Q450" s="4"/>
      <c r="R450" s="4"/>
      <c r="S450" s="4"/>
      <c r="T450" s="4"/>
      <c r="U450" s="4"/>
      <c r="V450" s="4"/>
      <c r="W450" s="4"/>
      <c r="X450" s="4"/>
    </row>
    <row r="451" spans="1:24" ht="15" customHeight="1" x14ac:dyDescent="0.25">
      <c r="A451" s="143" t="s">
        <v>2554</v>
      </c>
      <c r="B451" s="144">
        <v>52.4</v>
      </c>
      <c r="C451" s="145">
        <v>1.2</v>
      </c>
      <c r="D451" s="143">
        <v>5.9</v>
      </c>
      <c r="E451" s="144"/>
      <c r="F451" s="4"/>
      <c r="G451" s="4"/>
      <c r="H451" s="4"/>
      <c r="I451" s="4"/>
      <c r="K451" s="4"/>
      <c r="L451" s="4"/>
      <c r="M451" s="4"/>
      <c r="N451" s="4"/>
      <c r="O451" s="4"/>
      <c r="P451" s="4"/>
      <c r="Q451" s="4"/>
      <c r="R451" s="4"/>
      <c r="S451" s="4"/>
      <c r="T451" s="4"/>
      <c r="U451" s="4"/>
      <c r="V451" s="4"/>
      <c r="W451" s="4"/>
      <c r="X451" s="4"/>
    </row>
    <row r="452" spans="1:24" ht="15" customHeight="1" x14ac:dyDescent="0.25">
      <c r="A452" s="146" t="s">
        <v>2555</v>
      </c>
      <c r="B452" s="147">
        <v>51.8</v>
      </c>
      <c r="C452" s="148">
        <v>0</v>
      </c>
      <c r="D452" s="146">
        <v>5.0999999999999996</v>
      </c>
      <c r="E452" s="147"/>
      <c r="F452" s="4"/>
      <c r="G452" s="4"/>
      <c r="H452" s="4"/>
      <c r="I452" s="4"/>
      <c r="K452" s="4"/>
      <c r="L452" s="4"/>
      <c r="M452" s="4"/>
      <c r="N452" s="4"/>
      <c r="O452" s="4"/>
      <c r="P452" s="4"/>
      <c r="Q452" s="4"/>
      <c r="R452" s="4"/>
      <c r="S452" s="4"/>
      <c r="T452" s="4"/>
      <c r="U452" s="4"/>
      <c r="V452" s="4"/>
      <c r="W452" s="4"/>
      <c r="X452" s="4"/>
    </row>
    <row r="453" spans="1:24" ht="15" customHeight="1" x14ac:dyDescent="0.25">
      <c r="A453" s="143" t="s">
        <v>2556</v>
      </c>
      <c r="B453" s="144">
        <v>51.8</v>
      </c>
      <c r="C453" s="145">
        <v>0.4</v>
      </c>
      <c r="D453" s="143">
        <v>5.3</v>
      </c>
      <c r="E453" s="144">
        <f t="shared" ref="E453" si="34">SUM(B453:B464)/12</f>
        <v>50.566666666666663</v>
      </c>
      <c r="F453" s="4"/>
      <c r="G453" s="4"/>
      <c r="H453" s="4"/>
      <c r="I453" s="4"/>
      <c r="K453" s="4"/>
      <c r="L453" s="4"/>
      <c r="M453" s="4"/>
      <c r="N453" s="4"/>
      <c r="O453" s="4"/>
      <c r="P453" s="4"/>
      <c r="Q453" s="4"/>
      <c r="R453" s="4"/>
      <c r="S453" s="4"/>
      <c r="T453" s="4"/>
      <c r="U453" s="4"/>
      <c r="V453" s="4"/>
      <c r="W453" s="4"/>
      <c r="X453" s="4"/>
    </row>
    <row r="454" spans="1:24" ht="15" customHeight="1" x14ac:dyDescent="0.25">
      <c r="A454" s="146" t="s">
        <v>2557</v>
      </c>
      <c r="B454" s="147">
        <v>51.6</v>
      </c>
      <c r="C454" s="148">
        <v>0.4</v>
      </c>
      <c r="D454" s="146">
        <v>5.3</v>
      </c>
      <c r="E454" s="147"/>
      <c r="F454" s="4"/>
      <c r="G454" s="4"/>
      <c r="H454" s="4"/>
      <c r="I454" s="4"/>
      <c r="K454" s="4"/>
      <c r="L454" s="4"/>
      <c r="M454" s="4"/>
      <c r="N454" s="4"/>
      <c r="O454" s="4"/>
      <c r="P454" s="4"/>
      <c r="Q454" s="4"/>
      <c r="R454" s="4"/>
      <c r="S454" s="4"/>
      <c r="T454" s="4"/>
      <c r="U454" s="4"/>
      <c r="V454" s="4"/>
      <c r="W454" s="4"/>
      <c r="X454" s="4"/>
    </row>
    <row r="455" spans="1:24" ht="15" customHeight="1" x14ac:dyDescent="0.25">
      <c r="A455" s="143" t="s">
        <v>2558</v>
      </c>
      <c r="B455" s="144">
        <v>51.4</v>
      </c>
      <c r="C455" s="145">
        <v>0.4</v>
      </c>
      <c r="D455" s="143">
        <v>5.0999999999999996</v>
      </c>
      <c r="E455" s="144"/>
      <c r="F455" s="4"/>
      <c r="G455" s="4"/>
      <c r="H455" s="4"/>
      <c r="I455" s="4"/>
      <c r="K455" s="4"/>
      <c r="L455" s="4"/>
      <c r="M455" s="4"/>
      <c r="N455" s="4"/>
      <c r="O455" s="4"/>
      <c r="P455" s="4"/>
      <c r="Q455" s="4"/>
      <c r="R455" s="4"/>
      <c r="S455" s="4"/>
      <c r="T455" s="4"/>
      <c r="U455" s="4"/>
      <c r="V455" s="4"/>
      <c r="W455" s="4"/>
      <c r="X455" s="4"/>
    </row>
    <row r="456" spans="1:24" ht="15" customHeight="1" x14ac:dyDescent="0.25">
      <c r="A456" s="146" t="s">
        <v>2559</v>
      </c>
      <c r="B456" s="147">
        <v>51.2</v>
      </c>
      <c r="C456" s="148">
        <v>0.4</v>
      </c>
      <c r="D456" s="146">
        <v>5.0999999999999996</v>
      </c>
      <c r="E456" s="147"/>
      <c r="F456" s="4"/>
      <c r="G456" s="4"/>
      <c r="H456" s="4"/>
      <c r="I456" s="4"/>
      <c r="K456" s="4"/>
      <c r="L456" s="4"/>
      <c r="M456" s="4"/>
      <c r="N456" s="4"/>
      <c r="O456" s="4"/>
      <c r="P456" s="4"/>
      <c r="Q456" s="4"/>
      <c r="R456" s="4"/>
      <c r="S456" s="4"/>
      <c r="T456" s="4"/>
      <c r="U456" s="4"/>
      <c r="V456" s="4"/>
      <c r="W456" s="4"/>
      <c r="X456" s="4"/>
    </row>
    <row r="457" spans="1:24" ht="15" customHeight="1" x14ac:dyDescent="0.25">
      <c r="A457" s="143" t="s">
        <v>2560</v>
      </c>
      <c r="B457" s="144">
        <v>51</v>
      </c>
      <c r="C457" s="145">
        <v>0.4</v>
      </c>
      <c r="D457" s="143">
        <v>4.7</v>
      </c>
      <c r="E457" s="144"/>
      <c r="F457" s="4"/>
      <c r="G457" s="4"/>
      <c r="H457" s="4"/>
      <c r="I457" s="4"/>
      <c r="K457" s="4"/>
      <c r="L457" s="4"/>
      <c r="M457" s="4"/>
      <c r="N457" s="4"/>
      <c r="O457" s="4"/>
      <c r="P457" s="4"/>
      <c r="Q457" s="4"/>
      <c r="R457" s="4"/>
      <c r="S457" s="4"/>
      <c r="T457" s="4"/>
      <c r="U457" s="4"/>
      <c r="V457" s="4"/>
      <c r="W457" s="4"/>
      <c r="X457" s="4"/>
    </row>
    <row r="458" spans="1:24" ht="15" customHeight="1" x14ac:dyDescent="0.25">
      <c r="A458" s="146" t="s">
        <v>2561</v>
      </c>
      <c r="B458" s="147">
        <v>50.8</v>
      </c>
      <c r="C458" s="148">
        <v>0.8</v>
      </c>
      <c r="D458" s="146">
        <v>4.5</v>
      </c>
      <c r="E458" s="147"/>
      <c r="F458" s="4"/>
      <c r="G458" s="4"/>
      <c r="H458" s="4"/>
      <c r="I458" s="4"/>
      <c r="K458" s="4"/>
      <c r="L458" s="4"/>
      <c r="M458" s="4"/>
      <c r="N458" s="4"/>
      <c r="O458" s="4"/>
      <c r="P458" s="4"/>
      <c r="Q458" s="4"/>
      <c r="R458" s="4"/>
      <c r="S458" s="4"/>
      <c r="T458" s="4"/>
      <c r="U458" s="4"/>
      <c r="V458" s="4"/>
      <c r="W458" s="4"/>
      <c r="X458" s="4"/>
    </row>
    <row r="459" spans="1:24" ht="15" customHeight="1" x14ac:dyDescent="0.25">
      <c r="A459" s="143" t="s">
        <v>2562</v>
      </c>
      <c r="B459" s="144">
        <v>50.4</v>
      </c>
      <c r="C459" s="145">
        <v>0.6</v>
      </c>
      <c r="D459" s="143">
        <v>3.7</v>
      </c>
      <c r="E459" s="144"/>
      <c r="F459" s="4"/>
      <c r="G459" s="4"/>
      <c r="H459" s="4"/>
      <c r="I459" s="4"/>
      <c r="K459" s="4"/>
      <c r="L459" s="4"/>
      <c r="M459" s="4"/>
      <c r="N459" s="4"/>
      <c r="O459" s="4"/>
      <c r="P459" s="4"/>
      <c r="Q459" s="4"/>
      <c r="R459" s="4"/>
      <c r="S459" s="4"/>
      <c r="T459" s="4"/>
      <c r="U459" s="4"/>
      <c r="V459" s="4"/>
      <c r="W459" s="4"/>
      <c r="X459" s="4"/>
    </row>
    <row r="460" spans="1:24" ht="15" customHeight="1" x14ac:dyDescent="0.25">
      <c r="A460" s="146" t="s">
        <v>2563</v>
      </c>
      <c r="B460" s="147">
        <v>50.1</v>
      </c>
      <c r="C460" s="148">
        <v>0.2</v>
      </c>
      <c r="D460" s="146">
        <v>3.3</v>
      </c>
      <c r="E460" s="147"/>
      <c r="F460" s="4"/>
      <c r="G460" s="4"/>
      <c r="H460" s="4"/>
      <c r="I460" s="4"/>
      <c r="K460" s="4"/>
      <c r="L460" s="4"/>
      <c r="M460" s="4"/>
      <c r="N460" s="4"/>
      <c r="O460" s="4"/>
      <c r="P460" s="4"/>
      <c r="Q460" s="4"/>
      <c r="R460" s="4"/>
      <c r="S460" s="4"/>
      <c r="T460" s="4"/>
      <c r="U460" s="4"/>
      <c r="V460" s="4"/>
      <c r="W460" s="4"/>
      <c r="X460" s="4"/>
    </row>
    <row r="461" spans="1:24" ht="15" customHeight="1" x14ac:dyDescent="0.25">
      <c r="A461" s="143" t="s">
        <v>2564</v>
      </c>
      <c r="B461" s="144">
        <v>50</v>
      </c>
      <c r="C461" s="145">
        <v>0.6</v>
      </c>
      <c r="D461" s="143">
        <v>3.3</v>
      </c>
      <c r="E461" s="144"/>
      <c r="F461" s="4"/>
      <c r="G461" s="4"/>
      <c r="H461" s="4"/>
      <c r="I461" s="4"/>
      <c r="K461" s="4"/>
      <c r="L461" s="4"/>
      <c r="M461" s="4"/>
      <c r="N461" s="4"/>
      <c r="O461" s="4"/>
      <c r="P461" s="4"/>
      <c r="Q461" s="4"/>
      <c r="R461" s="4"/>
      <c r="S461" s="4"/>
      <c r="T461" s="4"/>
      <c r="U461" s="4"/>
      <c r="V461" s="4"/>
      <c r="W461" s="4"/>
      <c r="X461" s="4"/>
    </row>
    <row r="462" spans="1:24" ht="15" customHeight="1" x14ac:dyDescent="0.25">
      <c r="A462" s="146" t="s">
        <v>2565</v>
      </c>
      <c r="B462" s="147">
        <v>49.7</v>
      </c>
      <c r="C462" s="148">
        <v>0.4</v>
      </c>
      <c r="D462" s="146">
        <v>2.9</v>
      </c>
      <c r="E462" s="147"/>
      <c r="F462" s="4"/>
      <c r="G462" s="4"/>
      <c r="H462" s="4"/>
      <c r="I462" s="4"/>
      <c r="K462" s="4"/>
      <c r="L462" s="4"/>
      <c r="M462" s="4"/>
      <c r="N462" s="4"/>
      <c r="O462" s="4"/>
      <c r="P462" s="4"/>
      <c r="Q462" s="4"/>
      <c r="R462" s="4"/>
      <c r="S462" s="4"/>
      <c r="T462" s="4"/>
      <c r="U462" s="4"/>
      <c r="V462" s="4"/>
      <c r="W462" s="4"/>
      <c r="X462" s="4"/>
    </row>
    <row r="463" spans="1:24" ht="15" customHeight="1" x14ac:dyDescent="0.25">
      <c r="A463" s="143" t="s">
        <v>2566</v>
      </c>
      <c r="B463" s="144">
        <v>49.5</v>
      </c>
      <c r="C463" s="145">
        <v>0.4</v>
      </c>
      <c r="D463" s="143">
        <v>2.7</v>
      </c>
      <c r="E463" s="144"/>
      <c r="F463" s="4"/>
      <c r="G463" s="4"/>
      <c r="H463" s="4"/>
      <c r="I463" s="4"/>
      <c r="K463" s="4"/>
      <c r="L463" s="4"/>
      <c r="M463" s="4"/>
      <c r="N463" s="4"/>
      <c r="O463" s="4"/>
      <c r="P463" s="4"/>
      <c r="Q463" s="4"/>
      <c r="R463" s="4"/>
      <c r="S463" s="4"/>
      <c r="T463" s="4"/>
      <c r="U463" s="4"/>
      <c r="V463" s="4"/>
      <c r="W463" s="4"/>
      <c r="X463" s="4"/>
    </row>
    <row r="464" spans="1:24" ht="15" customHeight="1" x14ac:dyDescent="0.25">
      <c r="A464" s="146" t="s">
        <v>2567</v>
      </c>
      <c r="B464" s="147">
        <v>49.3</v>
      </c>
      <c r="C464" s="148">
        <v>0.2</v>
      </c>
      <c r="D464" s="146">
        <v>2.7</v>
      </c>
      <c r="E464" s="147"/>
      <c r="F464" s="4"/>
      <c r="G464" s="4"/>
      <c r="H464" s="4"/>
      <c r="I464" s="4"/>
      <c r="K464" s="4"/>
      <c r="L464" s="4"/>
      <c r="M464" s="4"/>
      <c r="N464" s="4"/>
      <c r="O464" s="4"/>
      <c r="P464" s="4"/>
      <c r="Q464" s="4"/>
      <c r="R464" s="4"/>
      <c r="S464" s="4"/>
      <c r="T464" s="4"/>
      <c r="U464" s="4"/>
      <c r="V464" s="4"/>
      <c r="W464" s="4"/>
      <c r="X464" s="4"/>
    </row>
    <row r="465" spans="1:24" ht="15" customHeight="1" x14ac:dyDescent="0.25">
      <c r="A465" s="143" t="s">
        <v>2568</v>
      </c>
      <c r="B465" s="144">
        <v>49.2</v>
      </c>
      <c r="C465" s="145">
        <v>0.4</v>
      </c>
      <c r="D465" s="143">
        <v>2.5</v>
      </c>
      <c r="E465" s="144">
        <f t="shared" ref="E465" si="35">SUM(B465:B476)/12</f>
        <v>48.591666666666669</v>
      </c>
      <c r="F465" s="4"/>
      <c r="G465" s="4"/>
      <c r="H465" s="4"/>
      <c r="I465" s="4"/>
      <c r="K465" s="4"/>
      <c r="L465" s="4"/>
      <c r="M465" s="4"/>
      <c r="N465" s="4"/>
      <c r="O465" s="4"/>
      <c r="P465" s="4"/>
      <c r="Q465" s="4"/>
      <c r="R465" s="4"/>
      <c r="S465" s="4"/>
      <c r="T465" s="4"/>
      <c r="U465" s="4"/>
      <c r="V465" s="4"/>
      <c r="W465" s="4"/>
      <c r="X465" s="4"/>
    </row>
    <row r="466" spans="1:24" ht="15" customHeight="1" x14ac:dyDescent="0.25">
      <c r="A466" s="146" t="s">
        <v>2569</v>
      </c>
      <c r="B466" s="147">
        <v>49</v>
      </c>
      <c r="C466" s="148">
        <v>0.2</v>
      </c>
      <c r="D466" s="146">
        <v>2.2999999999999998</v>
      </c>
      <c r="E466" s="147"/>
      <c r="F466" s="4"/>
      <c r="G466" s="4"/>
      <c r="H466" s="4"/>
      <c r="I466" s="4"/>
      <c r="K466" s="4"/>
      <c r="L466" s="4"/>
      <c r="M466" s="4"/>
      <c r="N466" s="4"/>
      <c r="O466" s="4"/>
      <c r="P466" s="4"/>
      <c r="Q466" s="4"/>
      <c r="R466" s="4"/>
      <c r="S466" s="4"/>
      <c r="T466" s="4"/>
      <c r="U466" s="4"/>
      <c r="V466" s="4"/>
      <c r="W466" s="4"/>
      <c r="X466" s="4"/>
    </row>
    <row r="467" spans="1:24" ht="15" customHeight="1" x14ac:dyDescent="0.25">
      <c r="A467" s="143" t="s">
        <v>2570</v>
      </c>
      <c r="B467" s="144">
        <v>48.9</v>
      </c>
      <c r="C467" s="145">
        <v>0.4</v>
      </c>
      <c r="D467" s="143">
        <v>2.2999999999999998</v>
      </c>
      <c r="E467" s="144"/>
      <c r="F467" s="4"/>
      <c r="G467" s="4"/>
      <c r="H467" s="4"/>
      <c r="I467" s="4"/>
      <c r="K467" s="4"/>
      <c r="L467" s="4"/>
      <c r="M467" s="4"/>
      <c r="N467" s="4"/>
      <c r="O467" s="4"/>
      <c r="P467" s="4"/>
      <c r="Q467" s="4"/>
      <c r="R467" s="4"/>
      <c r="S467" s="4"/>
      <c r="T467" s="4"/>
      <c r="U467" s="4"/>
      <c r="V467" s="4"/>
      <c r="W467" s="4"/>
      <c r="X467" s="4"/>
    </row>
    <row r="468" spans="1:24" ht="15" customHeight="1" x14ac:dyDescent="0.25">
      <c r="A468" s="146" t="s">
        <v>2571</v>
      </c>
      <c r="B468" s="147">
        <v>48.7</v>
      </c>
      <c r="C468" s="148">
        <v>0</v>
      </c>
      <c r="D468" s="146">
        <v>2.1</v>
      </c>
      <c r="E468" s="147"/>
      <c r="F468" s="4"/>
      <c r="G468" s="4"/>
      <c r="H468" s="4"/>
      <c r="I468" s="4"/>
      <c r="K468" s="4"/>
      <c r="L468" s="4"/>
      <c r="M468" s="4"/>
      <c r="N468" s="4"/>
      <c r="O468" s="4"/>
      <c r="P468" s="4"/>
      <c r="Q468" s="4"/>
      <c r="R468" s="4"/>
      <c r="S468" s="4"/>
      <c r="T468" s="4"/>
      <c r="U468" s="4"/>
      <c r="V468" s="4"/>
      <c r="W468" s="4"/>
      <c r="X468" s="4"/>
    </row>
    <row r="469" spans="1:24" ht="15" customHeight="1" x14ac:dyDescent="0.25">
      <c r="A469" s="143" t="s">
        <v>2572</v>
      </c>
      <c r="B469" s="144">
        <v>48.7</v>
      </c>
      <c r="C469" s="145">
        <v>0.2</v>
      </c>
      <c r="D469" s="143">
        <v>2.5</v>
      </c>
      <c r="E469" s="144"/>
      <c r="F469" s="4"/>
      <c r="G469" s="4"/>
      <c r="H469" s="4"/>
      <c r="I469" s="4"/>
      <c r="K469" s="4"/>
      <c r="L469" s="4"/>
      <c r="M469" s="4"/>
      <c r="N469" s="4"/>
      <c r="O469" s="4"/>
      <c r="P469" s="4"/>
      <c r="Q469" s="4"/>
      <c r="R469" s="4"/>
      <c r="S469" s="4"/>
      <c r="T469" s="4"/>
      <c r="U469" s="4"/>
      <c r="V469" s="4"/>
      <c r="W469" s="4"/>
      <c r="X469" s="4"/>
    </row>
    <row r="470" spans="1:24" ht="15" customHeight="1" x14ac:dyDescent="0.25">
      <c r="A470" s="146" t="s">
        <v>2573</v>
      </c>
      <c r="B470" s="147">
        <v>48.6</v>
      </c>
      <c r="C470" s="148">
        <v>0</v>
      </c>
      <c r="D470" s="146">
        <v>2.5</v>
      </c>
      <c r="E470" s="147"/>
      <c r="F470" s="4"/>
      <c r="G470" s="4"/>
      <c r="H470" s="4"/>
      <c r="I470" s="4"/>
      <c r="K470" s="4"/>
      <c r="L470" s="4"/>
      <c r="M470" s="4"/>
      <c r="N470" s="4"/>
      <c r="O470" s="4"/>
      <c r="P470" s="4"/>
      <c r="Q470" s="4"/>
      <c r="R470" s="4"/>
      <c r="S470" s="4"/>
      <c r="T470" s="4"/>
      <c r="U470" s="4"/>
      <c r="V470" s="4"/>
      <c r="W470" s="4"/>
      <c r="X470" s="4"/>
    </row>
    <row r="471" spans="1:24" ht="15" customHeight="1" x14ac:dyDescent="0.25">
      <c r="A471" s="143" t="s">
        <v>2574</v>
      </c>
      <c r="B471" s="144">
        <v>48.6</v>
      </c>
      <c r="C471" s="145">
        <v>0.2</v>
      </c>
      <c r="D471" s="143">
        <v>2.7</v>
      </c>
      <c r="E471" s="144"/>
      <c r="F471" s="4"/>
      <c r="G471" s="4"/>
      <c r="H471" s="4"/>
      <c r="I471" s="4"/>
      <c r="K471" s="4"/>
      <c r="L471" s="4"/>
      <c r="M471" s="4"/>
      <c r="N471" s="4"/>
      <c r="O471" s="4"/>
      <c r="P471" s="4"/>
      <c r="Q471" s="4"/>
      <c r="R471" s="4"/>
      <c r="S471" s="4"/>
      <c r="T471" s="4"/>
      <c r="U471" s="4"/>
      <c r="V471" s="4"/>
      <c r="W471" s="4"/>
      <c r="X471" s="4"/>
    </row>
    <row r="472" spans="1:24" ht="15" customHeight="1" x14ac:dyDescent="0.25">
      <c r="A472" s="146" t="s">
        <v>2575</v>
      </c>
      <c r="B472" s="147">
        <v>48.5</v>
      </c>
      <c r="C472" s="148">
        <v>0.2</v>
      </c>
      <c r="D472" s="146">
        <v>3</v>
      </c>
      <c r="E472" s="147"/>
      <c r="F472" s="4"/>
      <c r="G472" s="4"/>
      <c r="H472" s="4"/>
      <c r="I472" s="4"/>
      <c r="K472" s="4"/>
      <c r="L472" s="4"/>
      <c r="M472" s="4"/>
      <c r="N472" s="4"/>
      <c r="O472" s="4"/>
      <c r="P472" s="4"/>
      <c r="Q472" s="4"/>
      <c r="R472" s="4"/>
      <c r="S472" s="4"/>
      <c r="T472" s="4"/>
      <c r="U472" s="4"/>
      <c r="V472" s="4"/>
      <c r="W472" s="4"/>
      <c r="X472" s="4"/>
    </row>
    <row r="473" spans="1:24" ht="15" customHeight="1" x14ac:dyDescent="0.25">
      <c r="A473" s="143" t="s">
        <v>2576</v>
      </c>
      <c r="B473" s="144">
        <v>48.4</v>
      </c>
      <c r="C473" s="145">
        <v>0.2</v>
      </c>
      <c r="D473" s="143">
        <v>3</v>
      </c>
      <c r="E473" s="144"/>
      <c r="F473" s="4"/>
      <c r="G473" s="4"/>
      <c r="H473" s="4"/>
      <c r="I473" s="4"/>
      <c r="K473" s="4"/>
      <c r="L473" s="4"/>
      <c r="M473" s="4"/>
      <c r="N473" s="4"/>
      <c r="O473" s="4"/>
      <c r="P473" s="4"/>
      <c r="Q473" s="4"/>
      <c r="R473" s="4"/>
      <c r="S473" s="4"/>
      <c r="T473" s="4"/>
      <c r="U473" s="4"/>
      <c r="V473" s="4"/>
      <c r="W473" s="4"/>
      <c r="X473" s="4"/>
    </row>
    <row r="474" spans="1:24" ht="15" customHeight="1" x14ac:dyDescent="0.25">
      <c r="A474" s="146" t="s">
        <v>2577</v>
      </c>
      <c r="B474" s="147">
        <v>48.3</v>
      </c>
      <c r="C474" s="148">
        <v>0.2</v>
      </c>
      <c r="D474" s="146">
        <v>3.2</v>
      </c>
      <c r="E474" s="147"/>
      <c r="F474" s="4"/>
      <c r="G474" s="4"/>
      <c r="H474" s="4"/>
      <c r="I474" s="4"/>
      <c r="K474" s="4"/>
      <c r="L474" s="4"/>
      <c r="M474" s="4"/>
      <c r="N474" s="4"/>
      <c r="O474" s="4"/>
      <c r="P474" s="4"/>
      <c r="Q474" s="4"/>
      <c r="R474" s="4"/>
      <c r="S474" s="4"/>
      <c r="T474" s="4"/>
      <c r="U474" s="4"/>
      <c r="V474" s="4"/>
      <c r="W474" s="4"/>
      <c r="X474" s="4"/>
    </row>
    <row r="475" spans="1:24" ht="15" customHeight="1" x14ac:dyDescent="0.25">
      <c r="A475" s="143" t="s">
        <v>2578</v>
      </c>
      <c r="B475" s="144">
        <v>48.2</v>
      </c>
      <c r="C475" s="145">
        <v>0.4</v>
      </c>
      <c r="D475" s="143">
        <v>3.2</v>
      </c>
      <c r="E475" s="144"/>
      <c r="F475" s="4"/>
      <c r="G475" s="4"/>
      <c r="H475" s="4"/>
      <c r="I475" s="4"/>
      <c r="K475" s="4"/>
      <c r="L475" s="4"/>
      <c r="M475" s="4"/>
      <c r="N475" s="4"/>
      <c r="O475" s="4"/>
      <c r="P475" s="4"/>
      <c r="Q475" s="4"/>
      <c r="R475" s="4"/>
      <c r="S475" s="4"/>
      <c r="T475" s="4"/>
      <c r="U475" s="4"/>
      <c r="V475" s="4"/>
      <c r="W475" s="4"/>
      <c r="X475" s="4"/>
    </row>
    <row r="476" spans="1:24" ht="15" customHeight="1" x14ac:dyDescent="0.25">
      <c r="A476" s="146" t="s">
        <v>2579</v>
      </c>
      <c r="B476" s="147">
        <v>48</v>
      </c>
      <c r="C476" s="148">
        <v>0</v>
      </c>
      <c r="D476" s="146">
        <v>3</v>
      </c>
      <c r="E476" s="147"/>
      <c r="F476" s="4"/>
      <c r="G476" s="4"/>
      <c r="H476" s="4"/>
      <c r="I476" s="4"/>
      <c r="K476" s="4"/>
      <c r="L476" s="4"/>
      <c r="M476" s="4"/>
      <c r="N476" s="4"/>
      <c r="O476" s="4"/>
      <c r="P476" s="4"/>
      <c r="Q476" s="4"/>
      <c r="R476" s="4"/>
      <c r="S476" s="4"/>
      <c r="T476" s="4"/>
      <c r="U476" s="4"/>
      <c r="V476" s="4"/>
      <c r="W476" s="4"/>
      <c r="X476" s="4"/>
    </row>
    <row r="477" spans="1:24" ht="15" customHeight="1" x14ac:dyDescent="0.25">
      <c r="A477" s="143" t="s">
        <v>2580</v>
      </c>
      <c r="B477" s="144">
        <v>48</v>
      </c>
      <c r="C477" s="145">
        <v>0.2</v>
      </c>
      <c r="D477" s="143">
        <v>3.4</v>
      </c>
      <c r="E477" s="144">
        <f t="shared" ref="E477" si="36">SUM(B477:B488)/12</f>
        <v>47.31666666666667</v>
      </c>
      <c r="F477" s="4"/>
      <c r="G477" s="4"/>
      <c r="H477" s="4"/>
      <c r="I477" s="4"/>
      <c r="K477" s="4"/>
      <c r="L477" s="4"/>
      <c r="M477" s="4"/>
      <c r="N477" s="4"/>
      <c r="O477" s="4"/>
      <c r="P477" s="4"/>
      <c r="Q477" s="4"/>
      <c r="R477" s="4"/>
      <c r="S477" s="4"/>
      <c r="T477" s="4"/>
      <c r="U477" s="4"/>
      <c r="V477" s="4"/>
      <c r="W477" s="4"/>
      <c r="X477" s="4"/>
    </row>
    <row r="478" spans="1:24" ht="15" customHeight="1" x14ac:dyDescent="0.25">
      <c r="A478" s="146" t="s">
        <v>2581</v>
      </c>
      <c r="B478" s="147">
        <v>47.9</v>
      </c>
      <c r="C478" s="148">
        <v>0.2</v>
      </c>
      <c r="D478" s="146">
        <v>3.7</v>
      </c>
      <c r="E478" s="147"/>
      <c r="F478" s="4"/>
      <c r="G478" s="4"/>
      <c r="H478" s="4"/>
      <c r="I478" s="4"/>
      <c r="K478" s="4"/>
      <c r="L478" s="4"/>
      <c r="M478" s="4"/>
      <c r="N478" s="4"/>
      <c r="O478" s="4"/>
      <c r="P478" s="4"/>
      <c r="Q478" s="4"/>
      <c r="R478" s="4"/>
      <c r="S478" s="4"/>
      <c r="T478" s="4"/>
      <c r="U478" s="4"/>
      <c r="V478" s="4"/>
      <c r="W478" s="4"/>
      <c r="X478" s="4"/>
    </row>
    <row r="479" spans="1:24" ht="15" customHeight="1" x14ac:dyDescent="0.25">
      <c r="A479" s="143" t="s">
        <v>2582</v>
      </c>
      <c r="B479" s="144">
        <v>47.8</v>
      </c>
      <c r="C479" s="145">
        <v>0.2</v>
      </c>
      <c r="D479" s="143">
        <v>3.7</v>
      </c>
      <c r="E479" s="144"/>
      <c r="F479" s="4"/>
      <c r="G479" s="4"/>
      <c r="H479" s="4"/>
      <c r="I479" s="4"/>
      <c r="K479" s="4"/>
      <c r="L479" s="4"/>
      <c r="M479" s="4"/>
      <c r="N479" s="4"/>
      <c r="O479" s="4"/>
      <c r="P479" s="4"/>
      <c r="Q479" s="4"/>
      <c r="R479" s="4"/>
      <c r="S479" s="4"/>
      <c r="T479" s="4"/>
      <c r="U479" s="4"/>
      <c r="V479" s="4"/>
      <c r="W479" s="4"/>
      <c r="X479" s="4"/>
    </row>
    <row r="480" spans="1:24" ht="15" customHeight="1" x14ac:dyDescent="0.25">
      <c r="A480" s="146" t="s">
        <v>2583</v>
      </c>
      <c r="B480" s="147">
        <v>47.7</v>
      </c>
      <c r="C480" s="148">
        <v>0.4</v>
      </c>
      <c r="D480" s="146">
        <v>3.7</v>
      </c>
      <c r="E480" s="147"/>
      <c r="F480" s="4"/>
      <c r="G480" s="4"/>
      <c r="H480" s="4"/>
      <c r="I480" s="4"/>
      <c r="K480" s="4"/>
      <c r="L480" s="4"/>
      <c r="M480" s="4"/>
      <c r="N480" s="4"/>
      <c r="O480" s="4"/>
      <c r="P480" s="4"/>
      <c r="Q480" s="4"/>
      <c r="R480" s="4"/>
      <c r="S480" s="4"/>
      <c r="T480" s="4"/>
      <c r="U480" s="4"/>
      <c r="V480" s="4"/>
      <c r="W480" s="4"/>
      <c r="X480" s="4"/>
    </row>
    <row r="481" spans="1:24" ht="15" customHeight="1" x14ac:dyDescent="0.25">
      <c r="A481" s="143" t="s">
        <v>2584</v>
      </c>
      <c r="B481" s="144">
        <v>47.5</v>
      </c>
      <c r="C481" s="145">
        <v>0.2</v>
      </c>
      <c r="D481" s="143">
        <v>3.7</v>
      </c>
      <c r="E481" s="144"/>
      <c r="F481" s="4"/>
      <c r="G481" s="4"/>
      <c r="H481" s="4"/>
      <c r="I481" s="4"/>
      <c r="K481" s="4"/>
      <c r="L481" s="4"/>
      <c r="M481" s="4"/>
      <c r="N481" s="4"/>
      <c r="O481" s="4"/>
      <c r="P481" s="4"/>
      <c r="Q481" s="4"/>
      <c r="R481" s="4"/>
      <c r="S481" s="4"/>
      <c r="T481" s="4"/>
      <c r="U481" s="4"/>
      <c r="V481" s="4"/>
      <c r="W481" s="4"/>
      <c r="X481" s="4"/>
    </row>
    <row r="482" spans="1:24" ht="15" customHeight="1" x14ac:dyDescent="0.25">
      <c r="A482" s="146" t="s">
        <v>2585</v>
      </c>
      <c r="B482" s="147">
        <v>47.4</v>
      </c>
      <c r="C482" s="148">
        <v>0.2</v>
      </c>
      <c r="D482" s="146">
        <v>3.9</v>
      </c>
      <c r="E482" s="147"/>
      <c r="F482" s="4"/>
      <c r="G482" s="4"/>
      <c r="H482" s="4"/>
      <c r="I482" s="4"/>
      <c r="K482" s="4"/>
      <c r="L482" s="4"/>
      <c r="M482" s="4"/>
      <c r="N482" s="4"/>
      <c r="O482" s="4"/>
      <c r="P482" s="4"/>
      <c r="Q482" s="4"/>
      <c r="R482" s="4"/>
      <c r="S482" s="4"/>
      <c r="T482" s="4"/>
      <c r="U482" s="4"/>
      <c r="V482" s="4"/>
      <c r="W482" s="4"/>
      <c r="X482" s="4"/>
    </row>
    <row r="483" spans="1:24" ht="15" customHeight="1" x14ac:dyDescent="0.25">
      <c r="A483" s="143" t="s">
        <v>2586</v>
      </c>
      <c r="B483" s="144">
        <v>47.3</v>
      </c>
      <c r="C483" s="145">
        <v>0.4</v>
      </c>
      <c r="D483" s="143">
        <v>4</v>
      </c>
      <c r="E483" s="144"/>
      <c r="F483" s="4"/>
      <c r="G483" s="4"/>
      <c r="H483" s="4"/>
      <c r="I483" s="4"/>
      <c r="K483" s="4"/>
      <c r="L483" s="4"/>
      <c r="M483" s="4"/>
      <c r="N483" s="4"/>
      <c r="O483" s="4"/>
      <c r="P483" s="4"/>
      <c r="Q483" s="4"/>
      <c r="R483" s="4"/>
      <c r="S483" s="4"/>
      <c r="T483" s="4"/>
      <c r="U483" s="4"/>
      <c r="V483" s="4"/>
      <c r="W483" s="4"/>
      <c r="X483" s="4"/>
    </row>
    <row r="484" spans="1:24" ht="15" customHeight="1" x14ac:dyDescent="0.25">
      <c r="A484" s="146" t="s">
        <v>2587</v>
      </c>
      <c r="B484" s="147">
        <v>47.1</v>
      </c>
      <c r="C484" s="148">
        <v>0.2</v>
      </c>
      <c r="D484" s="146">
        <v>3.5</v>
      </c>
      <c r="E484" s="147"/>
      <c r="F484" s="4"/>
      <c r="G484" s="4"/>
      <c r="H484" s="4"/>
      <c r="I484" s="4"/>
      <c r="K484" s="4"/>
      <c r="L484" s="4"/>
      <c r="M484" s="4"/>
      <c r="N484" s="4"/>
      <c r="O484" s="4"/>
      <c r="P484" s="4"/>
      <c r="Q484" s="4"/>
      <c r="R484" s="4"/>
      <c r="S484" s="4"/>
      <c r="T484" s="4"/>
      <c r="U484" s="4"/>
      <c r="V484" s="4"/>
      <c r="W484" s="4"/>
      <c r="X484" s="4"/>
    </row>
    <row r="485" spans="1:24" ht="15" customHeight="1" x14ac:dyDescent="0.25">
      <c r="A485" s="143" t="s">
        <v>2588</v>
      </c>
      <c r="B485" s="144">
        <v>47</v>
      </c>
      <c r="C485" s="145">
        <v>0.4</v>
      </c>
      <c r="D485" s="143">
        <v>3.5</v>
      </c>
      <c r="E485" s="144"/>
      <c r="F485" s="4"/>
      <c r="G485" s="4"/>
      <c r="H485" s="4"/>
      <c r="I485" s="4"/>
      <c r="K485" s="4"/>
      <c r="L485" s="4"/>
      <c r="M485" s="4"/>
      <c r="N485" s="4"/>
      <c r="O485" s="4"/>
      <c r="P485" s="4"/>
      <c r="Q485" s="4"/>
      <c r="R485" s="4"/>
      <c r="S485" s="4"/>
      <c r="T485" s="4"/>
      <c r="U485" s="4"/>
      <c r="V485" s="4"/>
      <c r="W485" s="4"/>
      <c r="X485" s="4"/>
    </row>
    <row r="486" spans="1:24" ht="15" customHeight="1" x14ac:dyDescent="0.25">
      <c r="A486" s="146" t="s">
        <v>2589</v>
      </c>
      <c r="B486" s="147">
        <v>46.8</v>
      </c>
      <c r="C486" s="148">
        <v>0.2</v>
      </c>
      <c r="D486" s="146">
        <v>3.5</v>
      </c>
      <c r="E486" s="147"/>
      <c r="F486" s="4"/>
      <c r="G486" s="4"/>
      <c r="H486" s="4"/>
      <c r="I486" s="4"/>
      <c r="K486" s="4"/>
      <c r="L486" s="4"/>
      <c r="M486" s="4"/>
      <c r="N486" s="4"/>
      <c r="O486" s="4"/>
      <c r="P486" s="4"/>
      <c r="Q486" s="4"/>
      <c r="R486" s="4"/>
      <c r="S486" s="4"/>
      <c r="T486" s="4"/>
      <c r="U486" s="4"/>
      <c r="V486" s="4"/>
      <c r="W486" s="4"/>
      <c r="X486" s="4"/>
    </row>
    <row r="487" spans="1:24" ht="15" customHeight="1" x14ac:dyDescent="0.25">
      <c r="A487" s="143" t="s">
        <v>2590</v>
      </c>
      <c r="B487" s="144">
        <v>46.7</v>
      </c>
      <c r="C487" s="145">
        <v>0.2</v>
      </c>
      <c r="D487" s="143">
        <v>3.5</v>
      </c>
      <c r="E487" s="144"/>
      <c r="F487" s="4"/>
      <c r="G487" s="4"/>
      <c r="H487" s="4"/>
      <c r="I487" s="4"/>
      <c r="K487" s="4"/>
      <c r="L487" s="4"/>
      <c r="M487" s="4"/>
      <c r="N487" s="4"/>
      <c r="O487" s="4"/>
      <c r="P487" s="4"/>
      <c r="Q487" s="4"/>
      <c r="R487" s="4"/>
      <c r="S487" s="4"/>
      <c r="T487" s="4"/>
      <c r="U487" s="4"/>
      <c r="V487" s="4"/>
      <c r="W487" s="4"/>
      <c r="X487" s="4"/>
    </row>
    <row r="488" spans="1:24" ht="15" customHeight="1" x14ac:dyDescent="0.25">
      <c r="A488" s="146" t="s">
        <v>2591</v>
      </c>
      <c r="B488" s="147">
        <v>46.6</v>
      </c>
      <c r="C488" s="148">
        <v>0.4</v>
      </c>
      <c r="D488" s="146">
        <v>4</v>
      </c>
      <c r="E488" s="147"/>
      <c r="F488" s="4"/>
      <c r="G488" s="4"/>
      <c r="H488" s="4"/>
      <c r="I488" s="4"/>
      <c r="K488" s="4"/>
      <c r="L488" s="4"/>
      <c r="M488" s="4"/>
      <c r="N488" s="4"/>
      <c r="O488" s="4"/>
      <c r="P488" s="4"/>
      <c r="Q488" s="4"/>
      <c r="R488" s="4"/>
      <c r="S488" s="4"/>
      <c r="T488" s="4"/>
      <c r="U488" s="4"/>
      <c r="V488" s="4"/>
      <c r="W488" s="4"/>
      <c r="X488" s="4"/>
    </row>
    <row r="489" spans="1:24" ht="15" customHeight="1" x14ac:dyDescent="0.25">
      <c r="A489" s="143" t="s">
        <v>2592</v>
      </c>
      <c r="B489" s="144">
        <v>46.4</v>
      </c>
      <c r="C489" s="145">
        <v>0.4</v>
      </c>
      <c r="D489" s="143">
        <v>3.8</v>
      </c>
      <c r="E489" s="144">
        <f t="shared" ref="E489" si="37">SUM(B489:B500)/12</f>
        <v>45.633333333333333</v>
      </c>
      <c r="F489" s="4"/>
      <c r="G489" s="4"/>
      <c r="H489" s="4"/>
      <c r="I489" s="4"/>
      <c r="K489" s="4"/>
      <c r="L489" s="4"/>
      <c r="M489" s="4"/>
      <c r="N489" s="4"/>
      <c r="O489" s="4"/>
      <c r="P489" s="4"/>
      <c r="Q489" s="4"/>
      <c r="R489" s="4"/>
      <c r="S489" s="4"/>
      <c r="T489" s="4"/>
      <c r="U489" s="4"/>
      <c r="V489" s="4"/>
      <c r="W489" s="4"/>
      <c r="X489" s="4"/>
    </row>
    <row r="490" spans="1:24" ht="15" customHeight="1" x14ac:dyDescent="0.25">
      <c r="A490" s="146" t="s">
        <v>2593</v>
      </c>
      <c r="B490" s="147">
        <v>46.2</v>
      </c>
      <c r="C490" s="148">
        <v>0.2</v>
      </c>
      <c r="D490" s="146">
        <v>3.6</v>
      </c>
      <c r="E490" s="147"/>
      <c r="F490" s="4"/>
      <c r="G490" s="4"/>
      <c r="H490" s="4"/>
      <c r="I490" s="4"/>
      <c r="K490" s="4"/>
      <c r="L490" s="4"/>
      <c r="M490" s="4"/>
      <c r="N490" s="4"/>
      <c r="O490" s="4"/>
      <c r="P490" s="4"/>
      <c r="Q490" s="4"/>
      <c r="R490" s="4"/>
      <c r="S490" s="4"/>
      <c r="T490" s="4"/>
      <c r="U490" s="4"/>
      <c r="V490" s="4"/>
      <c r="W490" s="4"/>
      <c r="X490" s="4"/>
    </row>
    <row r="491" spans="1:24" ht="15" customHeight="1" x14ac:dyDescent="0.25">
      <c r="A491" s="143" t="s">
        <v>2594</v>
      </c>
      <c r="B491" s="144">
        <v>46.1</v>
      </c>
      <c r="C491" s="145">
        <v>0.2</v>
      </c>
      <c r="D491" s="143">
        <v>3.6</v>
      </c>
      <c r="E491" s="144"/>
      <c r="F491" s="4"/>
      <c r="G491" s="4"/>
      <c r="H491" s="4"/>
      <c r="I491" s="4"/>
      <c r="K491" s="4"/>
      <c r="L491" s="4"/>
      <c r="M491" s="4"/>
      <c r="N491" s="4"/>
      <c r="O491" s="4"/>
      <c r="P491" s="4"/>
      <c r="Q491" s="4"/>
      <c r="R491" s="4"/>
      <c r="S491" s="4"/>
      <c r="T491" s="4"/>
      <c r="U491" s="4"/>
      <c r="V491" s="4"/>
      <c r="W491" s="4"/>
      <c r="X491" s="4"/>
    </row>
    <row r="492" spans="1:24" ht="15" customHeight="1" x14ac:dyDescent="0.25">
      <c r="A492" s="146" t="s">
        <v>2595</v>
      </c>
      <c r="B492" s="147">
        <v>46</v>
      </c>
      <c r="C492" s="148">
        <v>0.4</v>
      </c>
      <c r="D492" s="146">
        <v>3.8</v>
      </c>
      <c r="E492" s="147"/>
      <c r="F492" s="4"/>
      <c r="G492" s="4"/>
      <c r="H492" s="4"/>
      <c r="I492" s="4"/>
      <c r="K492" s="4"/>
      <c r="L492" s="4"/>
      <c r="M492" s="4"/>
      <c r="N492" s="4"/>
      <c r="O492" s="4"/>
      <c r="P492" s="4"/>
      <c r="Q492" s="4"/>
      <c r="R492" s="4"/>
      <c r="S492" s="4"/>
      <c r="T492" s="4"/>
      <c r="U492" s="4"/>
      <c r="V492" s="4"/>
      <c r="W492" s="4"/>
      <c r="X492" s="4"/>
    </row>
    <row r="493" spans="1:24" ht="15" customHeight="1" x14ac:dyDescent="0.25">
      <c r="A493" s="143" t="s">
        <v>2596</v>
      </c>
      <c r="B493" s="144">
        <v>45.8</v>
      </c>
      <c r="C493" s="145">
        <v>0.4</v>
      </c>
      <c r="D493" s="143">
        <v>4.0999999999999996</v>
      </c>
      <c r="E493" s="144"/>
      <c r="F493" s="4"/>
      <c r="G493" s="4"/>
      <c r="H493" s="4"/>
      <c r="I493" s="4"/>
      <c r="K493" s="4"/>
      <c r="L493" s="4"/>
      <c r="M493" s="4"/>
      <c r="N493" s="4"/>
      <c r="O493" s="4"/>
      <c r="P493" s="4"/>
      <c r="Q493" s="4"/>
      <c r="R493" s="4"/>
      <c r="S493" s="4"/>
      <c r="T493" s="4"/>
      <c r="U493" s="4"/>
      <c r="V493" s="4"/>
      <c r="W493" s="4"/>
      <c r="X493" s="4"/>
    </row>
    <row r="494" spans="1:24" ht="15" customHeight="1" x14ac:dyDescent="0.25">
      <c r="A494" s="146" t="s">
        <v>2597</v>
      </c>
      <c r="B494" s="147">
        <v>45.6</v>
      </c>
      <c r="C494" s="148">
        <v>0.2</v>
      </c>
      <c r="D494" s="146">
        <v>3.6</v>
      </c>
      <c r="E494" s="147"/>
      <c r="F494" s="4"/>
      <c r="G494" s="4"/>
      <c r="H494" s="4"/>
      <c r="I494" s="4"/>
      <c r="K494" s="4"/>
      <c r="L494" s="4"/>
      <c r="M494" s="4"/>
      <c r="N494" s="4"/>
      <c r="O494" s="4"/>
      <c r="P494" s="4"/>
      <c r="Q494" s="4"/>
      <c r="R494" s="4"/>
      <c r="S494" s="4"/>
      <c r="T494" s="4"/>
      <c r="U494" s="4"/>
      <c r="V494" s="4"/>
      <c r="W494" s="4"/>
      <c r="X494" s="4"/>
    </row>
    <row r="495" spans="1:24" ht="15" customHeight="1" x14ac:dyDescent="0.25">
      <c r="A495" s="143" t="s">
        <v>2598</v>
      </c>
      <c r="B495" s="144">
        <v>45.5</v>
      </c>
      <c r="C495" s="145">
        <v>0</v>
      </c>
      <c r="D495" s="143">
        <v>3.9</v>
      </c>
      <c r="E495" s="144"/>
      <c r="F495" s="4"/>
      <c r="G495" s="4"/>
      <c r="H495" s="4"/>
      <c r="I495" s="4"/>
      <c r="K495" s="4"/>
      <c r="L495" s="4"/>
      <c r="M495" s="4"/>
      <c r="N495" s="4"/>
      <c r="O495" s="4"/>
      <c r="P495" s="4"/>
      <c r="Q495" s="4"/>
      <c r="R495" s="4"/>
      <c r="S495" s="4"/>
      <c r="T495" s="4"/>
      <c r="U495" s="4"/>
      <c r="V495" s="4"/>
      <c r="W495" s="4"/>
      <c r="X495" s="4"/>
    </row>
    <row r="496" spans="1:24" ht="15" customHeight="1" x14ac:dyDescent="0.25">
      <c r="A496" s="146" t="s">
        <v>2599</v>
      </c>
      <c r="B496" s="147">
        <v>45.5</v>
      </c>
      <c r="C496" s="148">
        <v>0.2</v>
      </c>
      <c r="D496" s="146">
        <v>4.5999999999999996</v>
      </c>
      <c r="E496" s="147"/>
      <c r="F496" s="4"/>
      <c r="G496" s="4"/>
      <c r="H496" s="4"/>
      <c r="I496" s="4"/>
      <c r="K496" s="4"/>
      <c r="L496" s="4"/>
      <c r="M496" s="4"/>
      <c r="N496" s="4"/>
      <c r="O496" s="4"/>
      <c r="P496" s="4"/>
      <c r="Q496" s="4"/>
      <c r="R496" s="4"/>
      <c r="S496" s="4"/>
      <c r="T496" s="4"/>
      <c r="U496" s="4"/>
      <c r="V496" s="4"/>
      <c r="W496" s="4"/>
      <c r="X496" s="4"/>
    </row>
    <row r="497" spans="1:24" ht="15" customHeight="1" x14ac:dyDescent="0.25">
      <c r="A497" s="143" t="s">
        <v>2600</v>
      </c>
      <c r="B497" s="144">
        <v>45.4</v>
      </c>
      <c r="C497" s="145">
        <v>0.4</v>
      </c>
      <c r="D497" s="143">
        <v>5.0999999999999996</v>
      </c>
      <c r="E497" s="144"/>
      <c r="F497" s="4"/>
      <c r="G497" s="4"/>
      <c r="H497" s="4"/>
      <c r="I497" s="4"/>
      <c r="K497" s="4"/>
      <c r="L497" s="4"/>
      <c r="M497" s="4"/>
      <c r="N497" s="4"/>
      <c r="O497" s="4"/>
      <c r="P497" s="4"/>
      <c r="Q497" s="4"/>
      <c r="R497" s="4"/>
      <c r="S497" s="4"/>
      <c r="T497" s="4"/>
      <c r="U497" s="4"/>
      <c r="V497" s="4"/>
      <c r="W497" s="4"/>
      <c r="X497" s="4"/>
    </row>
    <row r="498" spans="1:24" ht="15" customHeight="1" x14ac:dyDescent="0.25">
      <c r="A498" s="146" t="s">
        <v>2601</v>
      </c>
      <c r="B498" s="147">
        <v>45.2</v>
      </c>
      <c r="C498" s="148">
        <v>0.2</v>
      </c>
      <c r="D498" s="146">
        <v>5.0999999999999996</v>
      </c>
      <c r="E498" s="147"/>
      <c r="F498" s="4"/>
      <c r="G498" s="4"/>
      <c r="H498" s="4"/>
      <c r="I498" s="4"/>
      <c r="K498" s="4"/>
      <c r="L498" s="4"/>
      <c r="M498" s="4"/>
      <c r="N498" s="4"/>
      <c r="O498" s="4"/>
      <c r="P498" s="4"/>
      <c r="Q498" s="4"/>
      <c r="R498" s="4"/>
      <c r="S498" s="4"/>
      <c r="T498" s="4"/>
      <c r="U498" s="4"/>
      <c r="V498" s="4"/>
      <c r="W498" s="4"/>
      <c r="X498" s="4"/>
    </row>
    <row r="499" spans="1:24" ht="15" customHeight="1" x14ac:dyDescent="0.25">
      <c r="A499" s="143" t="s">
        <v>2602</v>
      </c>
      <c r="B499" s="144">
        <v>45.1</v>
      </c>
      <c r="C499" s="145">
        <v>0.7</v>
      </c>
      <c r="D499" s="143">
        <v>5.4</v>
      </c>
      <c r="E499" s="144"/>
      <c r="F499" s="4"/>
      <c r="G499" s="4"/>
      <c r="H499" s="4"/>
      <c r="I499" s="4"/>
      <c r="K499" s="4"/>
      <c r="L499" s="4"/>
      <c r="M499" s="4"/>
      <c r="N499" s="4"/>
      <c r="O499" s="4"/>
      <c r="P499" s="4"/>
      <c r="Q499" s="4"/>
      <c r="R499" s="4"/>
      <c r="S499" s="4"/>
      <c r="T499" s="4"/>
      <c r="U499" s="4"/>
      <c r="V499" s="4"/>
      <c r="W499" s="4"/>
      <c r="X499" s="4"/>
    </row>
    <row r="500" spans="1:24" ht="15" customHeight="1" x14ac:dyDescent="0.25">
      <c r="A500" s="146" t="s">
        <v>2603</v>
      </c>
      <c r="B500" s="147">
        <v>44.8</v>
      </c>
      <c r="C500" s="148">
        <v>0.2</v>
      </c>
      <c r="D500" s="146">
        <v>5.2</v>
      </c>
      <c r="E500" s="147"/>
      <c r="F500" s="4"/>
      <c r="G500" s="4"/>
      <c r="H500" s="4"/>
      <c r="I500" s="4"/>
      <c r="K500" s="4"/>
      <c r="L500" s="4"/>
      <c r="M500" s="4"/>
      <c r="N500" s="4"/>
      <c r="O500" s="4"/>
      <c r="P500" s="4"/>
      <c r="Q500" s="4"/>
      <c r="R500" s="4"/>
      <c r="S500" s="4"/>
      <c r="T500" s="4"/>
      <c r="U500" s="4"/>
      <c r="V500" s="4"/>
      <c r="W500" s="4"/>
      <c r="X500" s="4"/>
    </row>
    <row r="501" spans="1:24" ht="15" customHeight="1" x14ac:dyDescent="0.25">
      <c r="A501" s="143" t="s">
        <v>2604</v>
      </c>
      <c r="B501" s="144">
        <v>44.7</v>
      </c>
      <c r="C501" s="145">
        <v>0.2</v>
      </c>
      <c r="D501" s="143">
        <v>5.4</v>
      </c>
      <c r="E501" s="144">
        <f t="shared" ref="E501" si="38">SUM(B501:B512)/12</f>
        <v>43.75</v>
      </c>
      <c r="F501" s="4"/>
      <c r="G501" s="4"/>
      <c r="H501" s="4"/>
      <c r="I501" s="4"/>
      <c r="K501" s="4"/>
      <c r="L501" s="4"/>
      <c r="M501" s="4"/>
      <c r="N501" s="4"/>
      <c r="O501" s="4"/>
      <c r="P501" s="4"/>
      <c r="Q501" s="4"/>
      <c r="R501" s="4"/>
      <c r="S501" s="4"/>
      <c r="T501" s="4"/>
      <c r="U501" s="4"/>
      <c r="V501" s="4"/>
      <c r="W501" s="4"/>
      <c r="X501" s="4"/>
    </row>
    <row r="502" spans="1:24" ht="15" customHeight="1" x14ac:dyDescent="0.25">
      <c r="A502" s="146" t="s">
        <v>2605</v>
      </c>
      <c r="B502" s="147">
        <v>44.6</v>
      </c>
      <c r="C502" s="148">
        <v>0.2</v>
      </c>
      <c r="D502" s="146">
        <v>5.4</v>
      </c>
      <c r="E502" s="147"/>
      <c r="F502" s="4"/>
      <c r="G502" s="4"/>
      <c r="H502" s="4"/>
      <c r="I502" s="4"/>
      <c r="K502" s="4"/>
      <c r="L502" s="4"/>
      <c r="M502" s="4"/>
      <c r="N502" s="4"/>
      <c r="O502" s="4"/>
      <c r="P502" s="4"/>
      <c r="Q502" s="4"/>
      <c r="R502" s="4"/>
      <c r="S502" s="4"/>
      <c r="T502" s="4"/>
      <c r="U502" s="4"/>
      <c r="V502" s="4"/>
      <c r="W502" s="4"/>
      <c r="X502" s="4"/>
    </row>
    <row r="503" spans="1:24" ht="15" customHeight="1" x14ac:dyDescent="0.25">
      <c r="A503" s="143" t="s">
        <v>2606</v>
      </c>
      <c r="B503" s="144">
        <v>44.5</v>
      </c>
      <c r="C503" s="145">
        <v>0.5</v>
      </c>
      <c r="D503" s="143">
        <v>6</v>
      </c>
      <c r="E503" s="144"/>
      <c r="F503" s="4"/>
      <c r="G503" s="4"/>
      <c r="H503" s="4"/>
      <c r="I503" s="4"/>
      <c r="K503" s="4"/>
      <c r="L503" s="4"/>
      <c r="M503" s="4"/>
      <c r="N503" s="4"/>
      <c r="O503" s="4"/>
      <c r="P503" s="4"/>
      <c r="Q503" s="4"/>
      <c r="R503" s="4"/>
      <c r="S503" s="4"/>
      <c r="T503" s="4"/>
      <c r="U503" s="4"/>
      <c r="V503" s="4"/>
      <c r="W503" s="4"/>
      <c r="X503" s="4"/>
    </row>
    <row r="504" spans="1:24" ht="15" customHeight="1" x14ac:dyDescent="0.25">
      <c r="A504" s="146" t="s">
        <v>2607</v>
      </c>
      <c r="B504" s="147">
        <v>44.3</v>
      </c>
      <c r="C504" s="148">
        <v>0.7</v>
      </c>
      <c r="D504" s="146">
        <v>6</v>
      </c>
      <c r="E504" s="147"/>
      <c r="F504" s="4"/>
      <c r="G504" s="4"/>
      <c r="H504" s="4"/>
      <c r="I504" s="4"/>
      <c r="K504" s="4"/>
      <c r="L504" s="4"/>
      <c r="M504" s="4"/>
      <c r="N504" s="4"/>
      <c r="O504" s="4"/>
      <c r="P504" s="4"/>
      <c r="Q504" s="4"/>
      <c r="R504" s="4"/>
      <c r="S504" s="4"/>
      <c r="T504" s="4"/>
      <c r="U504" s="4"/>
      <c r="V504" s="4"/>
      <c r="W504" s="4"/>
      <c r="X504" s="4"/>
    </row>
    <row r="505" spans="1:24" ht="15" customHeight="1" x14ac:dyDescent="0.25">
      <c r="A505" s="143" t="s">
        <v>2608</v>
      </c>
      <c r="B505" s="144">
        <v>44</v>
      </c>
      <c r="C505" s="145">
        <v>0</v>
      </c>
      <c r="D505" s="143">
        <v>5.8</v>
      </c>
      <c r="E505" s="144"/>
      <c r="F505" s="4"/>
      <c r="G505" s="4"/>
      <c r="H505" s="4"/>
      <c r="I505" s="4"/>
      <c r="K505" s="4"/>
      <c r="L505" s="4"/>
      <c r="M505" s="4"/>
      <c r="N505" s="4"/>
      <c r="O505" s="4"/>
      <c r="P505" s="4"/>
      <c r="Q505" s="4"/>
      <c r="R505" s="4"/>
      <c r="S505" s="4"/>
      <c r="T505" s="4"/>
      <c r="U505" s="4"/>
      <c r="V505" s="4"/>
      <c r="W505" s="4"/>
      <c r="X505" s="4"/>
    </row>
    <row r="506" spans="1:24" ht="15" customHeight="1" x14ac:dyDescent="0.25">
      <c r="A506" s="146" t="s">
        <v>2609</v>
      </c>
      <c r="B506" s="147">
        <v>44</v>
      </c>
      <c r="C506" s="148">
        <v>0.5</v>
      </c>
      <c r="D506" s="146">
        <v>6.3</v>
      </c>
      <c r="E506" s="147"/>
      <c r="F506" s="4"/>
      <c r="G506" s="4"/>
      <c r="H506" s="4"/>
      <c r="I506" s="4"/>
      <c r="K506" s="4"/>
      <c r="L506" s="4"/>
      <c r="M506" s="4"/>
      <c r="N506" s="4"/>
      <c r="O506" s="4"/>
      <c r="P506" s="4"/>
      <c r="Q506" s="4"/>
      <c r="R506" s="4"/>
      <c r="S506" s="4"/>
      <c r="T506" s="4"/>
      <c r="U506" s="4"/>
      <c r="V506" s="4"/>
      <c r="W506" s="4"/>
      <c r="X506" s="4"/>
    </row>
    <row r="507" spans="1:24" ht="15" customHeight="1" x14ac:dyDescent="0.25">
      <c r="A507" s="143" t="s">
        <v>2610</v>
      </c>
      <c r="B507" s="144">
        <v>43.8</v>
      </c>
      <c r="C507" s="145">
        <v>0.7</v>
      </c>
      <c r="D507" s="143">
        <v>6.3</v>
      </c>
      <c r="E507" s="144"/>
      <c r="F507" s="4"/>
      <c r="G507" s="4"/>
      <c r="H507" s="4"/>
      <c r="I507" s="4"/>
      <c r="K507" s="4"/>
      <c r="L507" s="4"/>
      <c r="M507" s="4"/>
      <c r="N507" s="4"/>
      <c r="O507" s="4"/>
      <c r="P507" s="4"/>
      <c r="Q507" s="4"/>
      <c r="R507" s="4"/>
      <c r="S507" s="4"/>
      <c r="T507" s="4"/>
      <c r="U507" s="4"/>
      <c r="V507" s="4"/>
      <c r="W507" s="4"/>
      <c r="X507" s="4"/>
    </row>
    <row r="508" spans="1:24" ht="15" customHeight="1" x14ac:dyDescent="0.25">
      <c r="A508" s="146" t="s">
        <v>2611</v>
      </c>
      <c r="B508" s="147">
        <v>43.5</v>
      </c>
      <c r="C508" s="148">
        <v>0.7</v>
      </c>
      <c r="D508" s="146">
        <v>6.1</v>
      </c>
      <c r="E508" s="147"/>
      <c r="F508" s="4"/>
      <c r="G508" s="4"/>
      <c r="H508" s="4"/>
      <c r="I508" s="4"/>
      <c r="K508" s="4"/>
      <c r="L508" s="4"/>
      <c r="M508" s="4"/>
      <c r="N508" s="4"/>
      <c r="O508" s="4"/>
      <c r="P508" s="4"/>
      <c r="Q508" s="4"/>
      <c r="R508" s="4"/>
      <c r="S508" s="4"/>
      <c r="T508" s="4"/>
      <c r="U508" s="4"/>
      <c r="V508" s="4"/>
      <c r="W508" s="4"/>
      <c r="X508" s="4"/>
    </row>
    <row r="509" spans="1:24" ht="15" customHeight="1" x14ac:dyDescent="0.25">
      <c r="A509" s="143" t="s">
        <v>2612</v>
      </c>
      <c r="B509" s="144">
        <v>43.2</v>
      </c>
      <c r="C509" s="145">
        <v>0.5</v>
      </c>
      <c r="D509" s="143">
        <v>6.1</v>
      </c>
      <c r="E509" s="144"/>
      <c r="F509" s="4"/>
      <c r="G509" s="4"/>
      <c r="H509" s="4"/>
      <c r="I509" s="4"/>
      <c r="K509" s="4"/>
      <c r="L509" s="4"/>
      <c r="M509" s="4"/>
      <c r="N509" s="4"/>
      <c r="O509" s="4"/>
      <c r="P509" s="4"/>
      <c r="Q509" s="4"/>
      <c r="R509" s="4"/>
      <c r="S509" s="4"/>
      <c r="T509" s="4"/>
      <c r="U509" s="4"/>
      <c r="V509" s="4"/>
      <c r="W509" s="4"/>
      <c r="X509" s="4"/>
    </row>
    <row r="510" spans="1:24" ht="15" customHeight="1" x14ac:dyDescent="0.25">
      <c r="A510" s="146" t="s">
        <v>2613</v>
      </c>
      <c r="B510" s="147">
        <v>43</v>
      </c>
      <c r="C510" s="148">
        <v>0.5</v>
      </c>
      <c r="D510" s="146">
        <v>5.9</v>
      </c>
      <c r="E510" s="147"/>
      <c r="F510" s="4"/>
      <c r="G510" s="4"/>
      <c r="H510" s="4"/>
      <c r="I510" s="4"/>
      <c r="K510" s="4"/>
      <c r="L510" s="4"/>
      <c r="M510" s="4"/>
      <c r="N510" s="4"/>
      <c r="O510" s="4"/>
      <c r="P510" s="4"/>
      <c r="Q510" s="4"/>
      <c r="R510" s="4"/>
      <c r="S510" s="4"/>
      <c r="T510" s="4"/>
      <c r="U510" s="4"/>
      <c r="V510" s="4"/>
      <c r="W510" s="4"/>
      <c r="X510" s="4"/>
    </row>
    <row r="511" spans="1:24" ht="15" customHeight="1" x14ac:dyDescent="0.25">
      <c r="A511" s="143" t="s">
        <v>2614</v>
      </c>
      <c r="B511" s="144">
        <v>42.8</v>
      </c>
      <c r="C511" s="145">
        <v>0.5</v>
      </c>
      <c r="D511" s="143">
        <v>5.9</v>
      </c>
      <c r="E511" s="144"/>
      <c r="F511" s="4"/>
      <c r="G511" s="4"/>
      <c r="H511" s="4"/>
      <c r="I511" s="4"/>
      <c r="K511" s="4"/>
      <c r="L511" s="4"/>
      <c r="M511" s="4"/>
      <c r="N511" s="4"/>
      <c r="O511" s="4"/>
      <c r="P511" s="4"/>
      <c r="Q511" s="4"/>
      <c r="R511" s="4"/>
      <c r="S511" s="4"/>
      <c r="T511" s="4"/>
      <c r="U511" s="4"/>
      <c r="V511" s="4"/>
      <c r="W511" s="4"/>
      <c r="X511" s="4"/>
    </row>
    <row r="512" spans="1:24" ht="15" customHeight="1" x14ac:dyDescent="0.25">
      <c r="A512" s="146" t="s">
        <v>2615</v>
      </c>
      <c r="B512" s="147">
        <v>42.6</v>
      </c>
      <c r="C512" s="148">
        <v>0.5</v>
      </c>
      <c r="D512" s="146">
        <v>6.2</v>
      </c>
      <c r="E512" s="147"/>
      <c r="F512" s="4"/>
      <c r="G512" s="4"/>
      <c r="H512" s="4"/>
      <c r="I512" s="4"/>
      <c r="K512" s="4"/>
      <c r="L512" s="4"/>
      <c r="M512" s="4"/>
      <c r="N512" s="4"/>
      <c r="O512" s="4"/>
      <c r="P512" s="4"/>
      <c r="Q512" s="4"/>
      <c r="R512" s="4"/>
      <c r="S512" s="4"/>
      <c r="T512" s="4"/>
      <c r="U512" s="4"/>
      <c r="V512" s="4"/>
      <c r="W512" s="4"/>
      <c r="X512" s="4"/>
    </row>
    <row r="513" spans="1:24" ht="15" customHeight="1" x14ac:dyDescent="0.25">
      <c r="A513" s="143" t="s">
        <v>2616</v>
      </c>
      <c r="B513" s="144">
        <v>42.4</v>
      </c>
      <c r="C513" s="145">
        <v>0.2</v>
      </c>
      <c r="D513" s="143">
        <v>5.7</v>
      </c>
      <c r="E513" s="144">
        <f t="shared" ref="E513" si="39">SUM(B513:B524)/12</f>
        <v>41.291666666666664</v>
      </c>
      <c r="F513" s="4"/>
      <c r="G513" s="4"/>
      <c r="H513" s="4"/>
      <c r="I513" s="4"/>
      <c r="K513" s="4"/>
      <c r="L513" s="4"/>
      <c r="M513" s="4"/>
      <c r="N513" s="4"/>
      <c r="O513" s="4"/>
      <c r="P513" s="4"/>
      <c r="Q513" s="4"/>
      <c r="R513" s="4"/>
      <c r="S513" s="4"/>
      <c r="T513" s="4"/>
      <c r="U513" s="4"/>
      <c r="V513" s="4"/>
      <c r="W513" s="4"/>
      <c r="X513" s="4"/>
    </row>
    <row r="514" spans="1:24" ht="15" customHeight="1" x14ac:dyDescent="0.25">
      <c r="A514" s="146" t="s">
        <v>2617</v>
      </c>
      <c r="B514" s="147">
        <v>42.3</v>
      </c>
      <c r="C514" s="148">
        <v>0.7</v>
      </c>
      <c r="D514" s="146">
        <v>6.5</v>
      </c>
      <c r="E514" s="147"/>
      <c r="F514" s="4"/>
      <c r="G514" s="4"/>
      <c r="H514" s="4"/>
      <c r="I514" s="4"/>
      <c r="K514" s="4"/>
      <c r="L514" s="4"/>
      <c r="M514" s="4"/>
      <c r="N514" s="4"/>
      <c r="O514" s="4"/>
      <c r="P514" s="4"/>
      <c r="Q514" s="4"/>
      <c r="R514" s="4"/>
      <c r="S514" s="4"/>
      <c r="T514" s="4"/>
      <c r="U514" s="4"/>
      <c r="V514" s="4"/>
      <c r="W514" s="4"/>
      <c r="X514" s="4"/>
    </row>
    <row r="515" spans="1:24" ht="15" customHeight="1" x14ac:dyDescent="0.25">
      <c r="A515" s="143" t="s">
        <v>2618</v>
      </c>
      <c r="B515" s="144">
        <v>42</v>
      </c>
      <c r="C515" s="145">
        <v>0.5</v>
      </c>
      <c r="D515" s="143">
        <v>6.9</v>
      </c>
      <c r="E515" s="144"/>
      <c r="F515" s="4"/>
      <c r="G515" s="4"/>
      <c r="H515" s="4"/>
      <c r="I515" s="4"/>
      <c r="K515" s="4"/>
      <c r="L515" s="4"/>
      <c r="M515" s="4"/>
      <c r="N515" s="4"/>
      <c r="O515" s="4"/>
      <c r="P515" s="4"/>
      <c r="Q515" s="4"/>
      <c r="R515" s="4"/>
      <c r="S515" s="4"/>
      <c r="T515" s="4"/>
      <c r="U515" s="4"/>
      <c r="V515" s="4"/>
      <c r="W515" s="4"/>
      <c r="X515" s="4"/>
    </row>
    <row r="516" spans="1:24" ht="15" customHeight="1" x14ac:dyDescent="0.25">
      <c r="A516" s="146" t="s">
        <v>2619</v>
      </c>
      <c r="B516" s="147">
        <v>41.8</v>
      </c>
      <c r="C516" s="148">
        <v>0.5</v>
      </c>
      <c r="D516" s="146">
        <v>7.5</v>
      </c>
      <c r="E516" s="147"/>
      <c r="F516" s="4"/>
      <c r="G516" s="4"/>
      <c r="H516" s="4"/>
      <c r="I516" s="4"/>
      <c r="K516" s="4"/>
      <c r="L516" s="4"/>
      <c r="M516" s="4"/>
      <c r="N516" s="4"/>
      <c r="O516" s="4"/>
      <c r="P516" s="4"/>
      <c r="Q516" s="4"/>
      <c r="R516" s="4"/>
      <c r="S516" s="4"/>
      <c r="T516" s="4"/>
      <c r="U516" s="4"/>
      <c r="V516" s="4"/>
      <c r="W516" s="4"/>
      <c r="X516" s="4"/>
    </row>
    <row r="517" spans="1:24" ht="15" customHeight="1" x14ac:dyDescent="0.25">
      <c r="A517" s="143" t="s">
        <v>2620</v>
      </c>
      <c r="B517" s="144">
        <v>41.6</v>
      </c>
      <c r="C517" s="145">
        <v>0.5</v>
      </c>
      <c r="D517" s="143">
        <v>6.9</v>
      </c>
      <c r="E517" s="144"/>
      <c r="F517" s="4"/>
      <c r="G517" s="4"/>
      <c r="H517" s="4"/>
      <c r="I517" s="4"/>
      <c r="K517" s="4"/>
      <c r="L517" s="4"/>
      <c r="M517" s="4"/>
      <c r="N517" s="4"/>
      <c r="O517" s="4"/>
      <c r="P517" s="4"/>
      <c r="Q517" s="4"/>
      <c r="R517" s="4"/>
      <c r="S517" s="4"/>
      <c r="T517" s="4"/>
      <c r="U517" s="4"/>
      <c r="V517" s="4"/>
      <c r="W517" s="4"/>
      <c r="X517" s="4"/>
    </row>
    <row r="518" spans="1:24" ht="15" customHeight="1" x14ac:dyDescent="0.25">
      <c r="A518" s="146" t="s">
        <v>2621</v>
      </c>
      <c r="B518" s="147">
        <v>41.4</v>
      </c>
      <c r="C518" s="148">
        <v>0.5</v>
      </c>
      <c r="D518" s="146">
        <v>7</v>
      </c>
      <c r="E518" s="147"/>
      <c r="F518" s="4"/>
      <c r="G518" s="4"/>
      <c r="H518" s="4"/>
      <c r="I518" s="4"/>
      <c r="K518" s="4"/>
      <c r="L518" s="4"/>
      <c r="M518" s="4"/>
      <c r="N518" s="4"/>
      <c r="O518" s="4"/>
      <c r="P518" s="4"/>
      <c r="Q518" s="4"/>
      <c r="R518" s="4"/>
      <c r="S518" s="4"/>
      <c r="T518" s="4"/>
      <c r="U518" s="4"/>
      <c r="V518" s="4"/>
      <c r="W518" s="4"/>
      <c r="X518" s="4"/>
    </row>
    <row r="519" spans="1:24" ht="15" customHeight="1" x14ac:dyDescent="0.25">
      <c r="A519" s="143" t="s">
        <v>2622</v>
      </c>
      <c r="B519" s="144">
        <v>41.2</v>
      </c>
      <c r="C519" s="145">
        <v>0.5</v>
      </c>
      <c r="D519" s="143">
        <v>7</v>
      </c>
      <c r="E519" s="144"/>
      <c r="F519" s="4"/>
      <c r="G519" s="4"/>
      <c r="H519" s="4"/>
      <c r="I519" s="4"/>
      <c r="K519" s="4"/>
      <c r="L519" s="4"/>
      <c r="M519" s="4"/>
      <c r="N519" s="4"/>
      <c r="O519" s="4"/>
      <c r="P519" s="4"/>
      <c r="Q519" s="4"/>
      <c r="R519" s="4"/>
      <c r="S519" s="4"/>
      <c r="T519" s="4"/>
      <c r="U519" s="4"/>
      <c r="V519" s="4"/>
      <c r="W519" s="4"/>
      <c r="X519" s="4"/>
    </row>
    <row r="520" spans="1:24" ht="15" customHeight="1" x14ac:dyDescent="0.25">
      <c r="A520" s="146" t="s">
        <v>2623</v>
      </c>
      <c r="B520" s="147">
        <v>41</v>
      </c>
      <c r="C520" s="148">
        <v>0.7</v>
      </c>
      <c r="D520" s="146">
        <v>7</v>
      </c>
      <c r="E520" s="147"/>
      <c r="F520" s="4"/>
      <c r="G520" s="4"/>
      <c r="H520" s="4"/>
      <c r="I520" s="4"/>
      <c r="K520" s="4"/>
      <c r="L520" s="4"/>
      <c r="M520" s="4"/>
      <c r="N520" s="4"/>
      <c r="O520" s="4"/>
      <c r="P520" s="4"/>
      <c r="Q520" s="4"/>
      <c r="R520" s="4"/>
      <c r="S520" s="4"/>
      <c r="T520" s="4"/>
      <c r="U520" s="4"/>
      <c r="V520" s="4"/>
      <c r="W520" s="4"/>
      <c r="X520" s="4"/>
    </row>
    <row r="521" spans="1:24" ht="15" customHeight="1" x14ac:dyDescent="0.25">
      <c r="A521" s="143" t="s">
        <v>2624</v>
      </c>
      <c r="B521" s="144">
        <v>40.700000000000003</v>
      </c>
      <c r="C521" s="145">
        <v>0.2</v>
      </c>
      <c r="D521" s="143">
        <v>7.1</v>
      </c>
      <c r="E521" s="144"/>
      <c r="F521" s="4"/>
      <c r="G521" s="4"/>
      <c r="H521" s="4"/>
      <c r="I521" s="4"/>
      <c r="K521" s="4"/>
      <c r="L521" s="4"/>
      <c r="M521" s="4"/>
      <c r="N521" s="4"/>
      <c r="O521" s="4"/>
      <c r="P521" s="4"/>
      <c r="Q521" s="4"/>
      <c r="R521" s="4"/>
      <c r="S521" s="4"/>
      <c r="T521" s="4"/>
      <c r="U521" s="4"/>
      <c r="V521" s="4"/>
      <c r="W521" s="4"/>
      <c r="X521" s="4"/>
    </row>
    <row r="522" spans="1:24" ht="15" customHeight="1" x14ac:dyDescent="0.25">
      <c r="A522" s="146" t="s">
        <v>2625</v>
      </c>
      <c r="B522" s="147">
        <v>40.6</v>
      </c>
      <c r="C522" s="148">
        <v>0.5</v>
      </c>
      <c r="D522" s="146">
        <v>7.4</v>
      </c>
      <c r="E522" s="147"/>
      <c r="F522" s="4"/>
      <c r="G522" s="4"/>
      <c r="H522" s="4"/>
      <c r="I522" s="4"/>
      <c r="K522" s="4"/>
      <c r="L522" s="4"/>
      <c r="M522" s="4"/>
      <c r="N522" s="4"/>
      <c r="O522" s="4"/>
      <c r="P522" s="4"/>
      <c r="Q522" s="4"/>
      <c r="R522" s="4"/>
      <c r="S522" s="4"/>
      <c r="T522" s="4"/>
      <c r="U522" s="4"/>
      <c r="V522" s="4"/>
      <c r="W522" s="4"/>
      <c r="X522" s="4"/>
    </row>
    <row r="523" spans="1:24" ht="15" customHeight="1" x14ac:dyDescent="0.25">
      <c r="A523" s="143" t="s">
        <v>2626</v>
      </c>
      <c r="B523" s="144">
        <v>40.4</v>
      </c>
      <c r="C523" s="145">
        <v>0.7</v>
      </c>
      <c r="D523" s="143">
        <v>7.7</v>
      </c>
      <c r="E523" s="144"/>
      <c r="F523" s="4"/>
      <c r="G523" s="4"/>
      <c r="H523" s="4"/>
      <c r="I523" s="4"/>
      <c r="K523" s="4"/>
      <c r="L523" s="4"/>
      <c r="M523" s="4"/>
      <c r="N523" s="4"/>
      <c r="O523" s="4"/>
      <c r="P523" s="4"/>
      <c r="Q523" s="4"/>
      <c r="R523" s="4"/>
      <c r="S523" s="4"/>
      <c r="T523" s="4"/>
      <c r="U523" s="4"/>
      <c r="V523" s="4"/>
      <c r="W523" s="4"/>
      <c r="X523" s="4"/>
    </row>
    <row r="524" spans="1:24" ht="15" customHeight="1" x14ac:dyDescent="0.25">
      <c r="A524" s="146" t="s">
        <v>2627</v>
      </c>
      <c r="B524" s="147">
        <v>40.1</v>
      </c>
      <c r="C524" s="148">
        <v>0</v>
      </c>
      <c r="D524" s="146">
        <v>7.2</v>
      </c>
      <c r="E524" s="147"/>
      <c r="F524" s="4"/>
      <c r="G524" s="4"/>
      <c r="H524" s="4"/>
      <c r="I524" s="4"/>
      <c r="K524" s="4"/>
      <c r="L524" s="4"/>
      <c r="M524" s="4"/>
      <c r="N524" s="4"/>
      <c r="O524" s="4"/>
      <c r="P524" s="4"/>
      <c r="Q524" s="4"/>
      <c r="R524" s="4"/>
      <c r="S524" s="4"/>
      <c r="T524" s="4"/>
      <c r="U524" s="4"/>
      <c r="V524" s="4"/>
      <c r="W524" s="4"/>
      <c r="X524" s="4"/>
    </row>
    <row r="525" spans="1:24" ht="15" customHeight="1" x14ac:dyDescent="0.25">
      <c r="A525" s="143" t="s">
        <v>2628</v>
      </c>
      <c r="B525" s="144">
        <v>40.1</v>
      </c>
      <c r="C525" s="145">
        <v>1</v>
      </c>
      <c r="D525" s="143">
        <v>7.8</v>
      </c>
      <c r="E525" s="144">
        <f t="shared" ref="E525" si="40">SUM(B525:B536)/12</f>
        <v>38.591666666666669</v>
      </c>
      <c r="F525" s="4"/>
      <c r="G525" s="4"/>
      <c r="H525" s="4"/>
      <c r="I525" s="4"/>
      <c r="K525" s="4"/>
      <c r="L525" s="4"/>
      <c r="M525" s="4"/>
      <c r="N525" s="4"/>
      <c r="O525" s="4"/>
      <c r="P525" s="4"/>
      <c r="Q525" s="4"/>
      <c r="R525" s="4"/>
      <c r="S525" s="4"/>
      <c r="T525" s="4"/>
      <c r="U525" s="4"/>
      <c r="V525" s="4"/>
      <c r="W525" s="4"/>
      <c r="X525" s="4"/>
    </row>
    <row r="526" spans="1:24" ht="15" customHeight="1" x14ac:dyDescent="0.25">
      <c r="A526" s="146" t="s">
        <v>2629</v>
      </c>
      <c r="B526" s="147">
        <v>39.700000000000003</v>
      </c>
      <c r="C526" s="148">
        <v>1</v>
      </c>
      <c r="D526" s="146">
        <v>7.3</v>
      </c>
      <c r="E526" s="147"/>
      <c r="F526" s="4"/>
      <c r="G526" s="4"/>
      <c r="H526" s="4"/>
      <c r="I526" s="4"/>
      <c r="K526" s="4"/>
      <c r="L526" s="4"/>
      <c r="M526" s="4"/>
      <c r="N526" s="4"/>
      <c r="O526" s="4"/>
      <c r="P526" s="4"/>
      <c r="Q526" s="4"/>
      <c r="R526" s="4"/>
      <c r="S526" s="4"/>
      <c r="T526" s="4"/>
      <c r="U526" s="4"/>
      <c r="V526" s="4"/>
      <c r="W526" s="4"/>
      <c r="X526" s="4"/>
    </row>
    <row r="527" spans="1:24" ht="15" customHeight="1" x14ac:dyDescent="0.25">
      <c r="A527" s="143" t="s">
        <v>2630</v>
      </c>
      <c r="B527" s="144">
        <v>39.299999999999997</v>
      </c>
      <c r="C527" s="145">
        <v>1</v>
      </c>
      <c r="D527" s="143">
        <v>6.8</v>
      </c>
      <c r="E527" s="144"/>
      <c r="F527" s="4"/>
      <c r="G527" s="4"/>
      <c r="H527" s="4"/>
      <c r="I527" s="4"/>
      <c r="K527" s="4"/>
      <c r="L527" s="4"/>
      <c r="M527" s="4"/>
      <c r="N527" s="4"/>
      <c r="O527" s="4"/>
      <c r="P527" s="4"/>
      <c r="Q527" s="4"/>
      <c r="R527" s="4"/>
      <c r="S527" s="4"/>
      <c r="T527" s="4"/>
      <c r="U527" s="4"/>
      <c r="V527" s="4"/>
      <c r="W527" s="4"/>
      <c r="X527" s="4"/>
    </row>
    <row r="528" spans="1:24" ht="15" customHeight="1" x14ac:dyDescent="0.25">
      <c r="A528" s="146" t="s">
        <v>2631</v>
      </c>
      <c r="B528" s="147">
        <v>38.9</v>
      </c>
      <c r="C528" s="148">
        <v>0</v>
      </c>
      <c r="D528" s="146">
        <v>6</v>
      </c>
      <c r="E528" s="147"/>
      <c r="F528" s="4"/>
      <c r="G528" s="4"/>
      <c r="H528" s="4"/>
      <c r="I528" s="4"/>
      <c r="K528" s="4"/>
      <c r="L528" s="4"/>
      <c r="M528" s="4"/>
      <c r="N528" s="4"/>
      <c r="O528" s="4"/>
      <c r="P528" s="4"/>
      <c r="Q528" s="4"/>
      <c r="R528" s="4"/>
      <c r="S528" s="4"/>
      <c r="T528" s="4"/>
      <c r="U528" s="4"/>
      <c r="V528" s="4"/>
      <c r="W528" s="4"/>
      <c r="X528" s="4"/>
    </row>
    <row r="529" spans="1:24" ht="15" customHeight="1" x14ac:dyDescent="0.25">
      <c r="A529" s="143" t="s">
        <v>2632</v>
      </c>
      <c r="B529" s="144">
        <v>38.9</v>
      </c>
      <c r="C529" s="145">
        <v>0.5</v>
      </c>
      <c r="D529" s="143">
        <v>7.2</v>
      </c>
      <c r="E529" s="144"/>
      <c r="F529" s="4"/>
      <c r="G529" s="4"/>
      <c r="H529" s="4"/>
      <c r="I529" s="4"/>
      <c r="K529" s="4"/>
      <c r="L529" s="4"/>
      <c r="M529" s="4"/>
      <c r="N529" s="4"/>
      <c r="O529" s="4"/>
      <c r="P529" s="4"/>
      <c r="Q529" s="4"/>
      <c r="R529" s="4"/>
      <c r="S529" s="4"/>
      <c r="T529" s="4"/>
      <c r="U529" s="4"/>
      <c r="V529" s="4"/>
      <c r="W529" s="4"/>
      <c r="X529" s="4"/>
    </row>
    <row r="530" spans="1:24" ht="15" customHeight="1" x14ac:dyDescent="0.25">
      <c r="A530" s="146" t="s">
        <v>2633</v>
      </c>
      <c r="B530" s="147">
        <v>38.700000000000003</v>
      </c>
      <c r="C530" s="148">
        <v>0.5</v>
      </c>
      <c r="D530" s="146">
        <v>7.2</v>
      </c>
      <c r="E530" s="147"/>
      <c r="F530" s="4"/>
      <c r="G530" s="4"/>
      <c r="H530" s="4"/>
      <c r="I530" s="4"/>
      <c r="K530" s="4"/>
      <c r="L530" s="4"/>
      <c r="M530" s="4"/>
      <c r="N530" s="4"/>
      <c r="O530" s="4"/>
      <c r="P530" s="4"/>
      <c r="Q530" s="4"/>
      <c r="R530" s="4"/>
      <c r="S530" s="4"/>
      <c r="T530" s="4"/>
      <c r="U530" s="4"/>
      <c r="V530" s="4"/>
      <c r="W530" s="4"/>
      <c r="X530" s="4"/>
    </row>
    <row r="531" spans="1:24" ht="15" customHeight="1" x14ac:dyDescent="0.25">
      <c r="A531" s="143" t="s">
        <v>2634</v>
      </c>
      <c r="B531" s="144">
        <v>38.5</v>
      </c>
      <c r="C531" s="145">
        <v>0.5</v>
      </c>
      <c r="D531" s="143">
        <v>7.5</v>
      </c>
      <c r="E531" s="144"/>
      <c r="F531" s="4"/>
      <c r="G531" s="4"/>
      <c r="H531" s="4"/>
      <c r="I531" s="4"/>
      <c r="K531" s="4"/>
      <c r="L531" s="4"/>
      <c r="M531" s="4"/>
      <c r="N531" s="4"/>
      <c r="O531" s="4"/>
      <c r="P531" s="4"/>
      <c r="Q531" s="4"/>
      <c r="R531" s="4"/>
      <c r="S531" s="4"/>
      <c r="T531" s="4"/>
      <c r="U531" s="4"/>
      <c r="V531" s="4"/>
      <c r="W531" s="4"/>
      <c r="X531" s="4"/>
    </row>
    <row r="532" spans="1:24" ht="15" customHeight="1" x14ac:dyDescent="0.25">
      <c r="A532" s="146" t="s">
        <v>2635</v>
      </c>
      <c r="B532" s="147">
        <v>38.299999999999997</v>
      </c>
      <c r="C532" s="148">
        <v>0.8</v>
      </c>
      <c r="D532" s="146">
        <v>7.3</v>
      </c>
      <c r="E532" s="147"/>
      <c r="F532" s="4"/>
      <c r="G532" s="4"/>
      <c r="H532" s="4"/>
      <c r="I532" s="4"/>
      <c r="K532" s="4"/>
      <c r="L532" s="4"/>
      <c r="M532" s="4"/>
      <c r="N532" s="4"/>
      <c r="O532" s="4"/>
      <c r="P532" s="4"/>
      <c r="Q532" s="4"/>
      <c r="R532" s="4"/>
      <c r="S532" s="4"/>
      <c r="T532" s="4"/>
      <c r="U532" s="4"/>
      <c r="V532" s="4"/>
      <c r="W532" s="4"/>
      <c r="X532" s="4"/>
    </row>
    <row r="533" spans="1:24" ht="15" customHeight="1" x14ac:dyDescent="0.25">
      <c r="A533" s="143" t="s">
        <v>2636</v>
      </c>
      <c r="B533" s="144">
        <v>38</v>
      </c>
      <c r="C533" s="145">
        <v>0.5</v>
      </c>
      <c r="D533" s="143">
        <v>7</v>
      </c>
      <c r="E533" s="144"/>
      <c r="F533" s="4"/>
      <c r="G533" s="4"/>
      <c r="H533" s="4"/>
      <c r="I533" s="4"/>
      <c r="K533" s="4"/>
      <c r="L533" s="4"/>
      <c r="M533" s="4"/>
      <c r="N533" s="4"/>
      <c r="O533" s="4"/>
      <c r="P533" s="4"/>
      <c r="Q533" s="4"/>
      <c r="R533" s="4"/>
      <c r="S533" s="4"/>
      <c r="T533" s="4"/>
      <c r="U533" s="4"/>
      <c r="V533" s="4"/>
      <c r="W533" s="4"/>
      <c r="X533" s="4"/>
    </row>
    <row r="534" spans="1:24" ht="15" customHeight="1" x14ac:dyDescent="0.25">
      <c r="A534" s="146" t="s">
        <v>2637</v>
      </c>
      <c r="B534" s="147">
        <v>37.799999999999997</v>
      </c>
      <c r="C534" s="148">
        <v>0.8</v>
      </c>
      <c r="D534" s="146">
        <v>6.8</v>
      </c>
      <c r="E534" s="147"/>
      <c r="F534" s="4"/>
      <c r="G534" s="4"/>
      <c r="H534" s="4"/>
      <c r="I534" s="4"/>
      <c r="K534" s="4"/>
      <c r="L534" s="4"/>
      <c r="M534" s="4"/>
      <c r="N534" s="4"/>
      <c r="O534" s="4"/>
      <c r="P534" s="4"/>
      <c r="Q534" s="4"/>
      <c r="R534" s="4"/>
      <c r="S534" s="4"/>
      <c r="T534" s="4"/>
      <c r="U534" s="4"/>
      <c r="V534" s="4"/>
      <c r="W534" s="4"/>
      <c r="X534" s="4"/>
    </row>
    <row r="535" spans="1:24" ht="15" customHeight="1" x14ac:dyDescent="0.25">
      <c r="A535" s="143" t="s">
        <v>2638</v>
      </c>
      <c r="B535" s="144">
        <v>37.5</v>
      </c>
      <c r="C535" s="145">
        <v>0.3</v>
      </c>
      <c r="D535" s="143">
        <v>6.2</v>
      </c>
      <c r="E535" s="144"/>
      <c r="F535" s="4"/>
      <c r="G535" s="4"/>
      <c r="H535" s="4"/>
      <c r="I535" s="4"/>
      <c r="K535" s="4"/>
      <c r="L535" s="4"/>
      <c r="M535" s="4"/>
      <c r="N535" s="4"/>
      <c r="O535" s="4"/>
      <c r="P535" s="4"/>
      <c r="Q535" s="4"/>
      <c r="R535" s="4"/>
      <c r="S535" s="4"/>
      <c r="T535" s="4"/>
      <c r="U535" s="4"/>
      <c r="V535" s="4"/>
      <c r="W535" s="4"/>
      <c r="X535" s="4"/>
    </row>
    <row r="536" spans="1:24" ht="15" customHeight="1" x14ac:dyDescent="0.25">
      <c r="A536" s="146" t="s">
        <v>2639</v>
      </c>
      <c r="B536" s="147">
        <v>37.4</v>
      </c>
      <c r="C536" s="148">
        <v>0.5</v>
      </c>
      <c r="D536" s="146">
        <v>6.6</v>
      </c>
      <c r="E536" s="147"/>
      <c r="F536" s="4"/>
      <c r="G536" s="4"/>
      <c r="H536" s="4"/>
      <c r="I536" s="4"/>
      <c r="K536" s="4"/>
      <c r="L536" s="4"/>
      <c r="M536" s="4"/>
      <c r="N536" s="4"/>
      <c r="O536" s="4"/>
      <c r="P536" s="4"/>
      <c r="Q536" s="4"/>
      <c r="R536" s="4"/>
      <c r="S536" s="4"/>
      <c r="T536" s="4"/>
      <c r="U536" s="4"/>
      <c r="V536" s="4"/>
      <c r="W536" s="4"/>
      <c r="X536" s="4"/>
    </row>
    <row r="537" spans="1:24" ht="15" customHeight="1" x14ac:dyDescent="0.25">
      <c r="A537" s="143" t="s">
        <v>2640</v>
      </c>
      <c r="B537" s="144">
        <v>37.200000000000003</v>
      </c>
      <c r="C537" s="145">
        <v>0.5</v>
      </c>
      <c r="D537" s="143">
        <v>6.3</v>
      </c>
      <c r="E537" s="144">
        <f t="shared" ref="E537" si="41">SUM(B537:B548)/12</f>
        <v>36.074999999999996</v>
      </c>
      <c r="F537" s="4"/>
      <c r="G537" s="4"/>
      <c r="H537" s="4"/>
      <c r="I537" s="4"/>
      <c r="K537" s="4"/>
      <c r="L537" s="4"/>
      <c r="M537" s="4"/>
      <c r="N537" s="4"/>
      <c r="O537" s="4"/>
      <c r="P537" s="4"/>
      <c r="Q537" s="4"/>
      <c r="R537" s="4"/>
      <c r="S537" s="4"/>
      <c r="T537" s="4"/>
      <c r="U537" s="4"/>
      <c r="V537" s="4"/>
      <c r="W537" s="4"/>
      <c r="X537" s="4"/>
    </row>
    <row r="538" spans="1:24" ht="15" customHeight="1" x14ac:dyDescent="0.25">
      <c r="A538" s="146" t="s">
        <v>2641</v>
      </c>
      <c r="B538" s="147">
        <v>37</v>
      </c>
      <c r="C538" s="148">
        <v>0.5</v>
      </c>
      <c r="D538" s="146">
        <v>6.3</v>
      </c>
      <c r="E538" s="147"/>
      <c r="F538" s="4"/>
      <c r="G538" s="4"/>
      <c r="H538" s="4"/>
      <c r="I538" s="4"/>
      <c r="K538" s="4"/>
      <c r="L538" s="4"/>
      <c r="M538" s="4"/>
      <c r="N538" s="4"/>
      <c r="O538" s="4"/>
      <c r="P538" s="4"/>
      <c r="Q538" s="4"/>
      <c r="R538" s="4"/>
      <c r="S538" s="4"/>
      <c r="T538" s="4"/>
      <c r="U538" s="4"/>
      <c r="V538" s="4"/>
      <c r="W538" s="4"/>
      <c r="X538" s="4"/>
    </row>
    <row r="539" spans="1:24" ht="15" customHeight="1" x14ac:dyDescent="0.25">
      <c r="A539" s="143" t="s">
        <v>2642</v>
      </c>
      <c r="B539" s="144">
        <v>36.799999999999997</v>
      </c>
      <c r="C539" s="145">
        <v>0.3</v>
      </c>
      <c r="D539" s="143">
        <v>6.1</v>
      </c>
      <c r="E539" s="144"/>
      <c r="F539" s="4"/>
      <c r="G539" s="4"/>
      <c r="H539" s="4"/>
      <c r="I539" s="4"/>
      <c r="K539" s="4"/>
      <c r="L539" s="4"/>
      <c r="M539" s="4"/>
      <c r="N539" s="4"/>
      <c r="O539" s="4"/>
      <c r="P539" s="4"/>
      <c r="Q539" s="4"/>
      <c r="R539" s="4"/>
      <c r="S539" s="4"/>
      <c r="T539" s="4"/>
      <c r="U539" s="4"/>
      <c r="V539" s="4"/>
      <c r="W539" s="4"/>
      <c r="X539" s="4"/>
    </row>
    <row r="540" spans="1:24" ht="15" customHeight="1" x14ac:dyDescent="0.25">
      <c r="A540" s="146" t="s">
        <v>2643</v>
      </c>
      <c r="B540" s="147">
        <v>36.700000000000003</v>
      </c>
      <c r="C540" s="148">
        <v>1.1000000000000001</v>
      </c>
      <c r="D540" s="146">
        <v>6.1</v>
      </c>
      <c r="E540" s="147"/>
      <c r="F540" s="4"/>
      <c r="G540" s="4"/>
      <c r="H540" s="4"/>
      <c r="I540" s="4"/>
      <c r="K540" s="4"/>
      <c r="L540" s="4"/>
      <c r="M540" s="4"/>
      <c r="N540" s="4"/>
      <c r="O540" s="4"/>
      <c r="P540" s="4"/>
      <c r="Q540" s="4"/>
      <c r="R540" s="4"/>
      <c r="S540" s="4"/>
      <c r="T540" s="4"/>
      <c r="U540" s="4"/>
      <c r="V540" s="4"/>
      <c r="W540" s="4"/>
      <c r="X540" s="4"/>
    </row>
    <row r="541" spans="1:24" ht="15" customHeight="1" x14ac:dyDescent="0.25">
      <c r="A541" s="143" t="s">
        <v>2644</v>
      </c>
      <c r="B541" s="144">
        <v>36.299999999999997</v>
      </c>
      <c r="C541" s="145">
        <v>0.6</v>
      </c>
      <c r="D541" s="143">
        <v>5.5</v>
      </c>
      <c r="E541" s="144"/>
      <c r="F541" s="4"/>
      <c r="G541" s="4"/>
      <c r="H541" s="4"/>
      <c r="I541" s="4"/>
      <c r="K541" s="4"/>
      <c r="L541" s="4"/>
      <c r="M541" s="4"/>
      <c r="N541" s="4"/>
      <c r="O541" s="4"/>
      <c r="P541" s="4"/>
      <c r="Q541" s="4"/>
      <c r="R541" s="4"/>
      <c r="S541" s="4"/>
      <c r="T541" s="4"/>
      <c r="U541" s="4"/>
      <c r="V541" s="4"/>
      <c r="W541" s="4"/>
      <c r="X541" s="4"/>
    </row>
    <row r="542" spans="1:24" ht="15" customHeight="1" x14ac:dyDescent="0.25">
      <c r="A542" s="146" t="s">
        <v>2645</v>
      </c>
      <c r="B542" s="147">
        <v>36.1</v>
      </c>
      <c r="C542" s="148">
        <v>0.8</v>
      </c>
      <c r="D542" s="146">
        <v>5.2</v>
      </c>
      <c r="E542" s="147"/>
      <c r="F542" s="4"/>
      <c r="G542" s="4"/>
      <c r="H542" s="4"/>
      <c r="I542" s="4"/>
      <c r="K542" s="4"/>
      <c r="L542" s="4"/>
      <c r="M542" s="4"/>
      <c r="N542" s="4"/>
      <c r="O542" s="4"/>
      <c r="P542" s="4"/>
      <c r="Q542" s="4"/>
      <c r="R542" s="4"/>
      <c r="S542" s="4"/>
      <c r="T542" s="4"/>
      <c r="U542" s="4"/>
      <c r="V542" s="4"/>
      <c r="W542" s="4"/>
      <c r="X542" s="4"/>
    </row>
    <row r="543" spans="1:24" ht="15" customHeight="1" x14ac:dyDescent="0.25">
      <c r="A543" s="143" t="s">
        <v>2646</v>
      </c>
      <c r="B543" s="144">
        <v>35.799999999999997</v>
      </c>
      <c r="C543" s="145">
        <v>0.3</v>
      </c>
      <c r="D543" s="143">
        <v>5</v>
      </c>
      <c r="E543" s="144"/>
      <c r="F543" s="4"/>
      <c r="G543" s="4"/>
      <c r="H543" s="4"/>
      <c r="I543" s="4"/>
      <c r="K543" s="4"/>
      <c r="L543" s="4"/>
      <c r="M543" s="4"/>
      <c r="N543" s="4"/>
      <c r="O543" s="4"/>
      <c r="P543" s="4"/>
      <c r="Q543" s="4"/>
      <c r="R543" s="4"/>
      <c r="S543" s="4"/>
      <c r="T543" s="4"/>
      <c r="U543" s="4"/>
      <c r="V543" s="4"/>
      <c r="W543" s="4"/>
      <c r="X543" s="4"/>
    </row>
    <row r="544" spans="1:24" ht="15" customHeight="1" x14ac:dyDescent="0.25">
      <c r="A544" s="146" t="s">
        <v>2647</v>
      </c>
      <c r="B544" s="147">
        <v>35.700000000000003</v>
      </c>
      <c r="C544" s="148">
        <v>0.6</v>
      </c>
      <c r="D544" s="146">
        <v>5</v>
      </c>
      <c r="E544" s="147"/>
      <c r="F544" s="4"/>
      <c r="G544" s="4"/>
      <c r="H544" s="4"/>
      <c r="I544" s="4"/>
      <c r="K544" s="4"/>
      <c r="L544" s="4"/>
      <c r="M544" s="4"/>
      <c r="N544" s="4"/>
      <c r="O544" s="4"/>
      <c r="P544" s="4"/>
      <c r="Q544" s="4"/>
      <c r="R544" s="4"/>
      <c r="S544" s="4"/>
      <c r="T544" s="4"/>
      <c r="U544" s="4"/>
      <c r="V544" s="4"/>
      <c r="W544" s="4"/>
      <c r="X544" s="4"/>
    </row>
    <row r="545" spans="1:24" ht="15" customHeight="1" x14ac:dyDescent="0.25">
      <c r="A545" s="143" t="s">
        <v>2648</v>
      </c>
      <c r="B545" s="144">
        <v>35.5</v>
      </c>
      <c r="C545" s="145">
        <v>0.3</v>
      </c>
      <c r="D545" s="143">
        <v>4.7</v>
      </c>
      <c r="E545" s="144"/>
      <c r="F545" s="4"/>
      <c r="G545" s="4"/>
      <c r="H545" s="4"/>
      <c r="I545" s="4"/>
      <c r="K545" s="4"/>
      <c r="L545" s="4"/>
      <c r="M545" s="4"/>
      <c r="N545" s="4"/>
      <c r="O545" s="4"/>
      <c r="P545" s="4"/>
      <c r="Q545" s="4"/>
      <c r="R545" s="4"/>
      <c r="S545" s="4"/>
      <c r="T545" s="4"/>
      <c r="U545" s="4"/>
      <c r="V545" s="4"/>
      <c r="W545" s="4"/>
      <c r="X545" s="4"/>
    </row>
    <row r="546" spans="1:24" ht="15" customHeight="1" x14ac:dyDescent="0.25">
      <c r="A546" s="146" t="s">
        <v>2649</v>
      </c>
      <c r="B546" s="147">
        <v>35.4</v>
      </c>
      <c r="C546" s="148">
        <v>0.3</v>
      </c>
      <c r="D546" s="146">
        <v>5</v>
      </c>
      <c r="E546" s="147"/>
      <c r="F546" s="4"/>
      <c r="G546" s="4"/>
      <c r="H546" s="4"/>
      <c r="I546" s="4"/>
      <c r="K546" s="4"/>
      <c r="L546" s="4"/>
      <c r="M546" s="4"/>
      <c r="N546" s="4"/>
      <c r="O546" s="4"/>
      <c r="P546" s="4"/>
      <c r="Q546" s="4"/>
      <c r="R546" s="4"/>
      <c r="S546" s="4"/>
      <c r="T546" s="4"/>
      <c r="U546" s="4"/>
      <c r="V546" s="4"/>
      <c r="W546" s="4"/>
      <c r="X546" s="4"/>
    </row>
    <row r="547" spans="1:24" ht="15" customHeight="1" x14ac:dyDescent="0.25">
      <c r="A547" s="143" t="s">
        <v>2650</v>
      </c>
      <c r="B547" s="144">
        <v>35.299999999999997</v>
      </c>
      <c r="C547" s="145">
        <v>0.6</v>
      </c>
      <c r="D547" s="143">
        <v>5.4</v>
      </c>
      <c r="E547" s="144"/>
      <c r="F547" s="4"/>
      <c r="G547" s="4"/>
      <c r="H547" s="4"/>
      <c r="I547" s="4"/>
      <c r="K547" s="4"/>
      <c r="L547" s="4"/>
      <c r="M547" s="4"/>
      <c r="N547" s="4"/>
      <c r="O547" s="4"/>
      <c r="P547" s="4"/>
      <c r="Q547" s="4"/>
      <c r="R547" s="4"/>
      <c r="S547" s="4"/>
      <c r="T547" s="4"/>
      <c r="U547" s="4"/>
      <c r="V547" s="4"/>
      <c r="W547" s="4"/>
      <c r="X547" s="4"/>
    </row>
    <row r="548" spans="1:24" ht="15" customHeight="1" x14ac:dyDescent="0.25">
      <c r="A548" s="146" t="s">
        <v>2651</v>
      </c>
      <c r="B548" s="147">
        <v>35.1</v>
      </c>
      <c r="C548" s="148">
        <v>0.3</v>
      </c>
      <c r="D548" s="146">
        <v>5.4</v>
      </c>
      <c r="E548" s="147"/>
      <c r="F548" s="4"/>
      <c r="G548" s="4"/>
      <c r="H548" s="4"/>
      <c r="I548" s="4"/>
      <c r="K548" s="4"/>
      <c r="L548" s="4"/>
      <c r="M548" s="4"/>
      <c r="N548" s="4"/>
      <c r="O548" s="4"/>
      <c r="P548" s="4"/>
      <c r="Q548" s="4"/>
      <c r="R548" s="4"/>
      <c r="S548" s="4"/>
      <c r="T548" s="4"/>
      <c r="U548" s="4"/>
      <c r="V548" s="4"/>
      <c r="W548" s="4"/>
      <c r="X548" s="4"/>
    </row>
    <row r="549" spans="1:24" ht="15" customHeight="1" x14ac:dyDescent="0.25">
      <c r="A549" s="143" t="s">
        <v>2652</v>
      </c>
      <c r="B549" s="144">
        <v>35</v>
      </c>
      <c r="C549" s="145">
        <v>0.6</v>
      </c>
      <c r="D549" s="143">
        <v>5.7</v>
      </c>
      <c r="E549" s="144">
        <f t="shared" ref="E549" si="42">SUM(B549:B560)/12</f>
        <v>34.191666666666663</v>
      </c>
      <c r="F549" s="4"/>
      <c r="G549" s="4"/>
      <c r="H549" s="4"/>
      <c r="I549" s="4"/>
      <c r="K549" s="4"/>
      <c r="L549" s="4"/>
      <c r="M549" s="4"/>
      <c r="N549" s="4"/>
      <c r="O549" s="4"/>
      <c r="P549" s="4"/>
      <c r="Q549" s="4"/>
      <c r="R549" s="4"/>
      <c r="S549" s="4"/>
      <c r="T549" s="4"/>
      <c r="U549" s="4"/>
      <c r="V549" s="4"/>
      <c r="W549" s="4"/>
      <c r="X549" s="4"/>
    </row>
    <row r="550" spans="1:24" ht="15" customHeight="1" x14ac:dyDescent="0.25">
      <c r="A550" s="146" t="s">
        <v>2653</v>
      </c>
      <c r="B550" s="147">
        <v>34.799999999999997</v>
      </c>
      <c r="C550" s="148">
        <v>0.3</v>
      </c>
      <c r="D550" s="146">
        <v>5.8</v>
      </c>
      <c r="E550" s="147"/>
      <c r="F550" s="4"/>
      <c r="G550" s="4"/>
      <c r="H550" s="4"/>
      <c r="I550" s="4"/>
      <c r="K550" s="4"/>
      <c r="L550" s="4"/>
      <c r="M550" s="4"/>
      <c r="N550" s="4"/>
      <c r="O550" s="4"/>
      <c r="P550" s="4"/>
      <c r="Q550" s="4"/>
      <c r="R550" s="4"/>
      <c r="S550" s="4"/>
      <c r="T550" s="4"/>
      <c r="U550" s="4"/>
      <c r="V550" s="4"/>
      <c r="W550" s="4"/>
      <c r="X550" s="4"/>
    </row>
    <row r="551" spans="1:24" ht="15" customHeight="1" x14ac:dyDescent="0.25">
      <c r="A551" s="143" t="s">
        <v>2654</v>
      </c>
      <c r="B551" s="144">
        <v>34.700000000000003</v>
      </c>
      <c r="C551" s="145">
        <v>0.3</v>
      </c>
      <c r="D551" s="143">
        <v>5.8</v>
      </c>
      <c r="E551" s="144"/>
      <c r="F551" s="4"/>
      <c r="G551" s="4"/>
      <c r="H551" s="4"/>
      <c r="I551" s="4"/>
      <c r="K551" s="4"/>
      <c r="L551" s="4"/>
      <c r="M551" s="4"/>
      <c r="N551" s="4"/>
      <c r="O551" s="4"/>
      <c r="P551" s="4"/>
      <c r="Q551" s="4"/>
      <c r="R551" s="4"/>
      <c r="S551" s="4"/>
      <c r="T551" s="4"/>
      <c r="U551" s="4"/>
      <c r="V551" s="4"/>
      <c r="W551" s="4"/>
      <c r="X551" s="4"/>
    </row>
    <row r="552" spans="1:24" ht="15" customHeight="1" x14ac:dyDescent="0.25">
      <c r="A552" s="146" t="s">
        <v>2655</v>
      </c>
      <c r="B552" s="147">
        <v>34.6</v>
      </c>
      <c r="C552" s="148">
        <v>0.6</v>
      </c>
      <c r="D552" s="146">
        <v>5.8</v>
      </c>
      <c r="E552" s="147"/>
      <c r="F552" s="4"/>
      <c r="G552" s="4"/>
      <c r="H552" s="4"/>
      <c r="I552" s="4"/>
      <c r="K552" s="4"/>
      <c r="L552" s="4"/>
      <c r="M552" s="4"/>
      <c r="N552" s="4"/>
      <c r="O552" s="4"/>
      <c r="P552" s="4"/>
      <c r="Q552" s="4"/>
      <c r="R552" s="4"/>
      <c r="S552" s="4"/>
      <c r="T552" s="4"/>
      <c r="U552" s="4"/>
      <c r="V552" s="4"/>
      <c r="W552" s="4"/>
      <c r="X552" s="4"/>
    </row>
    <row r="553" spans="1:24" ht="15" customHeight="1" x14ac:dyDescent="0.25">
      <c r="A553" s="143" t="s">
        <v>2656</v>
      </c>
      <c r="B553" s="144">
        <v>34.4</v>
      </c>
      <c r="C553" s="145">
        <v>0.3</v>
      </c>
      <c r="D553" s="143">
        <v>5.5</v>
      </c>
      <c r="E553" s="144"/>
      <c r="F553" s="4"/>
      <c r="G553" s="4"/>
      <c r="H553" s="4"/>
      <c r="I553" s="4"/>
      <c r="K553" s="4"/>
      <c r="L553" s="4"/>
      <c r="M553" s="4"/>
      <c r="N553" s="4"/>
      <c r="O553" s="4"/>
      <c r="P553" s="4"/>
      <c r="Q553" s="4"/>
      <c r="R553" s="4"/>
      <c r="S553" s="4"/>
      <c r="T553" s="4"/>
      <c r="U553" s="4"/>
      <c r="V553" s="4"/>
      <c r="W553" s="4"/>
      <c r="X553" s="4"/>
    </row>
    <row r="554" spans="1:24" ht="15" customHeight="1" x14ac:dyDescent="0.25">
      <c r="A554" s="146" t="s">
        <v>2657</v>
      </c>
      <c r="B554" s="147">
        <v>34.299999999999997</v>
      </c>
      <c r="C554" s="148">
        <v>0.6</v>
      </c>
      <c r="D554" s="146">
        <v>5.5</v>
      </c>
      <c r="E554" s="147"/>
      <c r="F554" s="4"/>
      <c r="G554" s="4"/>
      <c r="H554" s="4"/>
      <c r="I554" s="4"/>
      <c r="K554" s="4"/>
      <c r="L554" s="4"/>
      <c r="M554" s="4"/>
      <c r="N554" s="4"/>
      <c r="O554" s="4"/>
      <c r="P554" s="4"/>
      <c r="Q554" s="4"/>
      <c r="R554" s="4"/>
      <c r="S554" s="4"/>
      <c r="T554" s="4"/>
      <c r="U554" s="4"/>
      <c r="V554" s="4"/>
      <c r="W554" s="4"/>
      <c r="X554" s="4"/>
    </row>
    <row r="555" spans="1:24" ht="15" customHeight="1" x14ac:dyDescent="0.25">
      <c r="A555" s="143" t="s">
        <v>2658</v>
      </c>
      <c r="B555" s="144">
        <v>34.1</v>
      </c>
      <c r="C555" s="145">
        <v>0.3</v>
      </c>
      <c r="D555" s="143">
        <v>5.2</v>
      </c>
      <c r="E555" s="144"/>
      <c r="F555" s="4"/>
      <c r="G555" s="4"/>
      <c r="H555" s="4"/>
      <c r="I555" s="4"/>
      <c r="K555" s="4"/>
      <c r="L555" s="4"/>
      <c r="M555" s="4"/>
      <c r="N555" s="4"/>
      <c r="O555" s="4"/>
      <c r="P555" s="4"/>
      <c r="Q555" s="4"/>
      <c r="R555" s="4"/>
      <c r="S555" s="4"/>
      <c r="T555" s="4"/>
      <c r="U555" s="4"/>
      <c r="V555" s="4"/>
      <c r="W555" s="4"/>
      <c r="X555" s="4"/>
    </row>
    <row r="556" spans="1:24" ht="15" customHeight="1" x14ac:dyDescent="0.25">
      <c r="A556" s="146" t="s">
        <v>2659</v>
      </c>
      <c r="B556" s="147">
        <v>34</v>
      </c>
      <c r="C556" s="148">
        <v>0.3</v>
      </c>
      <c r="D556" s="146">
        <v>5.3</v>
      </c>
      <c r="E556" s="147"/>
      <c r="F556" s="4"/>
      <c r="G556" s="4"/>
      <c r="H556" s="4"/>
      <c r="I556" s="4"/>
      <c r="K556" s="4"/>
      <c r="L556" s="4"/>
      <c r="M556" s="4"/>
      <c r="N556" s="4"/>
      <c r="O556" s="4"/>
      <c r="P556" s="4"/>
      <c r="Q556" s="4"/>
      <c r="R556" s="4"/>
      <c r="S556" s="4"/>
      <c r="T556" s="4"/>
      <c r="U556" s="4"/>
      <c r="V556" s="4"/>
      <c r="W556" s="4"/>
      <c r="X556" s="4"/>
    </row>
    <row r="557" spans="1:24" ht="15" customHeight="1" x14ac:dyDescent="0.25">
      <c r="A557" s="143" t="s">
        <v>2660</v>
      </c>
      <c r="B557" s="144">
        <v>33.9</v>
      </c>
      <c r="C557" s="145">
        <v>0.6</v>
      </c>
      <c r="D557" s="143">
        <v>5</v>
      </c>
      <c r="E557" s="144"/>
      <c r="F557" s="4"/>
      <c r="G557" s="4"/>
      <c r="H557" s="4"/>
      <c r="I557" s="4"/>
      <c r="K557" s="4"/>
      <c r="L557" s="4"/>
      <c r="M557" s="4"/>
      <c r="N557" s="4"/>
      <c r="O557" s="4"/>
      <c r="P557" s="4"/>
      <c r="Q557" s="4"/>
      <c r="R557" s="4"/>
      <c r="S557" s="4"/>
      <c r="T557" s="4"/>
      <c r="U557" s="4"/>
      <c r="V557" s="4"/>
      <c r="W557" s="4"/>
      <c r="X557" s="4"/>
    </row>
    <row r="558" spans="1:24" ht="15" customHeight="1" x14ac:dyDescent="0.25">
      <c r="A558" s="146" t="s">
        <v>2661</v>
      </c>
      <c r="B558" s="147">
        <v>33.700000000000003</v>
      </c>
      <c r="C558" s="148">
        <v>0.6</v>
      </c>
      <c r="D558" s="146">
        <v>4.7</v>
      </c>
      <c r="E558" s="147"/>
      <c r="F558" s="4"/>
      <c r="G558" s="4"/>
      <c r="H558" s="4"/>
      <c r="I558" s="4"/>
      <c r="K558" s="4"/>
      <c r="L558" s="4"/>
      <c r="M558" s="4"/>
      <c r="N558" s="4"/>
      <c r="O558" s="4"/>
      <c r="P558" s="4"/>
      <c r="Q558" s="4"/>
      <c r="R558" s="4"/>
      <c r="S558" s="4"/>
      <c r="T558" s="4"/>
      <c r="U558" s="4"/>
      <c r="V558" s="4"/>
      <c r="W558" s="4"/>
      <c r="X558" s="4"/>
    </row>
    <row r="559" spans="1:24" ht="15" customHeight="1" x14ac:dyDescent="0.25">
      <c r="A559" s="143" t="s">
        <v>2662</v>
      </c>
      <c r="B559" s="144">
        <v>33.5</v>
      </c>
      <c r="C559" s="145">
        <v>0.6</v>
      </c>
      <c r="D559" s="143">
        <v>4.4000000000000004</v>
      </c>
      <c r="E559" s="144"/>
      <c r="F559" s="4"/>
      <c r="G559" s="4"/>
      <c r="H559" s="4"/>
      <c r="I559" s="4"/>
      <c r="K559" s="4"/>
      <c r="L559" s="4"/>
      <c r="M559" s="4"/>
      <c r="N559" s="4"/>
      <c r="O559" s="4"/>
      <c r="P559" s="4"/>
      <c r="Q559" s="4"/>
      <c r="R559" s="4"/>
      <c r="S559" s="4"/>
      <c r="T559" s="4"/>
      <c r="U559" s="4"/>
      <c r="V559" s="4"/>
      <c r="W559" s="4"/>
      <c r="X559" s="4"/>
    </row>
    <row r="560" spans="1:24" ht="15" customHeight="1" x14ac:dyDescent="0.25">
      <c r="A560" s="146" t="s">
        <v>2663</v>
      </c>
      <c r="B560" s="147">
        <v>33.299999999999997</v>
      </c>
      <c r="C560" s="148">
        <v>0.6</v>
      </c>
      <c r="D560" s="146">
        <v>4.0999999999999996</v>
      </c>
      <c r="E560" s="147"/>
      <c r="F560" s="4"/>
      <c r="G560" s="4"/>
      <c r="H560" s="4"/>
      <c r="I560" s="4"/>
      <c r="K560" s="4"/>
      <c r="L560" s="4"/>
      <c r="M560" s="4"/>
      <c r="N560" s="4"/>
      <c r="O560" s="4"/>
      <c r="P560" s="4"/>
      <c r="Q560" s="4"/>
      <c r="R560" s="4"/>
      <c r="S560" s="4"/>
      <c r="T560" s="4"/>
      <c r="U560" s="4"/>
      <c r="V560" s="4"/>
      <c r="W560" s="4"/>
      <c r="X560" s="4"/>
    </row>
    <row r="561" spans="1:24" ht="15" customHeight="1" x14ac:dyDescent="0.25">
      <c r="A561" s="143" t="s">
        <v>2664</v>
      </c>
      <c r="B561" s="144">
        <v>33.1</v>
      </c>
      <c r="C561" s="145">
        <v>0.6</v>
      </c>
      <c r="D561" s="143">
        <v>4.0999999999999996</v>
      </c>
      <c r="E561" s="144">
        <f t="shared" ref="E561" si="43">SUM(B561:B572)/12</f>
        <v>32.491666666666667</v>
      </c>
      <c r="F561" s="4"/>
      <c r="G561" s="4"/>
      <c r="H561" s="4"/>
      <c r="I561" s="4"/>
      <c r="K561" s="4"/>
      <c r="L561" s="4"/>
      <c r="M561" s="4"/>
      <c r="N561" s="4"/>
      <c r="O561" s="4"/>
      <c r="P561" s="4"/>
      <c r="Q561" s="4"/>
      <c r="R561" s="4"/>
      <c r="S561" s="4"/>
      <c r="T561" s="4"/>
      <c r="U561" s="4"/>
      <c r="V561" s="4"/>
      <c r="W561" s="4"/>
      <c r="X561" s="4"/>
    </row>
    <row r="562" spans="1:24" ht="15" customHeight="1" x14ac:dyDescent="0.25">
      <c r="A562" s="146" t="s">
        <v>2665</v>
      </c>
      <c r="B562" s="147">
        <v>32.9</v>
      </c>
      <c r="C562" s="148">
        <v>0.3</v>
      </c>
      <c r="D562" s="146">
        <v>3.8</v>
      </c>
      <c r="E562" s="147"/>
      <c r="F562" s="4"/>
      <c r="G562" s="4"/>
      <c r="H562" s="4"/>
      <c r="I562" s="4"/>
      <c r="K562" s="4"/>
      <c r="L562" s="4"/>
      <c r="M562" s="4"/>
      <c r="N562" s="4"/>
      <c r="O562" s="4"/>
      <c r="P562" s="4"/>
      <c r="Q562" s="4"/>
      <c r="R562" s="4"/>
      <c r="S562" s="4"/>
      <c r="T562" s="4"/>
      <c r="U562" s="4"/>
      <c r="V562" s="4"/>
      <c r="W562" s="4"/>
      <c r="X562" s="4"/>
    </row>
    <row r="563" spans="1:24" ht="15" customHeight="1" x14ac:dyDescent="0.25">
      <c r="A563" s="143" t="s">
        <v>2666</v>
      </c>
      <c r="B563" s="144">
        <v>32.799999999999997</v>
      </c>
      <c r="C563" s="145">
        <v>0.3</v>
      </c>
      <c r="D563" s="143">
        <v>3.8</v>
      </c>
      <c r="E563" s="144"/>
      <c r="F563" s="4"/>
      <c r="G563" s="4"/>
      <c r="H563" s="4"/>
      <c r="I563" s="4"/>
      <c r="K563" s="4"/>
      <c r="L563" s="4"/>
      <c r="M563" s="4"/>
      <c r="N563" s="4"/>
      <c r="O563" s="4"/>
      <c r="P563" s="4"/>
      <c r="Q563" s="4"/>
      <c r="R563" s="4"/>
      <c r="S563" s="4"/>
      <c r="T563" s="4"/>
      <c r="U563" s="4"/>
      <c r="V563" s="4"/>
      <c r="W563" s="4"/>
      <c r="X563" s="4"/>
    </row>
    <row r="564" spans="1:24" ht="15" customHeight="1" x14ac:dyDescent="0.25">
      <c r="A564" s="146" t="s">
        <v>2667</v>
      </c>
      <c r="B564" s="147">
        <v>32.700000000000003</v>
      </c>
      <c r="C564" s="148">
        <v>0.3</v>
      </c>
      <c r="D564" s="146">
        <v>3.8</v>
      </c>
      <c r="E564" s="147"/>
      <c r="F564" s="4"/>
      <c r="G564" s="4"/>
      <c r="H564" s="4"/>
      <c r="I564" s="4"/>
      <c r="K564" s="4"/>
      <c r="L564" s="4"/>
      <c r="M564" s="4"/>
      <c r="N564" s="4"/>
      <c r="O564" s="4"/>
      <c r="P564" s="4"/>
      <c r="Q564" s="4"/>
      <c r="R564" s="4"/>
      <c r="S564" s="4"/>
      <c r="T564" s="4"/>
      <c r="U564" s="4"/>
      <c r="V564" s="4"/>
      <c r="W564" s="4"/>
      <c r="X564" s="4"/>
    </row>
    <row r="565" spans="1:24" ht="15" customHeight="1" x14ac:dyDescent="0.25">
      <c r="A565" s="143" t="s">
        <v>2668</v>
      </c>
      <c r="B565" s="144">
        <v>32.6</v>
      </c>
      <c r="C565" s="145">
        <v>0.3</v>
      </c>
      <c r="D565" s="143">
        <v>3.5</v>
      </c>
      <c r="E565" s="144"/>
      <c r="F565" s="4"/>
      <c r="G565" s="4"/>
      <c r="H565" s="4"/>
      <c r="I565" s="4"/>
      <c r="K565" s="4"/>
      <c r="L565" s="4"/>
      <c r="M565" s="4"/>
      <c r="N565" s="4"/>
      <c r="O565" s="4"/>
      <c r="P565" s="4"/>
      <c r="Q565" s="4"/>
      <c r="R565" s="4"/>
      <c r="S565" s="4"/>
      <c r="T565" s="4"/>
      <c r="U565" s="4"/>
      <c r="V565" s="4"/>
      <c r="W565" s="4"/>
      <c r="X565" s="4"/>
    </row>
    <row r="566" spans="1:24" ht="15" customHeight="1" x14ac:dyDescent="0.25">
      <c r="A566" s="146" t="s">
        <v>2669</v>
      </c>
      <c r="B566" s="147">
        <v>32.5</v>
      </c>
      <c r="C566" s="148">
        <v>0.3</v>
      </c>
      <c r="D566" s="146">
        <v>3.5</v>
      </c>
      <c r="E566" s="147"/>
      <c r="F566" s="4"/>
      <c r="G566" s="4"/>
      <c r="H566" s="4"/>
      <c r="I566" s="4"/>
      <c r="K566" s="4"/>
      <c r="L566" s="4"/>
      <c r="M566" s="4"/>
      <c r="N566" s="4"/>
      <c r="O566" s="4"/>
      <c r="P566" s="4"/>
      <c r="Q566" s="4"/>
      <c r="R566" s="4"/>
      <c r="S566" s="4"/>
      <c r="T566" s="4"/>
      <c r="U566" s="4"/>
      <c r="V566" s="4"/>
      <c r="W566" s="4"/>
      <c r="X566" s="4"/>
    </row>
    <row r="567" spans="1:24" ht="15" customHeight="1" x14ac:dyDescent="0.25">
      <c r="A567" s="143" t="s">
        <v>2670</v>
      </c>
      <c r="B567" s="144">
        <v>32.4</v>
      </c>
      <c r="C567" s="145">
        <v>0.3</v>
      </c>
      <c r="D567" s="143">
        <v>3.2</v>
      </c>
      <c r="E567" s="144"/>
      <c r="F567" s="4"/>
      <c r="G567" s="4"/>
      <c r="H567" s="4"/>
      <c r="I567" s="4"/>
      <c r="K567" s="4"/>
      <c r="L567" s="4"/>
      <c r="M567" s="4"/>
      <c r="N567" s="4"/>
      <c r="O567" s="4"/>
      <c r="P567" s="4"/>
      <c r="Q567" s="4"/>
      <c r="R567" s="4"/>
      <c r="S567" s="4"/>
      <c r="T567" s="4"/>
      <c r="U567" s="4"/>
      <c r="V567" s="4"/>
      <c r="W567" s="4"/>
      <c r="X567" s="4"/>
    </row>
    <row r="568" spans="1:24" ht="15" customHeight="1" x14ac:dyDescent="0.25">
      <c r="A568" s="146" t="s">
        <v>2671</v>
      </c>
      <c r="B568" s="147">
        <v>32.299999999999997</v>
      </c>
      <c r="C568" s="148">
        <v>0</v>
      </c>
      <c r="D568" s="146">
        <v>2.9</v>
      </c>
      <c r="E568" s="147"/>
      <c r="F568" s="4"/>
      <c r="G568" s="4"/>
      <c r="H568" s="4"/>
      <c r="I568" s="4"/>
      <c r="K568" s="4"/>
      <c r="L568" s="4"/>
      <c r="M568" s="4"/>
      <c r="N568" s="4"/>
      <c r="O568" s="4"/>
      <c r="P568" s="4"/>
      <c r="Q568" s="4"/>
      <c r="R568" s="4"/>
      <c r="S568" s="4"/>
      <c r="T568" s="4"/>
      <c r="U568" s="4"/>
      <c r="V568" s="4"/>
      <c r="W568" s="4"/>
      <c r="X568" s="4"/>
    </row>
    <row r="569" spans="1:24" ht="15" customHeight="1" x14ac:dyDescent="0.25">
      <c r="A569" s="143" t="s">
        <v>2672</v>
      </c>
      <c r="B569" s="144">
        <v>32.299999999999997</v>
      </c>
      <c r="C569" s="145">
        <v>0.3</v>
      </c>
      <c r="D569" s="143">
        <v>3.2</v>
      </c>
      <c r="E569" s="144"/>
      <c r="F569" s="4"/>
      <c r="G569" s="4"/>
      <c r="H569" s="4"/>
      <c r="I569" s="4"/>
      <c r="K569" s="4"/>
      <c r="L569" s="4"/>
      <c r="M569" s="4"/>
      <c r="N569" s="4"/>
      <c r="O569" s="4"/>
      <c r="P569" s="4"/>
      <c r="Q569" s="4"/>
      <c r="R569" s="4"/>
      <c r="S569" s="4"/>
      <c r="T569" s="4"/>
      <c r="U569" s="4"/>
      <c r="V569" s="4"/>
      <c r="W569" s="4"/>
      <c r="X569" s="4"/>
    </row>
    <row r="570" spans="1:24" ht="15" customHeight="1" x14ac:dyDescent="0.25">
      <c r="A570" s="146" t="s">
        <v>2673</v>
      </c>
      <c r="B570" s="147">
        <v>32.200000000000003</v>
      </c>
      <c r="C570" s="148">
        <v>0.3</v>
      </c>
      <c r="D570" s="146">
        <v>3.2</v>
      </c>
      <c r="E570" s="147"/>
      <c r="F570" s="4"/>
      <c r="G570" s="4"/>
      <c r="H570" s="4"/>
      <c r="I570" s="4"/>
      <c r="K570" s="4"/>
      <c r="L570" s="4"/>
      <c r="M570" s="4"/>
      <c r="N570" s="4"/>
      <c r="O570" s="4"/>
      <c r="P570" s="4"/>
      <c r="Q570" s="4"/>
      <c r="R570" s="4"/>
      <c r="S570" s="4"/>
      <c r="T570" s="4"/>
      <c r="U570" s="4"/>
      <c r="V570" s="4"/>
      <c r="W570" s="4"/>
      <c r="X570" s="4"/>
    </row>
    <row r="571" spans="1:24" ht="15" customHeight="1" x14ac:dyDescent="0.25">
      <c r="A571" s="143" t="s">
        <v>2674</v>
      </c>
      <c r="B571" s="144">
        <v>32.1</v>
      </c>
      <c r="C571" s="145">
        <v>0.3</v>
      </c>
      <c r="D571" s="143">
        <v>2.9</v>
      </c>
      <c r="E571" s="144"/>
      <c r="F571" s="4"/>
      <c r="G571" s="4"/>
      <c r="H571" s="4"/>
      <c r="I571" s="4"/>
      <c r="K571" s="4"/>
      <c r="L571" s="4"/>
      <c r="M571" s="4"/>
      <c r="N571" s="4"/>
      <c r="O571" s="4"/>
      <c r="P571" s="4"/>
      <c r="Q571" s="4"/>
      <c r="R571" s="4"/>
      <c r="S571" s="4"/>
      <c r="T571" s="4"/>
      <c r="U571" s="4"/>
      <c r="V571" s="4"/>
      <c r="W571" s="4"/>
      <c r="X571" s="4"/>
    </row>
    <row r="572" spans="1:24" ht="15" customHeight="1" x14ac:dyDescent="0.25">
      <c r="A572" s="146" t="s">
        <v>2675</v>
      </c>
      <c r="B572" s="147">
        <v>32</v>
      </c>
      <c r="C572" s="148">
        <v>0.6</v>
      </c>
      <c r="D572" s="146">
        <v>2.9</v>
      </c>
      <c r="E572" s="147"/>
      <c r="F572" s="4"/>
      <c r="G572" s="4"/>
      <c r="H572" s="4"/>
      <c r="I572" s="4"/>
      <c r="K572" s="4"/>
      <c r="L572" s="4"/>
      <c r="M572" s="4"/>
      <c r="N572" s="4"/>
      <c r="O572" s="4"/>
      <c r="P572" s="4"/>
      <c r="Q572" s="4"/>
      <c r="R572" s="4"/>
      <c r="S572" s="4"/>
      <c r="T572" s="4"/>
      <c r="U572" s="4"/>
      <c r="V572" s="4"/>
      <c r="W572" s="4"/>
      <c r="X572" s="4"/>
    </row>
    <row r="573" spans="1:24" ht="15" customHeight="1" x14ac:dyDescent="0.25">
      <c r="A573" s="143" t="s">
        <v>2676</v>
      </c>
      <c r="B573" s="144">
        <v>31.8</v>
      </c>
      <c r="C573" s="145">
        <v>0.3</v>
      </c>
      <c r="D573" s="143">
        <v>2.2999999999999998</v>
      </c>
      <c r="E573" s="144">
        <f t="shared" ref="E573" si="44">SUM(B573:B584)/12</f>
        <v>31.425000000000001</v>
      </c>
      <c r="F573" s="4"/>
      <c r="G573" s="4"/>
      <c r="H573" s="4"/>
      <c r="I573" s="4"/>
      <c r="K573" s="4"/>
      <c r="L573" s="4"/>
      <c r="M573" s="4"/>
      <c r="N573" s="4"/>
      <c r="O573" s="4"/>
      <c r="P573" s="4"/>
      <c r="Q573" s="4"/>
      <c r="R573" s="4"/>
      <c r="S573" s="4"/>
      <c r="T573" s="4"/>
      <c r="U573" s="4"/>
      <c r="V573" s="4"/>
      <c r="W573" s="4"/>
      <c r="X573" s="4"/>
    </row>
    <row r="574" spans="1:24" ht="15" customHeight="1" x14ac:dyDescent="0.25">
      <c r="A574" s="146" t="s">
        <v>2677</v>
      </c>
      <c r="B574" s="147">
        <v>31.7</v>
      </c>
      <c r="C574" s="148">
        <v>0.3</v>
      </c>
      <c r="D574" s="146">
        <v>1.9</v>
      </c>
      <c r="E574" s="147"/>
      <c r="F574" s="4"/>
      <c r="G574" s="4"/>
      <c r="H574" s="4"/>
      <c r="I574" s="4"/>
      <c r="K574" s="4"/>
      <c r="L574" s="4"/>
      <c r="M574" s="4"/>
      <c r="N574" s="4"/>
      <c r="O574" s="4"/>
      <c r="P574" s="4"/>
      <c r="Q574" s="4"/>
      <c r="R574" s="4"/>
      <c r="S574" s="4"/>
      <c r="T574" s="4"/>
      <c r="U574" s="4"/>
      <c r="V574" s="4"/>
      <c r="W574" s="4"/>
      <c r="X574" s="4"/>
    </row>
    <row r="575" spans="1:24" ht="15" customHeight="1" x14ac:dyDescent="0.25">
      <c r="A575" s="143" t="s">
        <v>2678</v>
      </c>
      <c r="B575" s="144">
        <v>31.6</v>
      </c>
      <c r="C575" s="145">
        <v>0.3</v>
      </c>
      <c r="D575" s="143">
        <v>1.9</v>
      </c>
      <c r="E575" s="144"/>
      <c r="F575" s="4"/>
      <c r="G575" s="4"/>
      <c r="H575" s="4"/>
      <c r="I575" s="4"/>
      <c r="K575" s="4"/>
      <c r="L575" s="4"/>
      <c r="M575" s="4"/>
      <c r="N575" s="4"/>
      <c r="O575" s="4"/>
      <c r="P575" s="4"/>
      <c r="Q575" s="4"/>
      <c r="R575" s="4"/>
      <c r="S575" s="4"/>
      <c r="T575" s="4"/>
      <c r="U575" s="4"/>
      <c r="V575" s="4"/>
      <c r="W575" s="4"/>
      <c r="X575" s="4"/>
    </row>
    <row r="576" spans="1:24" ht="15" customHeight="1" x14ac:dyDescent="0.25">
      <c r="A576" s="146" t="s">
        <v>2679</v>
      </c>
      <c r="B576" s="147">
        <v>31.5</v>
      </c>
      <c r="C576" s="148">
        <v>0</v>
      </c>
      <c r="D576" s="146">
        <v>1.9</v>
      </c>
      <c r="E576" s="147"/>
      <c r="F576" s="4"/>
      <c r="G576" s="4"/>
      <c r="H576" s="4"/>
      <c r="I576" s="4"/>
      <c r="K576" s="4"/>
      <c r="L576" s="4"/>
      <c r="M576" s="4"/>
      <c r="N576" s="4"/>
      <c r="O576" s="4"/>
      <c r="P576" s="4"/>
      <c r="Q576" s="4"/>
      <c r="R576" s="4"/>
      <c r="S576" s="4"/>
      <c r="T576" s="4"/>
      <c r="U576" s="4"/>
      <c r="V576" s="4"/>
      <c r="W576" s="4"/>
      <c r="X576" s="4"/>
    </row>
    <row r="577" spans="1:24" ht="15" customHeight="1" x14ac:dyDescent="0.25">
      <c r="A577" s="143" t="s">
        <v>2680</v>
      </c>
      <c r="B577" s="144">
        <v>31.5</v>
      </c>
      <c r="C577" s="145">
        <v>0.3</v>
      </c>
      <c r="D577" s="143">
        <v>1.9</v>
      </c>
      <c r="E577" s="144"/>
      <c r="F577" s="4"/>
      <c r="G577" s="4"/>
      <c r="H577" s="4"/>
      <c r="I577" s="4"/>
      <c r="K577" s="4"/>
      <c r="L577" s="4"/>
      <c r="M577" s="4"/>
      <c r="N577" s="4"/>
      <c r="O577" s="4"/>
      <c r="P577" s="4"/>
      <c r="Q577" s="4"/>
      <c r="R577" s="4"/>
      <c r="S577" s="4"/>
      <c r="T577" s="4"/>
      <c r="U577" s="4"/>
      <c r="V577" s="4"/>
      <c r="W577" s="4"/>
      <c r="X577" s="4"/>
    </row>
    <row r="578" spans="1:24" ht="15" customHeight="1" x14ac:dyDescent="0.25">
      <c r="A578" s="146" t="s">
        <v>2681</v>
      </c>
      <c r="B578" s="147">
        <v>31.4</v>
      </c>
      <c r="C578" s="148">
        <v>0</v>
      </c>
      <c r="D578" s="146">
        <v>1.9</v>
      </c>
      <c r="E578" s="147"/>
      <c r="F578" s="4"/>
      <c r="G578" s="4"/>
      <c r="H578" s="4"/>
      <c r="I578" s="4"/>
      <c r="K578" s="4"/>
      <c r="L578" s="4"/>
      <c r="M578" s="4"/>
      <c r="N578" s="4"/>
      <c r="O578" s="4"/>
      <c r="P578" s="4"/>
      <c r="Q578" s="4"/>
      <c r="R578" s="4"/>
      <c r="S578" s="4"/>
      <c r="T578" s="4"/>
      <c r="U578" s="4"/>
      <c r="V578" s="4"/>
      <c r="W578" s="4"/>
      <c r="X578" s="4"/>
    </row>
    <row r="579" spans="1:24" ht="15" customHeight="1" x14ac:dyDescent="0.25">
      <c r="A579" s="143" t="s">
        <v>2682</v>
      </c>
      <c r="B579" s="144">
        <v>31.4</v>
      </c>
      <c r="C579" s="145">
        <v>0</v>
      </c>
      <c r="D579" s="143">
        <v>1.9</v>
      </c>
      <c r="E579" s="144"/>
      <c r="F579" s="4"/>
      <c r="G579" s="4"/>
      <c r="H579" s="4"/>
      <c r="I579" s="4"/>
      <c r="K579" s="4"/>
      <c r="L579" s="4"/>
      <c r="M579" s="4"/>
      <c r="N579" s="4"/>
      <c r="O579" s="4"/>
      <c r="P579" s="4"/>
      <c r="Q579" s="4"/>
      <c r="R579" s="4"/>
      <c r="S579" s="4"/>
      <c r="T579" s="4"/>
      <c r="U579" s="4"/>
      <c r="V579" s="4"/>
      <c r="W579" s="4"/>
      <c r="X579" s="4"/>
    </row>
    <row r="580" spans="1:24" ht="15" customHeight="1" x14ac:dyDescent="0.25">
      <c r="A580" s="146" t="s">
        <v>2683</v>
      </c>
      <c r="B580" s="147">
        <v>31.4</v>
      </c>
      <c r="C580" s="148">
        <v>0.3</v>
      </c>
      <c r="D580" s="146">
        <v>2.2999999999999998</v>
      </c>
      <c r="E580" s="147"/>
      <c r="F580" s="4"/>
      <c r="G580" s="4"/>
      <c r="H580" s="4"/>
      <c r="I580" s="4"/>
      <c r="K580" s="4"/>
      <c r="L580" s="4"/>
      <c r="M580" s="4"/>
      <c r="N580" s="4"/>
      <c r="O580" s="4"/>
      <c r="P580" s="4"/>
      <c r="Q580" s="4"/>
      <c r="R580" s="4"/>
      <c r="S580" s="4"/>
      <c r="T580" s="4"/>
      <c r="U580" s="4"/>
      <c r="V580" s="4"/>
      <c r="W580" s="4"/>
      <c r="X580" s="4"/>
    </row>
    <row r="581" spans="1:24" ht="15" customHeight="1" x14ac:dyDescent="0.25">
      <c r="A581" s="143" t="s">
        <v>2684</v>
      </c>
      <c r="B581" s="144">
        <v>31.3</v>
      </c>
      <c r="C581" s="145">
        <v>0.3</v>
      </c>
      <c r="D581" s="143">
        <v>2</v>
      </c>
      <c r="E581" s="144"/>
      <c r="F581" s="4"/>
      <c r="G581" s="4"/>
      <c r="H581" s="4"/>
      <c r="I581" s="4"/>
      <c r="K581" s="4"/>
      <c r="L581" s="4"/>
      <c r="M581" s="4"/>
      <c r="N581" s="4"/>
      <c r="O581" s="4"/>
      <c r="P581" s="4"/>
      <c r="Q581" s="4"/>
      <c r="R581" s="4"/>
      <c r="S581" s="4"/>
      <c r="T581" s="4"/>
      <c r="U581" s="4"/>
      <c r="V581" s="4"/>
      <c r="W581" s="4"/>
      <c r="X581" s="4"/>
    </row>
    <row r="582" spans="1:24" ht="15" customHeight="1" x14ac:dyDescent="0.25">
      <c r="A582" s="146" t="s">
        <v>2685</v>
      </c>
      <c r="B582" s="147">
        <v>31.2</v>
      </c>
      <c r="C582" s="148">
        <v>0</v>
      </c>
      <c r="D582" s="146">
        <v>1.6</v>
      </c>
      <c r="E582" s="147"/>
      <c r="F582" s="4"/>
      <c r="G582" s="4"/>
      <c r="H582" s="4"/>
      <c r="I582" s="4"/>
      <c r="K582" s="4"/>
      <c r="L582" s="4"/>
      <c r="M582" s="4"/>
      <c r="N582" s="4"/>
      <c r="O582" s="4"/>
      <c r="P582" s="4"/>
      <c r="Q582" s="4"/>
      <c r="R582" s="4"/>
      <c r="S582" s="4"/>
      <c r="T582" s="4"/>
      <c r="U582" s="4"/>
      <c r="V582" s="4"/>
      <c r="W582" s="4"/>
      <c r="X582" s="4"/>
    </row>
    <row r="583" spans="1:24" ht="15" customHeight="1" x14ac:dyDescent="0.25">
      <c r="A583" s="143" t="s">
        <v>2686</v>
      </c>
      <c r="B583" s="144">
        <v>31.2</v>
      </c>
      <c r="C583" s="145">
        <v>0.3</v>
      </c>
      <c r="D583" s="143">
        <v>1.6</v>
      </c>
      <c r="E583" s="144"/>
      <c r="F583" s="4"/>
      <c r="G583" s="4"/>
      <c r="H583" s="4"/>
      <c r="I583" s="4"/>
      <c r="K583" s="4"/>
      <c r="L583" s="4"/>
      <c r="M583" s="4"/>
      <c r="N583" s="4"/>
      <c r="O583" s="4"/>
      <c r="P583" s="4"/>
      <c r="Q583" s="4"/>
      <c r="R583" s="4"/>
      <c r="S583" s="4"/>
      <c r="T583" s="4"/>
      <c r="U583" s="4"/>
      <c r="V583" s="4"/>
      <c r="W583" s="4"/>
      <c r="X583" s="4"/>
    </row>
    <row r="584" spans="1:24" ht="15" customHeight="1" x14ac:dyDescent="0.25">
      <c r="A584" s="146" t="s">
        <v>2687</v>
      </c>
      <c r="B584" s="147">
        <v>31.1</v>
      </c>
      <c r="C584" s="148">
        <v>0</v>
      </c>
      <c r="D584" s="146">
        <v>1.3</v>
      </c>
      <c r="E584" s="147"/>
      <c r="F584" s="4"/>
      <c r="G584" s="4"/>
      <c r="H584" s="4"/>
      <c r="I584" s="4"/>
      <c r="K584" s="4"/>
      <c r="L584" s="4"/>
      <c r="M584" s="4"/>
      <c r="N584" s="4"/>
      <c r="O584" s="4"/>
      <c r="P584" s="4"/>
      <c r="Q584" s="4"/>
      <c r="R584" s="4"/>
      <c r="S584" s="4"/>
      <c r="T584" s="4"/>
      <c r="U584" s="4"/>
      <c r="V584" s="4"/>
      <c r="W584" s="4"/>
      <c r="X584" s="4"/>
    </row>
    <row r="585" spans="1:24" ht="15" customHeight="1" x14ac:dyDescent="0.25">
      <c r="A585" s="143" t="s">
        <v>2688</v>
      </c>
      <c r="B585" s="144">
        <v>31.1</v>
      </c>
      <c r="C585" s="145">
        <v>0</v>
      </c>
      <c r="D585" s="143">
        <v>2.2999999999999998</v>
      </c>
      <c r="E585" s="144">
        <f t="shared" ref="E585" si="45">SUM(B585:B596)/12</f>
        <v>30.841666666666665</v>
      </c>
      <c r="F585" s="4"/>
      <c r="G585" s="4"/>
      <c r="H585" s="4"/>
      <c r="I585" s="4"/>
      <c r="K585" s="4"/>
      <c r="L585" s="4"/>
      <c r="M585" s="4"/>
      <c r="N585" s="4"/>
      <c r="O585" s="4"/>
      <c r="P585" s="4"/>
      <c r="Q585" s="4"/>
      <c r="R585" s="4"/>
      <c r="S585" s="4"/>
      <c r="T585" s="4"/>
      <c r="U585" s="4"/>
      <c r="V585" s="4"/>
      <c r="W585" s="4"/>
      <c r="X585" s="4"/>
    </row>
    <row r="586" spans="1:24" ht="15" customHeight="1" x14ac:dyDescent="0.25">
      <c r="A586" s="146" t="s">
        <v>2689</v>
      </c>
      <c r="B586" s="147">
        <v>31.1</v>
      </c>
      <c r="C586" s="148">
        <v>0.3</v>
      </c>
      <c r="D586" s="146">
        <v>2</v>
      </c>
      <c r="E586" s="147"/>
      <c r="F586" s="4"/>
      <c r="G586" s="4"/>
      <c r="H586" s="4"/>
      <c r="I586" s="4"/>
      <c r="K586" s="4"/>
      <c r="L586" s="4"/>
      <c r="M586" s="4"/>
      <c r="N586" s="4"/>
      <c r="O586" s="4"/>
      <c r="P586" s="4"/>
      <c r="Q586" s="4"/>
      <c r="R586" s="4"/>
      <c r="S586" s="4"/>
      <c r="T586" s="4"/>
      <c r="U586" s="4"/>
      <c r="V586" s="4"/>
      <c r="W586" s="4"/>
      <c r="X586" s="4"/>
    </row>
    <row r="587" spans="1:24" ht="15" customHeight="1" x14ac:dyDescent="0.25">
      <c r="A587" s="143" t="s">
        <v>2690</v>
      </c>
      <c r="B587" s="144">
        <v>31</v>
      </c>
      <c r="C587" s="145">
        <v>0.3</v>
      </c>
      <c r="D587" s="143">
        <v>1.6</v>
      </c>
      <c r="E587" s="144"/>
      <c r="F587" s="4"/>
      <c r="G587" s="4"/>
      <c r="H587" s="4"/>
      <c r="I587" s="4"/>
      <c r="K587" s="4"/>
      <c r="L587" s="4"/>
      <c r="M587" s="4"/>
      <c r="N587" s="4"/>
      <c r="O587" s="4"/>
      <c r="P587" s="4"/>
      <c r="Q587" s="4"/>
      <c r="R587" s="4"/>
      <c r="S587" s="4"/>
      <c r="T587" s="4"/>
      <c r="U587" s="4"/>
      <c r="V587" s="4"/>
      <c r="W587" s="4"/>
      <c r="X587" s="4"/>
    </row>
    <row r="588" spans="1:24" ht="15" customHeight="1" x14ac:dyDescent="0.25">
      <c r="A588" s="146" t="s">
        <v>2691</v>
      </c>
      <c r="B588" s="147">
        <v>30.9</v>
      </c>
      <c r="C588" s="148">
        <v>0</v>
      </c>
      <c r="D588" s="146">
        <v>1.3</v>
      </c>
      <c r="E588" s="147"/>
      <c r="F588" s="4"/>
      <c r="G588" s="4"/>
      <c r="H588" s="4"/>
      <c r="I588" s="4"/>
      <c r="K588" s="4"/>
      <c r="L588" s="4"/>
      <c r="M588" s="4"/>
      <c r="N588" s="4"/>
      <c r="O588" s="4"/>
      <c r="P588" s="4"/>
      <c r="Q588" s="4"/>
      <c r="R588" s="4"/>
      <c r="S588" s="4"/>
      <c r="T588" s="4"/>
      <c r="U588" s="4"/>
      <c r="V588" s="4"/>
      <c r="W588" s="4"/>
      <c r="X588" s="4"/>
    </row>
    <row r="589" spans="1:24" ht="15" customHeight="1" x14ac:dyDescent="0.25">
      <c r="A589" s="143" t="s">
        <v>2692</v>
      </c>
      <c r="B589" s="144">
        <v>30.9</v>
      </c>
      <c r="C589" s="145">
        <v>0.3</v>
      </c>
      <c r="D589" s="143">
        <v>1.6</v>
      </c>
      <c r="E589" s="144"/>
      <c r="F589" s="4"/>
      <c r="G589" s="4"/>
      <c r="H589" s="4"/>
      <c r="I589" s="4"/>
      <c r="K589" s="4"/>
      <c r="L589" s="4"/>
      <c r="M589" s="4"/>
      <c r="N589" s="4"/>
      <c r="O589" s="4"/>
      <c r="P589" s="4"/>
      <c r="Q589" s="4"/>
      <c r="R589" s="4"/>
      <c r="S589" s="4"/>
      <c r="T589" s="4"/>
      <c r="U589" s="4"/>
      <c r="V589" s="4"/>
      <c r="W589" s="4"/>
      <c r="X589" s="4"/>
    </row>
    <row r="590" spans="1:24" ht="15" customHeight="1" x14ac:dyDescent="0.25">
      <c r="A590" s="146" t="s">
        <v>2693</v>
      </c>
      <c r="B590" s="147">
        <v>30.8</v>
      </c>
      <c r="C590" s="148">
        <v>0</v>
      </c>
      <c r="D590" s="146">
        <v>1.3</v>
      </c>
      <c r="E590" s="147"/>
      <c r="F590" s="4"/>
      <c r="G590" s="4"/>
      <c r="H590" s="4"/>
      <c r="I590" s="4"/>
      <c r="K590" s="4"/>
      <c r="L590" s="4"/>
      <c r="M590" s="4"/>
      <c r="N590" s="4"/>
      <c r="O590" s="4"/>
      <c r="P590" s="4"/>
      <c r="Q590" s="4"/>
      <c r="R590" s="4"/>
      <c r="S590" s="4"/>
      <c r="T590" s="4"/>
      <c r="U590" s="4"/>
      <c r="V590" s="4"/>
      <c r="W590" s="4"/>
      <c r="X590" s="4"/>
    </row>
    <row r="591" spans="1:24" ht="15" customHeight="1" x14ac:dyDescent="0.25">
      <c r="A591" s="143" t="s">
        <v>2694</v>
      </c>
      <c r="B591" s="144">
        <v>30.8</v>
      </c>
      <c r="C591" s="145">
        <v>0.3</v>
      </c>
      <c r="D591" s="143">
        <v>1.3</v>
      </c>
      <c r="E591" s="144"/>
      <c r="F591" s="4"/>
      <c r="G591" s="4"/>
      <c r="H591" s="4"/>
      <c r="I591" s="4"/>
      <c r="K591" s="4"/>
      <c r="L591" s="4"/>
      <c r="M591" s="4"/>
      <c r="N591" s="4"/>
      <c r="O591" s="4"/>
      <c r="P591" s="4"/>
      <c r="Q591" s="4"/>
      <c r="R591" s="4"/>
      <c r="S591" s="4"/>
      <c r="T591" s="4"/>
      <c r="U591" s="4"/>
      <c r="V591" s="4"/>
      <c r="W591" s="4"/>
      <c r="X591" s="4"/>
    </row>
    <row r="592" spans="1:24" ht="15" customHeight="1" x14ac:dyDescent="0.25">
      <c r="A592" s="146" t="s">
        <v>2695</v>
      </c>
      <c r="B592" s="147">
        <v>30.7</v>
      </c>
      <c r="C592" s="148">
        <v>0</v>
      </c>
      <c r="D592" s="146">
        <v>1.3</v>
      </c>
      <c r="E592" s="147"/>
      <c r="F592" s="4"/>
      <c r="G592" s="4"/>
      <c r="H592" s="4"/>
      <c r="I592" s="4"/>
      <c r="K592" s="4"/>
      <c r="L592" s="4"/>
      <c r="M592" s="4"/>
      <c r="N592" s="4"/>
      <c r="O592" s="4"/>
      <c r="P592" s="4"/>
      <c r="Q592" s="4"/>
      <c r="R592" s="4"/>
      <c r="S592" s="4"/>
      <c r="T592" s="4"/>
      <c r="U592" s="4"/>
      <c r="V592" s="4"/>
      <c r="W592" s="4"/>
      <c r="X592" s="4"/>
    </row>
    <row r="593" spans="1:24" ht="15" customHeight="1" x14ac:dyDescent="0.25">
      <c r="A593" s="143" t="s">
        <v>2696</v>
      </c>
      <c r="B593" s="144">
        <v>30.7</v>
      </c>
      <c r="C593" s="145">
        <v>0</v>
      </c>
      <c r="D593" s="143">
        <v>1.7</v>
      </c>
      <c r="E593" s="144"/>
      <c r="F593" s="4"/>
      <c r="G593" s="4"/>
      <c r="H593" s="4"/>
      <c r="I593" s="4"/>
      <c r="K593" s="4"/>
      <c r="L593" s="4"/>
      <c r="M593" s="4"/>
      <c r="N593" s="4"/>
      <c r="O593" s="4"/>
      <c r="P593" s="4"/>
      <c r="Q593" s="4"/>
      <c r="R593" s="4"/>
      <c r="S593" s="4"/>
      <c r="T593" s="4"/>
      <c r="U593" s="4"/>
      <c r="V593" s="4"/>
      <c r="W593" s="4"/>
      <c r="X593" s="4"/>
    </row>
    <row r="594" spans="1:24" ht="15" customHeight="1" x14ac:dyDescent="0.25">
      <c r="A594" s="146" t="s">
        <v>2697</v>
      </c>
      <c r="B594" s="147">
        <v>30.7</v>
      </c>
      <c r="C594" s="148">
        <v>0</v>
      </c>
      <c r="D594" s="146">
        <v>1.7</v>
      </c>
      <c r="E594" s="147"/>
      <c r="F594" s="4"/>
      <c r="G594" s="4"/>
      <c r="H594" s="4"/>
      <c r="I594" s="4"/>
      <c r="K594" s="4"/>
      <c r="L594" s="4"/>
      <c r="M594" s="4"/>
      <c r="N594" s="4"/>
      <c r="O594" s="4"/>
      <c r="P594" s="4"/>
      <c r="Q594" s="4"/>
      <c r="R594" s="4"/>
      <c r="S594" s="4"/>
      <c r="T594" s="4"/>
      <c r="U594" s="4"/>
      <c r="V594" s="4"/>
      <c r="W594" s="4"/>
      <c r="X594" s="4"/>
    </row>
    <row r="595" spans="1:24" ht="15" customHeight="1" x14ac:dyDescent="0.25">
      <c r="A595" s="143" t="s">
        <v>2698</v>
      </c>
      <c r="B595" s="144">
        <v>30.7</v>
      </c>
      <c r="C595" s="145">
        <v>0</v>
      </c>
      <c r="D595" s="143">
        <v>1.7</v>
      </c>
      <c r="E595" s="144"/>
      <c r="F595" s="4"/>
      <c r="G595" s="4"/>
      <c r="H595" s="4"/>
      <c r="I595" s="4"/>
      <c r="K595" s="4"/>
      <c r="L595" s="4"/>
      <c r="M595" s="4"/>
      <c r="N595" s="4"/>
      <c r="O595" s="4"/>
      <c r="P595" s="4"/>
      <c r="Q595" s="4"/>
      <c r="R595" s="4"/>
      <c r="S595" s="4"/>
      <c r="T595" s="4"/>
      <c r="U595" s="4"/>
      <c r="V595" s="4"/>
      <c r="W595" s="4"/>
      <c r="X595" s="4"/>
    </row>
    <row r="596" spans="1:24" ht="15" customHeight="1" x14ac:dyDescent="0.25">
      <c r="A596" s="146" t="s">
        <v>2699</v>
      </c>
      <c r="B596" s="147">
        <v>30.7</v>
      </c>
      <c r="C596" s="148">
        <v>1</v>
      </c>
      <c r="D596" s="146">
        <v>1.7</v>
      </c>
      <c r="E596" s="147"/>
      <c r="F596" s="4"/>
      <c r="G596" s="4"/>
      <c r="H596" s="4"/>
      <c r="I596" s="4"/>
      <c r="K596" s="4"/>
      <c r="L596" s="4"/>
      <c r="M596" s="4"/>
      <c r="N596" s="4"/>
      <c r="O596" s="4"/>
      <c r="P596" s="4"/>
      <c r="Q596" s="4"/>
      <c r="R596" s="4"/>
      <c r="S596" s="4"/>
      <c r="T596" s="4"/>
      <c r="U596" s="4"/>
      <c r="V596" s="4"/>
      <c r="W596" s="4"/>
      <c r="X596" s="4"/>
    </row>
    <row r="597" spans="1:24" ht="15" customHeight="1" x14ac:dyDescent="0.25">
      <c r="A597" s="143" t="s">
        <v>2700</v>
      </c>
      <c r="B597" s="144">
        <v>30.4</v>
      </c>
      <c r="C597" s="145">
        <v>-0.3</v>
      </c>
      <c r="D597" s="143">
        <v>0.7</v>
      </c>
      <c r="E597" s="144">
        <f t="shared" ref="E597" si="46">SUM(B597:B608)/12</f>
        <v>30.349999999999998</v>
      </c>
      <c r="F597" s="4"/>
      <c r="G597" s="4"/>
      <c r="H597" s="4"/>
      <c r="I597" s="4"/>
      <c r="K597" s="4"/>
      <c r="L597" s="4"/>
      <c r="M597" s="4"/>
      <c r="N597" s="4"/>
      <c r="O597" s="4"/>
      <c r="P597" s="4"/>
      <c r="Q597" s="4"/>
      <c r="R597" s="4"/>
      <c r="S597" s="4"/>
      <c r="T597" s="4"/>
      <c r="U597" s="4"/>
      <c r="V597" s="4"/>
      <c r="W597" s="4"/>
      <c r="X597" s="4"/>
    </row>
    <row r="598" spans="1:24" ht="15" customHeight="1" x14ac:dyDescent="0.25">
      <c r="A598" s="146" t="s">
        <v>2701</v>
      </c>
      <c r="B598" s="147">
        <v>30.5</v>
      </c>
      <c r="C598" s="148">
        <v>0</v>
      </c>
      <c r="D598" s="146">
        <v>1</v>
      </c>
      <c r="E598" s="147"/>
      <c r="F598" s="4"/>
      <c r="G598" s="4"/>
      <c r="H598" s="4"/>
      <c r="I598" s="4"/>
      <c r="K598" s="4"/>
      <c r="L598" s="4"/>
      <c r="M598" s="4"/>
      <c r="N598" s="4"/>
      <c r="O598" s="4"/>
      <c r="P598" s="4"/>
      <c r="Q598" s="4"/>
      <c r="R598" s="4"/>
      <c r="S598" s="4"/>
      <c r="T598" s="4"/>
      <c r="U598" s="4"/>
      <c r="V598" s="4"/>
      <c r="W598" s="4"/>
      <c r="X598" s="4"/>
    </row>
    <row r="599" spans="1:24" ht="15" customHeight="1" x14ac:dyDescent="0.25">
      <c r="A599" s="143" t="s">
        <v>2702</v>
      </c>
      <c r="B599" s="144">
        <v>30.5</v>
      </c>
      <c r="C599" s="145">
        <v>0</v>
      </c>
      <c r="D599" s="143">
        <v>1.3</v>
      </c>
      <c r="E599" s="144"/>
      <c r="F599" s="4"/>
      <c r="G599" s="4"/>
      <c r="H599" s="4"/>
      <c r="I599" s="4"/>
      <c r="K599" s="4"/>
      <c r="L599" s="4"/>
      <c r="M599" s="4"/>
      <c r="N599" s="4"/>
      <c r="O599" s="4"/>
      <c r="P599" s="4"/>
      <c r="Q599" s="4"/>
      <c r="R599" s="4"/>
      <c r="S599" s="4"/>
      <c r="T599" s="4"/>
      <c r="U599" s="4"/>
      <c r="V599" s="4"/>
      <c r="W599" s="4"/>
      <c r="X599" s="4"/>
    </row>
    <row r="600" spans="1:24" ht="15" customHeight="1" x14ac:dyDescent="0.25">
      <c r="A600" s="146" t="s">
        <v>2703</v>
      </c>
      <c r="B600" s="147">
        <v>30.5</v>
      </c>
      <c r="C600" s="148">
        <v>0.3</v>
      </c>
      <c r="D600" s="146">
        <v>1.7</v>
      </c>
      <c r="E600" s="147"/>
      <c r="F600" s="4"/>
      <c r="G600" s="4"/>
      <c r="H600" s="4"/>
      <c r="I600" s="4"/>
      <c r="K600" s="4"/>
      <c r="L600" s="4"/>
      <c r="M600" s="4"/>
      <c r="N600" s="4"/>
      <c r="O600" s="4"/>
      <c r="P600" s="4"/>
      <c r="Q600" s="4"/>
      <c r="R600" s="4"/>
      <c r="S600" s="4"/>
      <c r="T600" s="4"/>
      <c r="U600" s="4"/>
      <c r="V600" s="4"/>
      <c r="W600" s="4"/>
      <c r="X600" s="4"/>
    </row>
    <row r="601" spans="1:24" ht="15" customHeight="1" x14ac:dyDescent="0.25">
      <c r="A601" s="143" t="s">
        <v>2704</v>
      </c>
      <c r="B601" s="144">
        <v>30.4</v>
      </c>
      <c r="C601" s="145">
        <v>0</v>
      </c>
      <c r="D601" s="143">
        <v>1.3</v>
      </c>
      <c r="E601" s="144"/>
      <c r="F601" s="4"/>
      <c r="G601" s="4"/>
      <c r="H601" s="4"/>
      <c r="I601" s="4"/>
      <c r="K601" s="4"/>
      <c r="L601" s="4"/>
      <c r="M601" s="4"/>
      <c r="N601" s="4"/>
      <c r="O601" s="4"/>
      <c r="P601" s="4"/>
      <c r="Q601" s="4"/>
      <c r="R601" s="4"/>
      <c r="S601" s="4"/>
      <c r="T601" s="4"/>
      <c r="U601" s="4"/>
      <c r="V601" s="4"/>
      <c r="W601" s="4"/>
      <c r="X601" s="4"/>
    </row>
    <row r="602" spans="1:24" ht="15" customHeight="1" x14ac:dyDescent="0.25">
      <c r="A602" s="146" t="s">
        <v>2705</v>
      </c>
      <c r="B602" s="147">
        <v>30.4</v>
      </c>
      <c r="C602" s="148">
        <v>0</v>
      </c>
      <c r="D602" s="146">
        <v>1.7</v>
      </c>
      <c r="E602" s="147"/>
      <c r="F602" s="4"/>
      <c r="G602" s="4"/>
      <c r="H602" s="4"/>
      <c r="I602" s="4"/>
      <c r="K602" s="4"/>
      <c r="L602" s="4"/>
      <c r="M602" s="4"/>
      <c r="N602" s="4"/>
      <c r="O602" s="4"/>
      <c r="P602" s="4"/>
      <c r="Q602" s="4"/>
      <c r="R602" s="4"/>
      <c r="S602" s="4"/>
      <c r="T602" s="4"/>
      <c r="U602" s="4"/>
      <c r="V602" s="4"/>
      <c r="W602" s="4"/>
      <c r="X602" s="4"/>
    </row>
    <row r="603" spans="1:24" ht="15" customHeight="1" x14ac:dyDescent="0.25">
      <c r="A603" s="143" t="s">
        <v>2706</v>
      </c>
      <c r="B603" s="144">
        <v>30.4</v>
      </c>
      <c r="C603" s="145">
        <v>0.3</v>
      </c>
      <c r="D603" s="143">
        <v>2</v>
      </c>
      <c r="E603" s="144"/>
      <c r="F603" s="4"/>
      <c r="G603" s="4"/>
      <c r="H603" s="4"/>
      <c r="I603" s="4"/>
      <c r="K603" s="4"/>
      <c r="L603" s="4"/>
      <c r="M603" s="4"/>
      <c r="N603" s="4"/>
      <c r="O603" s="4"/>
      <c r="P603" s="4"/>
      <c r="Q603" s="4"/>
      <c r="R603" s="4"/>
      <c r="S603" s="4"/>
      <c r="T603" s="4"/>
      <c r="U603" s="4"/>
      <c r="V603" s="4"/>
      <c r="W603" s="4"/>
      <c r="X603" s="4"/>
    </row>
    <row r="604" spans="1:24" ht="15" customHeight="1" x14ac:dyDescent="0.25">
      <c r="A604" s="146" t="s">
        <v>2707</v>
      </c>
      <c r="B604" s="147">
        <v>30.3</v>
      </c>
      <c r="C604" s="148">
        <v>0.3</v>
      </c>
      <c r="D604" s="146">
        <v>1.7</v>
      </c>
      <c r="E604" s="147"/>
      <c r="F604" s="4"/>
      <c r="G604" s="4"/>
      <c r="H604" s="4"/>
      <c r="I604" s="4"/>
      <c r="K604" s="4"/>
      <c r="L604" s="4"/>
      <c r="M604" s="4"/>
      <c r="N604" s="4"/>
      <c r="O604" s="4"/>
      <c r="P604" s="4"/>
      <c r="Q604" s="4"/>
      <c r="R604" s="4"/>
      <c r="S604" s="4"/>
      <c r="T604" s="4"/>
      <c r="U604" s="4"/>
      <c r="V604" s="4"/>
      <c r="W604" s="4"/>
      <c r="X604" s="4"/>
    </row>
    <row r="605" spans="1:24" ht="15" customHeight="1" x14ac:dyDescent="0.25">
      <c r="A605" s="143" t="s">
        <v>2708</v>
      </c>
      <c r="B605" s="144">
        <v>30.2</v>
      </c>
      <c r="C605" s="145">
        <v>0</v>
      </c>
      <c r="D605" s="143">
        <v>1.3</v>
      </c>
      <c r="E605" s="144"/>
      <c r="F605" s="4"/>
      <c r="G605" s="4"/>
      <c r="H605" s="4"/>
      <c r="I605" s="4"/>
      <c r="K605" s="4"/>
      <c r="L605" s="4"/>
      <c r="M605" s="4"/>
      <c r="N605" s="4"/>
      <c r="O605" s="4"/>
      <c r="P605" s="4"/>
      <c r="Q605" s="4"/>
      <c r="R605" s="4"/>
      <c r="S605" s="4"/>
      <c r="T605" s="4"/>
      <c r="U605" s="4"/>
      <c r="V605" s="4"/>
      <c r="W605" s="4"/>
      <c r="X605" s="4"/>
    </row>
    <row r="606" spans="1:24" ht="15" customHeight="1" x14ac:dyDescent="0.25">
      <c r="A606" s="146" t="s">
        <v>2709</v>
      </c>
      <c r="B606" s="147">
        <v>30.2</v>
      </c>
      <c r="C606" s="148">
        <v>0</v>
      </c>
      <c r="D606" s="146">
        <v>2</v>
      </c>
      <c r="E606" s="147"/>
      <c r="F606" s="4"/>
      <c r="G606" s="4"/>
      <c r="H606" s="4"/>
      <c r="I606" s="4"/>
      <c r="K606" s="4"/>
      <c r="L606" s="4"/>
      <c r="M606" s="4"/>
      <c r="N606" s="4"/>
      <c r="O606" s="4"/>
      <c r="P606" s="4"/>
      <c r="Q606" s="4"/>
      <c r="R606" s="4"/>
      <c r="S606" s="4"/>
      <c r="T606" s="4"/>
      <c r="U606" s="4"/>
      <c r="V606" s="4"/>
      <c r="W606" s="4"/>
      <c r="X606" s="4"/>
    </row>
    <row r="607" spans="1:24" ht="15" customHeight="1" x14ac:dyDescent="0.25">
      <c r="A607" s="143" t="s">
        <v>2710</v>
      </c>
      <c r="B607" s="144">
        <v>30.2</v>
      </c>
      <c r="C607" s="145">
        <v>0</v>
      </c>
      <c r="D607" s="143">
        <v>2.4</v>
      </c>
      <c r="E607" s="144"/>
      <c r="F607" s="4"/>
      <c r="G607" s="4"/>
      <c r="H607" s="4"/>
      <c r="I607" s="4"/>
      <c r="K607" s="4"/>
      <c r="L607" s="4"/>
      <c r="M607" s="4"/>
      <c r="N607" s="4"/>
      <c r="O607" s="4"/>
      <c r="P607" s="4"/>
      <c r="Q607" s="4"/>
      <c r="R607" s="4"/>
      <c r="S607" s="4"/>
      <c r="T607" s="4"/>
      <c r="U607" s="4"/>
      <c r="V607" s="4"/>
      <c r="W607" s="4"/>
      <c r="X607" s="4"/>
    </row>
    <row r="608" spans="1:24" ht="15" customHeight="1" x14ac:dyDescent="0.25">
      <c r="A608" s="146" t="s">
        <v>2711</v>
      </c>
      <c r="B608" s="147">
        <v>30.2</v>
      </c>
      <c r="C608" s="148">
        <v>0</v>
      </c>
      <c r="D608" s="146">
        <v>2.7</v>
      </c>
      <c r="E608" s="147"/>
      <c r="F608" s="4"/>
      <c r="G608" s="4"/>
      <c r="H608" s="4"/>
      <c r="I608" s="4"/>
      <c r="K608" s="4"/>
      <c r="L608" s="4"/>
      <c r="M608" s="4"/>
      <c r="N608" s="4"/>
      <c r="O608" s="4"/>
      <c r="P608" s="4"/>
      <c r="Q608" s="4"/>
      <c r="R608" s="4"/>
      <c r="S608" s="4"/>
      <c r="T608" s="4"/>
      <c r="U608" s="4"/>
      <c r="V608" s="4"/>
      <c r="W608" s="4"/>
      <c r="X608" s="4"/>
    </row>
    <row r="609" spans="1:24" ht="15" customHeight="1" x14ac:dyDescent="0.25">
      <c r="A609" s="143" t="s">
        <v>2712</v>
      </c>
      <c r="B609" s="144">
        <v>30.2</v>
      </c>
      <c r="C609" s="145">
        <v>0</v>
      </c>
      <c r="D609" s="143">
        <v>2.7</v>
      </c>
      <c r="E609" s="144">
        <f t="shared" ref="E609" si="47">SUM(B609:B620)/12</f>
        <v>29.858333333333334</v>
      </c>
      <c r="F609" s="4"/>
      <c r="G609" s="4"/>
      <c r="H609" s="4"/>
      <c r="I609" s="4"/>
      <c r="K609" s="4"/>
      <c r="L609" s="4"/>
      <c r="M609" s="4"/>
      <c r="N609" s="4"/>
      <c r="O609" s="4"/>
      <c r="P609" s="4"/>
      <c r="Q609" s="4"/>
      <c r="R609" s="4"/>
      <c r="S609" s="4"/>
      <c r="T609" s="4"/>
      <c r="U609" s="4"/>
      <c r="V609" s="4"/>
      <c r="W609" s="4"/>
      <c r="X609" s="4"/>
    </row>
    <row r="610" spans="1:24" ht="15" customHeight="1" x14ac:dyDescent="0.25">
      <c r="A610" s="146" t="s">
        <v>2713</v>
      </c>
      <c r="B610" s="147">
        <v>30.2</v>
      </c>
      <c r="C610" s="148">
        <v>0.3</v>
      </c>
      <c r="D610" s="146">
        <v>3.1</v>
      </c>
      <c r="E610" s="147"/>
      <c r="F610" s="4"/>
      <c r="G610" s="4"/>
      <c r="H610" s="4"/>
      <c r="I610" s="4"/>
      <c r="K610" s="4"/>
      <c r="L610" s="4"/>
      <c r="M610" s="4"/>
      <c r="N610" s="4"/>
      <c r="O610" s="4"/>
      <c r="P610" s="4"/>
      <c r="Q610" s="4"/>
      <c r="R610" s="4"/>
      <c r="S610" s="4"/>
      <c r="T610" s="4"/>
      <c r="U610" s="4"/>
      <c r="V610" s="4"/>
      <c r="W610" s="4"/>
      <c r="X610" s="4"/>
    </row>
    <row r="611" spans="1:24" ht="15" customHeight="1" x14ac:dyDescent="0.25">
      <c r="A611" s="143" t="s">
        <v>2714</v>
      </c>
      <c r="B611" s="144">
        <v>30.1</v>
      </c>
      <c r="C611" s="145">
        <v>0.3</v>
      </c>
      <c r="D611" s="143">
        <v>3.1</v>
      </c>
      <c r="E611" s="144"/>
      <c r="F611" s="4"/>
      <c r="G611" s="4"/>
      <c r="H611" s="4"/>
      <c r="I611" s="4"/>
      <c r="K611" s="4"/>
      <c r="L611" s="4"/>
      <c r="M611" s="4"/>
      <c r="N611" s="4"/>
      <c r="O611" s="4"/>
      <c r="P611" s="4"/>
      <c r="Q611" s="4"/>
      <c r="R611" s="4"/>
      <c r="S611" s="4"/>
      <c r="T611" s="4"/>
      <c r="U611" s="4"/>
      <c r="V611" s="4"/>
      <c r="W611" s="4"/>
      <c r="X611" s="4"/>
    </row>
    <row r="612" spans="1:24" ht="15" customHeight="1" x14ac:dyDescent="0.25">
      <c r="A612" s="146" t="s">
        <v>2715</v>
      </c>
      <c r="B612" s="147">
        <v>30</v>
      </c>
      <c r="C612" s="148">
        <v>0</v>
      </c>
      <c r="D612" s="146">
        <v>3.1</v>
      </c>
      <c r="E612" s="147"/>
      <c r="F612" s="4"/>
      <c r="G612" s="4"/>
      <c r="H612" s="4"/>
      <c r="I612" s="4"/>
      <c r="K612" s="4"/>
      <c r="L612" s="4"/>
      <c r="M612" s="4"/>
      <c r="N612" s="4"/>
      <c r="O612" s="4"/>
      <c r="P612" s="4"/>
      <c r="Q612" s="4"/>
      <c r="R612" s="4"/>
      <c r="S612" s="4"/>
      <c r="T612" s="4"/>
      <c r="U612" s="4"/>
      <c r="V612" s="4"/>
      <c r="W612" s="4"/>
      <c r="X612" s="4"/>
    </row>
    <row r="613" spans="1:24" ht="15" customHeight="1" x14ac:dyDescent="0.25">
      <c r="A613" s="143" t="s">
        <v>2716</v>
      </c>
      <c r="B613" s="144">
        <v>30</v>
      </c>
      <c r="C613" s="145">
        <v>0.3</v>
      </c>
      <c r="D613" s="143">
        <v>3.4</v>
      </c>
      <c r="E613" s="144"/>
      <c r="F613" s="4"/>
      <c r="G613" s="4"/>
      <c r="H613" s="4"/>
      <c r="I613" s="4"/>
      <c r="K613" s="4"/>
      <c r="L613" s="4"/>
      <c r="M613" s="4"/>
      <c r="N613" s="4"/>
      <c r="O613" s="4"/>
      <c r="P613" s="4"/>
      <c r="Q613" s="4"/>
      <c r="R613" s="4"/>
      <c r="S613" s="4"/>
      <c r="T613" s="4"/>
      <c r="U613" s="4"/>
      <c r="V613" s="4"/>
      <c r="W613" s="4"/>
      <c r="X613" s="4"/>
    </row>
    <row r="614" spans="1:24" ht="15" customHeight="1" x14ac:dyDescent="0.25">
      <c r="A614" s="146" t="s">
        <v>2717</v>
      </c>
      <c r="B614" s="147">
        <v>29.9</v>
      </c>
      <c r="C614" s="148">
        <v>0.3</v>
      </c>
      <c r="D614" s="146">
        <v>3.5</v>
      </c>
      <c r="E614" s="147"/>
      <c r="F614" s="4"/>
      <c r="G614" s="4"/>
      <c r="H614" s="4"/>
      <c r="I614" s="4"/>
      <c r="K614" s="4"/>
      <c r="L614" s="4"/>
      <c r="M614" s="4"/>
      <c r="N614" s="4"/>
      <c r="O614" s="4"/>
      <c r="P614" s="4"/>
      <c r="Q614" s="4"/>
      <c r="R614" s="4"/>
      <c r="S614" s="4"/>
      <c r="T614" s="4"/>
      <c r="U614" s="4"/>
      <c r="V614" s="4"/>
      <c r="W614" s="4"/>
      <c r="X614" s="4"/>
    </row>
    <row r="615" spans="1:24" ht="15" customHeight="1" x14ac:dyDescent="0.25">
      <c r="A615" s="143" t="s">
        <v>2718</v>
      </c>
      <c r="B615" s="144">
        <v>29.8</v>
      </c>
      <c r="C615" s="145">
        <v>0</v>
      </c>
      <c r="D615" s="143">
        <v>3.5</v>
      </c>
      <c r="E615" s="144"/>
      <c r="F615" s="4"/>
      <c r="G615" s="4"/>
      <c r="H615" s="4"/>
      <c r="I615" s="4"/>
      <c r="K615" s="4"/>
      <c r="L615" s="4"/>
      <c r="M615" s="4"/>
      <c r="N615" s="4"/>
      <c r="O615" s="4"/>
      <c r="P615" s="4"/>
      <c r="Q615" s="4"/>
      <c r="R615" s="4"/>
      <c r="S615" s="4"/>
      <c r="T615" s="4"/>
      <c r="U615" s="4"/>
      <c r="V615" s="4"/>
      <c r="W615" s="4"/>
      <c r="X615" s="4"/>
    </row>
    <row r="616" spans="1:24" ht="15" customHeight="1" x14ac:dyDescent="0.25">
      <c r="A616" s="146" t="s">
        <v>2719</v>
      </c>
      <c r="B616" s="147">
        <v>29.8</v>
      </c>
      <c r="C616" s="148">
        <v>0</v>
      </c>
      <c r="D616" s="146">
        <v>4.2</v>
      </c>
      <c r="E616" s="147"/>
      <c r="F616" s="4"/>
      <c r="G616" s="4"/>
      <c r="H616" s="4"/>
      <c r="I616" s="4"/>
      <c r="K616" s="4"/>
      <c r="L616" s="4"/>
      <c r="M616" s="4"/>
      <c r="N616" s="4"/>
      <c r="O616" s="4"/>
      <c r="P616" s="4"/>
      <c r="Q616" s="4"/>
      <c r="R616" s="4"/>
      <c r="S616" s="4"/>
      <c r="T616" s="4"/>
      <c r="U616" s="4"/>
      <c r="V616" s="4"/>
      <c r="W616" s="4"/>
      <c r="X616" s="4"/>
    </row>
    <row r="617" spans="1:24" ht="15" customHeight="1" x14ac:dyDescent="0.25">
      <c r="A617" s="143" t="s">
        <v>2720</v>
      </c>
      <c r="B617" s="144">
        <v>29.8</v>
      </c>
      <c r="C617" s="145">
        <v>0.7</v>
      </c>
      <c r="D617" s="143">
        <v>4.5999999999999996</v>
      </c>
      <c r="E617" s="144"/>
      <c r="F617" s="4"/>
      <c r="G617" s="4"/>
      <c r="H617" s="4"/>
      <c r="I617" s="4"/>
      <c r="K617" s="4"/>
      <c r="L617" s="4"/>
      <c r="M617" s="4"/>
      <c r="N617" s="4"/>
      <c r="O617" s="4"/>
      <c r="P617" s="4"/>
      <c r="Q617" s="4"/>
      <c r="R617" s="4"/>
      <c r="S617" s="4"/>
      <c r="T617" s="4"/>
      <c r="U617" s="4"/>
      <c r="V617" s="4"/>
      <c r="W617" s="4"/>
      <c r="X617" s="4"/>
    </row>
    <row r="618" spans="1:24" ht="15" customHeight="1" x14ac:dyDescent="0.25">
      <c r="A618" s="146" t="s">
        <v>2721</v>
      </c>
      <c r="B618" s="147">
        <v>29.6</v>
      </c>
      <c r="C618" s="148">
        <v>0.3</v>
      </c>
      <c r="D618" s="146">
        <v>4.2</v>
      </c>
      <c r="E618" s="147"/>
      <c r="F618" s="4"/>
      <c r="G618" s="4"/>
      <c r="H618" s="4"/>
      <c r="I618" s="4"/>
      <c r="K618" s="4"/>
      <c r="L618" s="4"/>
      <c r="M618" s="4"/>
      <c r="N618" s="4"/>
      <c r="O618" s="4"/>
      <c r="P618" s="4"/>
      <c r="Q618" s="4"/>
      <c r="R618" s="4"/>
      <c r="S618" s="4"/>
      <c r="T618" s="4"/>
      <c r="U618" s="4"/>
      <c r="V618" s="4"/>
      <c r="W618" s="4"/>
      <c r="X618" s="4"/>
    </row>
    <row r="619" spans="1:24" ht="15" customHeight="1" x14ac:dyDescent="0.25">
      <c r="A619" s="143" t="s">
        <v>2722</v>
      </c>
      <c r="B619" s="144">
        <v>29.5</v>
      </c>
      <c r="C619" s="145">
        <v>0.3</v>
      </c>
      <c r="D619" s="143">
        <v>4.2</v>
      </c>
      <c r="E619" s="144"/>
      <c r="F619" s="4"/>
      <c r="G619" s="4"/>
      <c r="H619" s="4"/>
      <c r="I619" s="4"/>
      <c r="K619" s="4"/>
      <c r="L619" s="4"/>
      <c r="M619" s="4"/>
      <c r="N619" s="4"/>
      <c r="O619" s="4"/>
      <c r="P619" s="4"/>
      <c r="Q619" s="4"/>
      <c r="R619" s="4"/>
      <c r="S619" s="4"/>
      <c r="T619" s="4"/>
      <c r="U619" s="4"/>
      <c r="V619" s="4"/>
      <c r="W619" s="4"/>
      <c r="X619" s="4"/>
    </row>
    <row r="620" spans="1:24" ht="15" customHeight="1" x14ac:dyDescent="0.25">
      <c r="A620" s="146" t="s">
        <v>2723</v>
      </c>
      <c r="B620" s="147">
        <v>29.4</v>
      </c>
      <c r="C620" s="148">
        <v>0</v>
      </c>
      <c r="D620" s="146">
        <v>3.9</v>
      </c>
      <c r="E620" s="147"/>
      <c r="F620" s="4"/>
      <c r="G620" s="4"/>
      <c r="H620" s="4"/>
      <c r="I620" s="4"/>
      <c r="K620" s="4"/>
      <c r="L620" s="4"/>
      <c r="M620" s="4"/>
      <c r="N620" s="4"/>
      <c r="O620" s="4"/>
      <c r="P620" s="4"/>
      <c r="Q620" s="4"/>
      <c r="R620" s="4"/>
      <c r="S620" s="4"/>
      <c r="T620" s="4"/>
      <c r="U620" s="4"/>
      <c r="V620" s="4"/>
      <c r="W620" s="4"/>
      <c r="X620" s="4"/>
    </row>
    <row r="621" spans="1:24" ht="15" customHeight="1" x14ac:dyDescent="0.25">
      <c r="A621" s="143" t="s">
        <v>2724</v>
      </c>
      <c r="B621" s="144">
        <v>29.4</v>
      </c>
      <c r="C621" s="145">
        <v>0.3</v>
      </c>
      <c r="D621" s="143">
        <v>4.3</v>
      </c>
      <c r="E621" s="144">
        <f t="shared" ref="E621" si="48">SUM(B621:B632)/12</f>
        <v>28.816666666666666</v>
      </c>
      <c r="F621" s="4"/>
      <c r="G621" s="4"/>
      <c r="H621" s="4"/>
      <c r="I621" s="4"/>
      <c r="K621" s="4"/>
      <c r="L621" s="4"/>
      <c r="M621" s="4"/>
      <c r="N621" s="4"/>
      <c r="O621" s="4"/>
      <c r="P621" s="4"/>
      <c r="Q621" s="4"/>
      <c r="R621" s="4"/>
      <c r="S621" s="4"/>
      <c r="T621" s="4"/>
      <c r="U621" s="4"/>
      <c r="V621" s="4"/>
      <c r="W621" s="4"/>
      <c r="X621" s="4"/>
    </row>
    <row r="622" spans="1:24" ht="15" customHeight="1" x14ac:dyDescent="0.25">
      <c r="A622" s="146" t="s">
        <v>2725</v>
      </c>
      <c r="B622" s="147">
        <v>29.3</v>
      </c>
      <c r="C622" s="148">
        <v>0.3</v>
      </c>
      <c r="D622" s="146">
        <v>3.9</v>
      </c>
      <c r="E622" s="147"/>
      <c r="F622" s="4"/>
      <c r="G622" s="4"/>
      <c r="H622" s="4"/>
      <c r="I622" s="4"/>
      <c r="K622" s="4"/>
      <c r="L622" s="4"/>
      <c r="M622" s="4"/>
      <c r="N622" s="4"/>
      <c r="O622" s="4"/>
      <c r="P622" s="4"/>
      <c r="Q622" s="4"/>
      <c r="R622" s="4"/>
      <c r="S622" s="4"/>
      <c r="T622" s="4"/>
      <c r="U622" s="4"/>
      <c r="V622" s="4"/>
      <c r="W622" s="4"/>
      <c r="X622" s="4"/>
    </row>
    <row r="623" spans="1:24" ht="15" customHeight="1" x14ac:dyDescent="0.25">
      <c r="A623" s="143" t="s">
        <v>2726</v>
      </c>
      <c r="B623" s="144">
        <v>29.2</v>
      </c>
      <c r="C623" s="145">
        <v>0.3</v>
      </c>
      <c r="D623" s="143">
        <v>3.9</v>
      </c>
      <c r="E623" s="144"/>
      <c r="F623" s="4"/>
      <c r="G623" s="4"/>
      <c r="H623" s="4"/>
      <c r="I623" s="4"/>
      <c r="K623" s="4"/>
      <c r="L623" s="4"/>
      <c r="M623" s="4"/>
      <c r="N623" s="4"/>
      <c r="O623" s="4"/>
      <c r="P623" s="4"/>
      <c r="Q623" s="4"/>
      <c r="R623" s="4"/>
      <c r="S623" s="4"/>
      <c r="T623" s="4"/>
      <c r="U623" s="4"/>
      <c r="V623" s="4"/>
      <c r="W623" s="4"/>
      <c r="X623" s="4"/>
    </row>
    <row r="624" spans="1:24" ht="15" customHeight="1" x14ac:dyDescent="0.25">
      <c r="A624" s="146" t="s">
        <v>2727</v>
      </c>
      <c r="B624" s="147">
        <v>29.1</v>
      </c>
      <c r="C624" s="148">
        <v>0.3</v>
      </c>
      <c r="D624" s="146">
        <v>3.6</v>
      </c>
      <c r="E624" s="147"/>
      <c r="F624" s="4"/>
      <c r="G624" s="4"/>
      <c r="H624" s="4"/>
      <c r="I624" s="4"/>
      <c r="K624" s="4"/>
      <c r="L624" s="4"/>
      <c r="M624" s="4"/>
      <c r="N624" s="4"/>
      <c r="O624" s="4"/>
      <c r="P624" s="4"/>
      <c r="Q624" s="4"/>
      <c r="R624" s="4"/>
      <c r="S624" s="4"/>
      <c r="T624" s="4"/>
      <c r="U624" s="4"/>
      <c r="V624" s="4"/>
      <c r="W624" s="4"/>
      <c r="X624" s="4"/>
    </row>
    <row r="625" spans="1:24" ht="15" customHeight="1" x14ac:dyDescent="0.25">
      <c r="A625" s="143" t="s">
        <v>2728</v>
      </c>
      <c r="B625" s="144">
        <v>29</v>
      </c>
      <c r="C625" s="145">
        <v>0.3</v>
      </c>
      <c r="D625" s="143">
        <v>3.6</v>
      </c>
      <c r="E625" s="144"/>
      <c r="F625" s="4"/>
      <c r="G625" s="4"/>
      <c r="H625" s="4"/>
      <c r="I625" s="4"/>
      <c r="K625" s="4"/>
      <c r="L625" s="4"/>
      <c r="M625" s="4"/>
      <c r="N625" s="4"/>
      <c r="O625" s="4"/>
      <c r="P625" s="4"/>
      <c r="Q625" s="4"/>
      <c r="R625" s="4"/>
      <c r="S625" s="4"/>
      <c r="T625" s="4"/>
      <c r="U625" s="4"/>
      <c r="V625" s="4"/>
      <c r="W625" s="4"/>
      <c r="X625" s="4"/>
    </row>
    <row r="626" spans="1:24" ht="15" customHeight="1" x14ac:dyDescent="0.25">
      <c r="A626" s="146" t="s">
        <v>2729</v>
      </c>
      <c r="B626" s="147">
        <v>28.9</v>
      </c>
      <c r="C626" s="148">
        <v>0.3</v>
      </c>
      <c r="D626" s="146">
        <v>3.6</v>
      </c>
      <c r="E626" s="147"/>
      <c r="F626" s="4"/>
      <c r="G626" s="4"/>
      <c r="H626" s="4"/>
      <c r="I626" s="4"/>
      <c r="K626" s="4"/>
      <c r="L626" s="4"/>
      <c r="M626" s="4"/>
      <c r="N626" s="4"/>
      <c r="O626" s="4"/>
      <c r="P626" s="4"/>
      <c r="Q626" s="4"/>
      <c r="R626" s="4"/>
      <c r="S626" s="4"/>
      <c r="T626" s="4"/>
      <c r="U626" s="4"/>
      <c r="V626" s="4"/>
      <c r="W626" s="4"/>
      <c r="X626" s="4"/>
    </row>
    <row r="627" spans="1:24" ht="15" customHeight="1" x14ac:dyDescent="0.25">
      <c r="A627" s="143" t="s">
        <v>2730</v>
      </c>
      <c r="B627" s="144">
        <v>28.8</v>
      </c>
      <c r="C627" s="145">
        <v>0.7</v>
      </c>
      <c r="D627" s="143">
        <v>3.6</v>
      </c>
      <c r="E627" s="144"/>
      <c r="F627" s="4"/>
      <c r="G627" s="4"/>
      <c r="H627" s="4"/>
      <c r="I627" s="4"/>
      <c r="K627" s="4"/>
      <c r="L627" s="4"/>
      <c r="M627" s="4"/>
      <c r="N627" s="4"/>
      <c r="O627" s="4"/>
      <c r="P627" s="4"/>
      <c r="Q627" s="4"/>
      <c r="R627" s="4"/>
      <c r="S627" s="4"/>
      <c r="T627" s="4"/>
      <c r="U627" s="4"/>
      <c r="V627" s="4"/>
      <c r="W627" s="4"/>
      <c r="X627" s="4"/>
    </row>
    <row r="628" spans="1:24" ht="15" customHeight="1" x14ac:dyDescent="0.25">
      <c r="A628" s="146" t="s">
        <v>2731</v>
      </c>
      <c r="B628" s="147">
        <v>28.6</v>
      </c>
      <c r="C628" s="148">
        <v>0.4</v>
      </c>
      <c r="D628" s="146">
        <v>2.9</v>
      </c>
      <c r="E628" s="147"/>
      <c r="F628" s="4"/>
      <c r="G628" s="4"/>
      <c r="H628" s="4"/>
      <c r="I628" s="4"/>
      <c r="K628" s="4"/>
      <c r="L628" s="4"/>
      <c r="M628" s="4"/>
      <c r="N628" s="4"/>
      <c r="O628" s="4"/>
      <c r="P628" s="4"/>
      <c r="Q628" s="4"/>
      <c r="R628" s="4"/>
      <c r="S628" s="4"/>
      <c r="T628" s="4"/>
      <c r="U628" s="4"/>
      <c r="V628" s="4"/>
      <c r="W628" s="4"/>
      <c r="X628" s="4"/>
    </row>
    <row r="629" spans="1:24" ht="15" customHeight="1" x14ac:dyDescent="0.25">
      <c r="A629" s="143" t="s">
        <v>2732</v>
      </c>
      <c r="B629" s="144">
        <v>28.5</v>
      </c>
      <c r="C629" s="145">
        <v>0.4</v>
      </c>
      <c r="D629" s="143">
        <v>2.5</v>
      </c>
      <c r="E629" s="144"/>
      <c r="F629" s="4"/>
      <c r="G629" s="4"/>
      <c r="H629" s="4"/>
      <c r="I629" s="4"/>
      <c r="K629" s="4"/>
      <c r="L629" s="4"/>
      <c r="M629" s="4"/>
      <c r="N629" s="4"/>
      <c r="O629" s="4"/>
      <c r="P629" s="4"/>
      <c r="Q629" s="4"/>
      <c r="R629" s="4"/>
      <c r="S629" s="4"/>
      <c r="T629" s="4"/>
      <c r="U629" s="4"/>
      <c r="V629" s="4"/>
      <c r="W629" s="4"/>
      <c r="X629" s="4"/>
    </row>
    <row r="630" spans="1:24" ht="15" customHeight="1" x14ac:dyDescent="0.25">
      <c r="A630" s="146" t="s">
        <v>2733</v>
      </c>
      <c r="B630" s="147">
        <v>28.4</v>
      </c>
      <c r="C630" s="148">
        <v>0.4</v>
      </c>
      <c r="D630" s="146">
        <v>2.2000000000000002</v>
      </c>
      <c r="E630" s="147"/>
      <c r="F630" s="4"/>
      <c r="G630" s="4"/>
      <c r="H630" s="4"/>
      <c r="I630" s="4"/>
      <c r="K630" s="4"/>
      <c r="L630" s="4"/>
      <c r="M630" s="4"/>
      <c r="N630" s="4"/>
      <c r="O630" s="4"/>
      <c r="P630" s="4"/>
      <c r="Q630" s="4"/>
      <c r="R630" s="4"/>
      <c r="S630" s="4"/>
      <c r="T630" s="4"/>
      <c r="U630" s="4"/>
      <c r="V630" s="4"/>
      <c r="W630" s="4"/>
      <c r="X630" s="4"/>
    </row>
    <row r="631" spans="1:24" ht="15" customHeight="1" x14ac:dyDescent="0.25">
      <c r="A631" s="143" t="s">
        <v>2734</v>
      </c>
      <c r="B631" s="144">
        <v>28.3</v>
      </c>
      <c r="C631" s="145">
        <v>0</v>
      </c>
      <c r="D631" s="143">
        <v>1.8</v>
      </c>
      <c r="E631" s="144"/>
      <c r="F631" s="4"/>
      <c r="G631" s="4"/>
      <c r="H631" s="4"/>
      <c r="I631" s="4"/>
      <c r="K631" s="4"/>
      <c r="L631" s="4"/>
      <c r="M631" s="4"/>
      <c r="N631" s="4"/>
      <c r="O631" s="4"/>
      <c r="P631" s="4"/>
      <c r="Q631" s="4"/>
      <c r="R631" s="4"/>
      <c r="S631" s="4"/>
      <c r="T631" s="4"/>
      <c r="U631" s="4"/>
      <c r="V631" s="4"/>
      <c r="W631" s="4"/>
      <c r="X631" s="4"/>
    </row>
    <row r="632" spans="1:24" ht="15" customHeight="1" x14ac:dyDescent="0.25">
      <c r="A632" s="146" t="s">
        <v>2735</v>
      </c>
      <c r="B632" s="147">
        <v>28.3</v>
      </c>
      <c r="C632" s="148">
        <v>0.4</v>
      </c>
      <c r="D632" s="146">
        <v>2.2000000000000002</v>
      </c>
      <c r="E632" s="147"/>
      <c r="F632" s="4"/>
      <c r="G632" s="4"/>
      <c r="H632" s="4"/>
      <c r="I632" s="4"/>
      <c r="K632" s="4"/>
      <c r="L632" s="4"/>
      <c r="M632" s="4"/>
      <c r="N632" s="4"/>
      <c r="O632" s="4"/>
      <c r="P632" s="4"/>
      <c r="Q632" s="4"/>
      <c r="R632" s="4"/>
      <c r="S632" s="4"/>
      <c r="T632" s="4"/>
      <c r="U632" s="4"/>
      <c r="V632" s="4"/>
      <c r="W632" s="4"/>
      <c r="X632" s="4"/>
    </row>
    <row r="633" spans="1:24" ht="15" customHeight="1" x14ac:dyDescent="0.25">
      <c r="A633" s="143" t="s">
        <v>2736</v>
      </c>
      <c r="B633" s="144">
        <v>28.2</v>
      </c>
      <c r="C633" s="145">
        <v>0</v>
      </c>
      <c r="D633" s="143">
        <v>1.8</v>
      </c>
      <c r="E633" s="144">
        <f t="shared" ref="E633" si="49">SUM(B633:B644)/12</f>
        <v>27.933333333333337</v>
      </c>
      <c r="F633" s="4"/>
      <c r="G633" s="4"/>
      <c r="H633" s="4"/>
      <c r="I633" s="4"/>
      <c r="K633" s="4"/>
      <c r="L633" s="4"/>
      <c r="M633" s="4"/>
      <c r="N633" s="4"/>
      <c r="O633" s="4"/>
      <c r="P633" s="4"/>
      <c r="Q633" s="4"/>
      <c r="R633" s="4"/>
      <c r="S633" s="4"/>
      <c r="T633" s="4"/>
      <c r="U633" s="4"/>
      <c r="V633" s="4"/>
      <c r="W633" s="4"/>
      <c r="X633" s="4"/>
    </row>
    <row r="634" spans="1:24" ht="15" customHeight="1" x14ac:dyDescent="0.25">
      <c r="A634" s="146" t="s">
        <v>2737</v>
      </c>
      <c r="B634" s="147">
        <v>28.2</v>
      </c>
      <c r="C634" s="148">
        <v>0.4</v>
      </c>
      <c r="D634" s="146">
        <v>2.5</v>
      </c>
      <c r="E634" s="147"/>
      <c r="F634" s="4"/>
      <c r="G634" s="4"/>
      <c r="H634" s="4"/>
      <c r="I634" s="4"/>
      <c r="K634" s="4"/>
      <c r="L634" s="4"/>
      <c r="M634" s="4"/>
      <c r="N634" s="4"/>
      <c r="O634" s="4"/>
      <c r="P634" s="4"/>
      <c r="Q634" s="4"/>
      <c r="R634" s="4"/>
      <c r="S634" s="4"/>
      <c r="T634" s="4"/>
      <c r="U634" s="4"/>
      <c r="V634" s="4"/>
      <c r="W634" s="4"/>
      <c r="X634" s="4"/>
    </row>
    <row r="635" spans="1:24" ht="15" customHeight="1" x14ac:dyDescent="0.25">
      <c r="A635" s="143" t="s">
        <v>2738</v>
      </c>
      <c r="B635" s="144">
        <v>28.1</v>
      </c>
      <c r="C635" s="145">
        <v>0</v>
      </c>
      <c r="D635" s="143">
        <v>2.2000000000000002</v>
      </c>
      <c r="E635" s="144"/>
      <c r="F635" s="4"/>
      <c r="G635" s="4"/>
      <c r="H635" s="4"/>
      <c r="I635" s="4"/>
      <c r="K635" s="4"/>
      <c r="L635" s="4"/>
      <c r="M635" s="4"/>
      <c r="N635" s="4"/>
      <c r="O635" s="4"/>
      <c r="P635" s="4"/>
      <c r="Q635" s="4"/>
      <c r="R635" s="4"/>
      <c r="S635" s="4"/>
      <c r="T635" s="4"/>
      <c r="U635" s="4"/>
      <c r="V635" s="4"/>
      <c r="W635" s="4"/>
      <c r="X635" s="4"/>
    </row>
    <row r="636" spans="1:24" ht="15" customHeight="1" x14ac:dyDescent="0.25">
      <c r="A636" s="146" t="s">
        <v>2739</v>
      </c>
      <c r="B636" s="147">
        <v>28.1</v>
      </c>
      <c r="C636" s="148">
        <v>0.4</v>
      </c>
      <c r="D636" s="146">
        <v>2.6</v>
      </c>
      <c r="E636" s="147"/>
      <c r="F636" s="4"/>
      <c r="G636" s="4"/>
      <c r="H636" s="4"/>
      <c r="I636" s="4"/>
      <c r="K636" s="4"/>
      <c r="L636" s="4"/>
      <c r="M636" s="4"/>
      <c r="N636" s="4"/>
      <c r="O636" s="4"/>
      <c r="P636" s="4"/>
      <c r="Q636" s="4"/>
      <c r="R636" s="4"/>
      <c r="S636" s="4"/>
      <c r="T636" s="4"/>
      <c r="U636" s="4"/>
      <c r="V636" s="4"/>
      <c r="W636" s="4"/>
      <c r="X636" s="4"/>
    </row>
    <row r="637" spans="1:24" ht="15" customHeight="1" x14ac:dyDescent="0.25">
      <c r="A637" s="143" t="s">
        <v>2740</v>
      </c>
      <c r="B637" s="144">
        <v>28</v>
      </c>
      <c r="C637" s="145">
        <v>0.4</v>
      </c>
      <c r="D637" s="143">
        <v>2.6</v>
      </c>
      <c r="E637" s="144"/>
      <c r="F637" s="4"/>
      <c r="G637" s="4"/>
      <c r="H637" s="4"/>
      <c r="I637" s="4"/>
      <c r="K637" s="4"/>
      <c r="L637" s="4"/>
      <c r="M637" s="4"/>
      <c r="N637" s="4"/>
      <c r="O637" s="4"/>
      <c r="P637" s="4"/>
      <c r="Q637" s="4"/>
      <c r="R637" s="4"/>
      <c r="S637" s="4"/>
      <c r="T637" s="4"/>
      <c r="U637" s="4"/>
      <c r="V637" s="4"/>
      <c r="W637" s="4"/>
      <c r="X637" s="4"/>
    </row>
    <row r="638" spans="1:24" ht="15" customHeight="1" x14ac:dyDescent="0.25">
      <c r="A638" s="146" t="s">
        <v>2741</v>
      </c>
      <c r="B638" s="147">
        <v>27.9</v>
      </c>
      <c r="C638" s="148">
        <v>0.4</v>
      </c>
      <c r="D638" s="146">
        <v>2.6</v>
      </c>
      <c r="E638" s="147"/>
      <c r="F638" s="4"/>
      <c r="G638" s="4"/>
      <c r="H638" s="4"/>
      <c r="I638" s="4"/>
      <c r="K638" s="4"/>
      <c r="L638" s="4"/>
      <c r="M638" s="4"/>
      <c r="N638" s="4"/>
      <c r="O638" s="4"/>
      <c r="P638" s="4"/>
      <c r="Q638" s="4"/>
      <c r="R638" s="4"/>
      <c r="S638" s="4"/>
      <c r="T638" s="4"/>
      <c r="U638" s="4"/>
      <c r="V638" s="4"/>
      <c r="W638" s="4"/>
      <c r="X638" s="4"/>
    </row>
    <row r="639" spans="1:24" ht="15" customHeight="1" x14ac:dyDescent="0.25">
      <c r="A639" s="143" t="s">
        <v>2742</v>
      </c>
      <c r="B639" s="144">
        <v>27.8</v>
      </c>
      <c r="C639" s="145">
        <v>0</v>
      </c>
      <c r="D639" s="143">
        <v>2.2000000000000002</v>
      </c>
      <c r="E639" s="144"/>
      <c r="F639" s="4"/>
      <c r="G639" s="4"/>
      <c r="H639" s="4"/>
      <c r="I639" s="4"/>
      <c r="K639" s="4"/>
      <c r="L639" s="4"/>
      <c r="M639" s="4"/>
      <c r="N639" s="4"/>
      <c r="O639" s="4"/>
      <c r="P639" s="4"/>
      <c r="Q639" s="4"/>
      <c r="R639" s="4"/>
      <c r="S639" s="4"/>
      <c r="T639" s="4"/>
      <c r="U639" s="4"/>
      <c r="V639" s="4"/>
      <c r="W639" s="4"/>
      <c r="X639" s="4"/>
    </row>
    <row r="640" spans="1:24" ht="15" customHeight="1" x14ac:dyDescent="0.25">
      <c r="A640" s="146" t="s">
        <v>2743</v>
      </c>
      <c r="B640" s="147">
        <v>27.8</v>
      </c>
      <c r="C640" s="148">
        <v>0</v>
      </c>
      <c r="D640" s="146">
        <v>2.2000000000000002</v>
      </c>
      <c r="E640" s="147"/>
      <c r="F640" s="4"/>
      <c r="G640" s="4"/>
      <c r="H640" s="4"/>
      <c r="I640" s="4"/>
      <c r="K640" s="4"/>
      <c r="L640" s="4"/>
      <c r="M640" s="4"/>
      <c r="N640" s="4"/>
      <c r="O640" s="4"/>
      <c r="P640" s="4"/>
      <c r="Q640" s="4"/>
      <c r="R640" s="4"/>
      <c r="S640" s="4"/>
      <c r="T640" s="4"/>
      <c r="U640" s="4"/>
      <c r="V640" s="4"/>
      <c r="W640" s="4"/>
      <c r="X640" s="4"/>
    </row>
    <row r="641" spans="1:24" ht="15" customHeight="1" x14ac:dyDescent="0.25">
      <c r="A641" s="143" t="s">
        <v>2744</v>
      </c>
      <c r="B641" s="144">
        <v>27.8</v>
      </c>
      <c r="C641" s="145">
        <v>0</v>
      </c>
      <c r="D641" s="143">
        <v>1.8</v>
      </c>
      <c r="E641" s="144"/>
      <c r="F641" s="4"/>
      <c r="G641" s="4"/>
      <c r="H641" s="4"/>
      <c r="I641" s="4"/>
      <c r="K641" s="4"/>
      <c r="L641" s="4"/>
      <c r="M641" s="4"/>
      <c r="N641" s="4"/>
      <c r="O641" s="4"/>
      <c r="P641" s="4"/>
      <c r="Q641" s="4"/>
      <c r="R641" s="4"/>
      <c r="S641" s="4"/>
      <c r="T641" s="4"/>
      <c r="U641" s="4"/>
      <c r="V641" s="4"/>
      <c r="W641" s="4"/>
      <c r="X641" s="4"/>
    </row>
    <row r="642" spans="1:24" ht="15" customHeight="1" x14ac:dyDescent="0.25">
      <c r="A642" s="146" t="s">
        <v>2745</v>
      </c>
      <c r="B642" s="147">
        <v>27.8</v>
      </c>
      <c r="C642" s="148">
        <v>0</v>
      </c>
      <c r="D642" s="146">
        <v>2.2000000000000002</v>
      </c>
      <c r="E642" s="147"/>
      <c r="F642" s="4"/>
      <c r="G642" s="4"/>
      <c r="H642" s="4"/>
      <c r="I642" s="4"/>
      <c r="K642" s="4"/>
      <c r="L642" s="4"/>
      <c r="M642" s="4"/>
      <c r="N642" s="4"/>
      <c r="O642" s="4"/>
      <c r="P642" s="4"/>
      <c r="Q642" s="4"/>
      <c r="R642" s="4"/>
      <c r="S642" s="4"/>
      <c r="T642" s="4"/>
      <c r="U642" s="4"/>
      <c r="V642" s="4"/>
      <c r="W642" s="4"/>
      <c r="X642" s="4"/>
    </row>
    <row r="643" spans="1:24" ht="15" customHeight="1" x14ac:dyDescent="0.25">
      <c r="A643" s="143" t="s">
        <v>2746</v>
      </c>
      <c r="B643" s="144">
        <v>27.8</v>
      </c>
      <c r="C643" s="145">
        <v>0.4</v>
      </c>
      <c r="D643" s="143">
        <v>2.2000000000000002</v>
      </c>
      <c r="E643" s="144"/>
      <c r="F643" s="4"/>
      <c r="G643" s="4"/>
      <c r="H643" s="4"/>
      <c r="I643" s="4"/>
      <c r="K643" s="4"/>
      <c r="L643" s="4"/>
      <c r="M643" s="4"/>
      <c r="N643" s="4"/>
      <c r="O643" s="4"/>
      <c r="P643" s="4"/>
      <c r="Q643" s="4"/>
      <c r="R643" s="4"/>
      <c r="S643" s="4"/>
      <c r="T643" s="4"/>
      <c r="U643" s="4"/>
      <c r="V643" s="4"/>
      <c r="W643" s="4"/>
      <c r="X643" s="4"/>
    </row>
    <row r="644" spans="1:24" ht="15" customHeight="1" x14ac:dyDescent="0.25">
      <c r="A644" s="146" t="s">
        <v>2747</v>
      </c>
      <c r="B644" s="147">
        <v>27.7</v>
      </c>
      <c r="C644" s="148">
        <v>0</v>
      </c>
      <c r="D644" s="146">
        <v>3</v>
      </c>
      <c r="E644" s="147"/>
      <c r="F644" s="4"/>
      <c r="G644" s="4"/>
      <c r="H644" s="4"/>
      <c r="I644" s="4"/>
      <c r="K644" s="4"/>
      <c r="L644" s="4"/>
      <c r="M644" s="4"/>
      <c r="N644" s="4"/>
      <c r="O644" s="4"/>
      <c r="P644" s="4"/>
      <c r="Q644" s="4"/>
      <c r="R644" s="4"/>
      <c r="S644" s="4"/>
      <c r="T644" s="4"/>
      <c r="U644" s="4"/>
      <c r="V644" s="4"/>
      <c r="W644" s="4"/>
      <c r="X644" s="4"/>
    </row>
    <row r="645" spans="1:24" ht="15" customHeight="1" x14ac:dyDescent="0.25">
      <c r="A645" s="143" t="s">
        <v>2748</v>
      </c>
      <c r="B645" s="144">
        <v>27.7</v>
      </c>
      <c r="C645" s="145">
        <v>0.7</v>
      </c>
      <c r="D645" s="143">
        <v>3.4</v>
      </c>
      <c r="E645" s="144">
        <f t="shared" ref="E645" si="50">SUM(B645:B656)/12</f>
        <v>27.299999999999997</v>
      </c>
      <c r="F645" s="4"/>
      <c r="G645" s="4"/>
      <c r="H645" s="4"/>
      <c r="I645" s="4"/>
      <c r="K645" s="4"/>
      <c r="L645" s="4"/>
      <c r="M645" s="4"/>
      <c r="N645" s="4"/>
      <c r="O645" s="4"/>
      <c r="P645" s="4"/>
      <c r="Q645" s="4"/>
      <c r="R645" s="4"/>
      <c r="S645" s="4"/>
      <c r="T645" s="4"/>
      <c r="U645" s="4"/>
      <c r="V645" s="4"/>
      <c r="W645" s="4"/>
      <c r="X645" s="4"/>
    </row>
    <row r="646" spans="1:24" ht="15" customHeight="1" x14ac:dyDescent="0.25">
      <c r="A646" s="146" t="s">
        <v>2749</v>
      </c>
      <c r="B646" s="147">
        <v>27.5</v>
      </c>
      <c r="C646" s="148">
        <v>0</v>
      </c>
      <c r="D646" s="146">
        <v>3.4</v>
      </c>
      <c r="E646" s="147"/>
      <c r="F646" s="4"/>
      <c r="G646" s="4"/>
      <c r="H646" s="4"/>
      <c r="I646" s="4"/>
      <c r="K646" s="4"/>
      <c r="L646" s="4"/>
      <c r="M646" s="4"/>
      <c r="N646" s="4"/>
      <c r="O646" s="4"/>
      <c r="P646" s="4"/>
      <c r="Q646" s="4"/>
      <c r="R646" s="4"/>
      <c r="S646" s="4"/>
      <c r="T646" s="4"/>
      <c r="U646" s="4"/>
      <c r="V646" s="4"/>
      <c r="W646" s="4"/>
      <c r="X646" s="4"/>
    </row>
    <row r="647" spans="1:24" ht="15" customHeight="1" x14ac:dyDescent="0.25">
      <c r="A647" s="143" t="s">
        <v>2750</v>
      </c>
      <c r="B647" s="144">
        <v>27.5</v>
      </c>
      <c r="C647" s="145">
        <v>0.4</v>
      </c>
      <c r="D647" s="143">
        <v>3.4</v>
      </c>
      <c r="E647" s="144"/>
      <c r="F647" s="4"/>
      <c r="G647" s="4"/>
      <c r="H647" s="4"/>
      <c r="I647" s="4"/>
      <c r="K647" s="4"/>
      <c r="L647" s="4"/>
      <c r="M647" s="4"/>
      <c r="N647" s="4"/>
      <c r="O647" s="4"/>
      <c r="P647" s="4"/>
      <c r="Q647" s="4"/>
      <c r="R647" s="4"/>
      <c r="S647" s="4"/>
      <c r="T647" s="4"/>
      <c r="U647" s="4"/>
      <c r="V647" s="4"/>
      <c r="W647" s="4"/>
      <c r="X647" s="4"/>
    </row>
    <row r="648" spans="1:24" ht="15" customHeight="1" x14ac:dyDescent="0.25">
      <c r="A648" s="146" t="s">
        <v>2751</v>
      </c>
      <c r="B648" s="147">
        <v>27.4</v>
      </c>
      <c r="C648" s="148">
        <v>0.4</v>
      </c>
      <c r="D648" s="146">
        <v>3</v>
      </c>
      <c r="E648" s="147"/>
      <c r="F648" s="4"/>
      <c r="G648" s="4"/>
      <c r="H648" s="4"/>
      <c r="I648" s="4"/>
      <c r="K648" s="4"/>
      <c r="L648" s="4"/>
      <c r="M648" s="4"/>
      <c r="N648" s="4"/>
      <c r="O648" s="4"/>
      <c r="P648" s="4"/>
      <c r="Q648" s="4"/>
      <c r="R648" s="4"/>
      <c r="S648" s="4"/>
      <c r="T648" s="4"/>
      <c r="U648" s="4"/>
      <c r="V648" s="4"/>
      <c r="W648" s="4"/>
      <c r="X648" s="4"/>
    </row>
    <row r="649" spans="1:24" ht="15" customHeight="1" x14ac:dyDescent="0.25">
      <c r="A649" s="143" t="s">
        <v>2752</v>
      </c>
      <c r="B649" s="144">
        <v>27.3</v>
      </c>
      <c r="C649" s="145">
        <v>0.4</v>
      </c>
      <c r="D649" s="143">
        <v>2.6</v>
      </c>
      <c r="E649" s="144"/>
      <c r="F649" s="4"/>
      <c r="G649" s="4"/>
      <c r="H649" s="4"/>
      <c r="I649" s="4"/>
      <c r="K649" s="4"/>
      <c r="L649" s="4"/>
      <c r="M649" s="4"/>
      <c r="N649" s="4"/>
      <c r="O649" s="4"/>
      <c r="P649" s="4"/>
      <c r="Q649" s="4"/>
      <c r="R649" s="4"/>
      <c r="S649" s="4"/>
      <c r="T649" s="4"/>
      <c r="U649" s="4"/>
      <c r="V649" s="4"/>
      <c r="W649" s="4"/>
      <c r="X649" s="4"/>
    </row>
    <row r="650" spans="1:24" ht="15" customHeight="1" x14ac:dyDescent="0.25">
      <c r="A650" s="146" t="s">
        <v>2753</v>
      </c>
      <c r="B650" s="147">
        <v>27.2</v>
      </c>
      <c r="C650" s="148">
        <v>0</v>
      </c>
      <c r="D650" s="146">
        <v>2.2999999999999998</v>
      </c>
      <c r="E650" s="147"/>
      <c r="F650" s="4"/>
      <c r="G650" s="4"/>
      <c r="H650" s="4"/>
      <c r="I650" s="4"/>
      <c r="K650" s="4"/>
      <c r="L650" s="4"/>
      <c r="M650" s="4"/>
      <c r="N650" s="4"/>
      <c r="O650" s="4"/>
      <c r="P650" s="4"/>
      <c r="Q650" s="4"/>
      <c r="R650" s="4"/>
      <c r="S650" s="4"/>
      <c r="T650" s="4"/>
      <c r="U650" s="4"/>
      <c r="V650" s="4"/>
      <c r="W650" s="4"/>
      <c r="X650" s="4"/>
    </row>
    <row r="651" spans="1:24" ht="15" customHeight="1" x14ac:dyDescent="0.25">
      <c r="A651" s="143" t="s">
        <v>2754</v>
      </c>
      <c r="B651" s="144">
        <v>27.2</v>
      </c>
      <c r="C651" s="145">
        <v>0</v>
      </c>
      <c r="D651" s="143">
        <v>2.2999999999999998</v>
      </c>
      <c r="E651" s="144"/>
      <c r="F651" s="4"/>
      <c r="G651" s="4"/>
      <c r="H651" s="4"/>
      <c r="I651" s="4"/>
      <c r="K651" s="4"/>
      <c r="L651" s="4"/>
      <c r="M651" s="4"/>
      <c r="N651" s="4"/>
      <c r="O651" s="4"/>
      <c r="P651" s="4"/>
      <c r="Q651" s="4"/>
      <c r="R651" s="4"/>
      <c r="S651" s="4"/>
      <c r="T651" s="4"/>
      <c r="U651" s="4"/>
      <c r="V651" s="4"/>
      <c r="W651" s="4"/>
      <c r="X651" s="4"/>
    </row>
    <row r="652" spans="1:24" ht="15" customHeight="1" x14ac:dyDescent="0.25">
      <c r="A652" s="146" t="s">
        <v>2755</v>
      </c>
      <c r="B652" s="147">
        <v>27.2</v>
      </c>
      <c r="C652" s="148">
        <v>-0.4</v>
      </c>
      <c r="D652" s="146">
        <v>2.6</v>
      </c>
      <c r="E652" s="147"/>
      <c r="F652" s="4"/>
      <c r="G652" s="4"/>
      <c r="H652" s="4"/>
      <c r="I652" s="4"/>
      <c r="K652" s="4"/>
      <c r="L652" s="4"/>
      <c r="M652" s="4"/>
      <c r="N652" s="4"/>
      <c r="O652" s="4"/>
      <c r="P652" s="4"/>
      <c r="Q652" s="4"/>
      <c r="R652" s="4"/>
      <c r="S652" s="4"/>
      <c r="T652" s="4"/>
      <c r="U652" s="4"/>
      <c r="V652" s="4"/>
      <c r="W652" s="4"/>
      <c r="X652" s="4"/>
    </row>
    <row r="653" spans="1:24" ht="15" customHeight="1" x14ac:dyDescent="0.25">
      <c r="A653" s="143" t="s">
        <v>2756</v>
      </c>
      <c r="B653" s="144">
        <v>27.3</v>
      </c>
      <c r="C653" s="145">
        <v>0.4</v>
      </c>
      <c r="D653" s="143">
        <v>3.4</v>
      </c>
      <c r="E653" s="144"/>
      <c r="F653" s="4"/>
      <c r="G653" s="4"/>
      <c r="H653" s="4"/>
      <c r="I653" s="4"/>
      <c r="K653" s="4"/>
      <c r="L653" s="4"/>
      <c r="M653" s="4"/>
      <c r="N653" s="4"/>
      <c r="O653" s="4"/>
      <c r="P653" s="4"/>
      <c r="Q653" s="4"/>
      <c r="R653" s="4"/>
      <c r="S653" s="4"/>
      <c r="T653" s="4"/>
      <c r="U653" s="4"/>
      <c r="V653" s="4"/>
      <c r="W653" s="4"/>
      <c r="X653" s="4"/>
    </row>
    <row r="654" spans="1:24" ht="15" customHeight="1" x14ac:dyDescent="0.25">
      <c r="A654" s="146" t="s">
        <v>2757</v>
      </c>
      <c r="B654" s="147">
        <v>27.2</v>
      </c>
      <c r="C654" s="148">
        <v>0</v>
      </c>
      <c r="D654" s="146">
        <v>3.4</v>
      </c>
      <c r="E654" s="147"/>
      <c r="F654" s="4"/>
      <c r="G654" s="4"/>
      <c r="H654" s="4"/>
      <c r="I654" s="4"/>
      <c r="K654" s="4"/>
      <c r="L654" s="4"/>
      <c r="M654" s="4"/>
      <c r="N654" s="4"/>
      <c r="O654" s="4"/>
      <c r="P654" s="4"/>
      <c r="Q654" s="4"/>
      <c r="R654" s="4"/>
      <c r="S654" s="4"/>
      <c r="T654" s="4"/>
      <c r="U654" s="4"/>
      <c r="V654" s="4"/>
      <c r="W654" s="4"/>
      <c r="X654" s="4"/>
    </row>
    <row r="655" spans="1:24" ht="15" customHeight="1" x14ac:dyDescent="0.25">
      <c r="A655" s="143" t="s">
        <v>2758</v>
      </c>
      <c r="B655" s="144">
        <v>27.2</v>
      </c>
      <c r="C655" s="145">
        <v>1.1000000000000001</v>
      </c>
      <c r="D655" s="143">
        <v>3.8</v>
      </c>
      <c r="E655" s="144"/>
      <c r="F655" s="4"/>
      <c r="G655" s="4"/>
      <c r="H655" s="4"/>
      <c r="I655" s="4"/>
      <c r="K655" s="4"/>
      <c r="L655" s="4"/>
      <c r="M655" s="4"/>
      <c r="N655" s="4"/>
      <c r="O655" s="4"/>
      <c r="P655" s="4"/>
      <c r="Q655" s="4"/>
      <c r="R655" s="4"/>
      <c r="S655" s="4"/>
      <c r="T655" s="4"/>
      <c r="U655" s="4"/>
      <c r="V655" s="4"/>
      <c r="W655" s="4"/>
      <c r="X655" s="4"/>
    </row>
    <row r="656" spans="1:24" ht="15" customHeight="1" x14ac:dyDescent="0.25">
      <c r="A656" s="146" t="s">
        <v>2759</v>
      </c>
      <c r="B656" s="147">
        <v>26.9</v>
      </c>
      <c r="C656" s="148">
        <v>0.4</v>
      </c>
      <c r="D656" s="146">
        <v>2.7</v>
      </c>
      <c r="E656" s="147"/>
      <c r="F656" s="4"/>
      <c r="G656" s="4"/>
      <c r="H656" s="4"/>
      <c r="I656" s="4"/>
      <c r="K656" s="4"/>
      <c r="L656" s="4"/>
      <c r="M656" s="4"/>
      <c r="N656" s="4"/>
      <c r="O656" s="4"/>
      <c r="P656" s="4"/>
      <c r="Q656" s="4"/>
      <c r="R656" s="4"/>
      <c r="S656" s="4"/>
      <c r="T656" s="4"/>
      <c r="U656" s="4"/>
      <c r="V656" s="4"/>
      <c r="W656" s="4"/>
      <c r="X656" s="4"/>
    </row>
    <row r="657" spans="1:24" ht="15" customHeight="1" x14ac:dyDescent="0.25">
      <c r="A657" s="143" t="s">
        <v>2760</v>
      </c>
      <c r="B657" s="144">
        <v>26.8</v>
      </c>
      <c r="C657" s="145">
        <v>0.8</v>
      </c>
      <c r="D657" s="143">
        <v>3.1</v>
      </c>
      <c r="E657" s="144">
        <f t="shared" ref="E657" si="51">SUM(B657:B668)/12</f>
        <v>26.499999999999996</v>
      </c>
      <c r="F657" s="4"/>
      <c r="G657" s="4"/>
      <c r="H657" s="4"/>
      <c r="I657" s="4"/>
      <c r="K657" s="4"/>
      <c r="L657" s="4"/>
      <c r="M657" s="4"/>
      <c r="N657" s="4"/>
      <c r="O657" s="4"/>
      <c r="P657" s="4"/>
      <c r="Q657" s="4"/>
      <c r="R657" s="4"/>
      <c r="S657" s="4"/>
      <c r="T657" s="4"/>
      <c r="U657" s="4"/>
      <c r="V657" s="4"/>
      <c r="W657" s="4"/>
      <c r="X657" s="4"/>
    </row>
    <row r="658" spans="1:24" ht="15" customHeight="1" x14ac:dyDescent="0.25">
      <c r="A658" s="146" t="s">
        <v>2761</v>
      </c>
      <c r="B658" s="147">
        <v>26.6</v>
      </c>
      <c r="C658" s="148">
        <v>0</v>
      </c>
      <c r="D658" s="146">
        <v>2.2999999999999998</v>
      </c>
      <c r="E658" s="147"/>
      <c r="F658" s="4"/>
      <c r="G658" s="4"/>
      <c r="H658" s="4"/>
      <c r="I658" s="4"/>
      <c r="K658" s="4"/>
      <c r="L658" s="4"/>
      <c r="M658" s="4"/>
      <c r="N658" s="4"/>
      <c r="O658" s="4"/>
      <c r="P658" s="4"/>
      <c r="Q658" s="4"/>
      <c r="R658" s="4"/>
      <c r="S658" s="4"/>
      <c r="T658" s="4"/>
      <c r="U658" s="4"/>
      <c r="V658" s="4"/>
      <c r="W658" s="4"/>
      <c r="X658" s="4"/>
    </row>
    <row r="659" spans="1:24" ht="15" customHeight="1" x14ac:dyDescent="0.25">
      <c r="A659" s="143" t="s">
        <v>2762</v>
      </c>
      <c r="B659" s="144">
        <v>26.6</v>
      </c>
      <c r="C659" s="145">
        <v>0</v>
      </c>
      <c r="D659" s="143">
        <v>2.7</v>
      </c>
      <c r="E659" s="144"/>
      <c r="F659" s="4"/>
      <c r="G659" s="4"/>
      <c r="H659" s="4"/>
      <c r="I659" s="4"/>
      <c r="K659" s="4"/>
      <c r="L659" s="4"/>
      <c r="M659" s="4"/>
      <c r="N659" s="4"/>
      <c r="O659" s="4"/>
      <c r="P659" s="4"/>
      <c r="Q659" s="4"/>
      <c r="R659" s="4"/>
      <c r="S659" s="4"/>
      <c r="T659" s="4"/>
      <c r="U659" s="4"/>
      <c r="V659" s="4"/>
      <c r="W659" s="4"/>
      <c r="X659" s="4"/>
    </row>
    <row r="660" spans="1:24" ht="15" customHeight="1" x14ac:dyDescent="0.25">
      <c r="A660" s="146" t="s">
        <v>2763</v>
      </c>
      <c r="B660" s="147">
        <v>26.6</v>
      </c>
      <c r="C660" s="148">
        <v>0</v>
      </c>
      <c r="D660" s="146">
        <v>2.7</v>
      </c>
      <c r="E660" s="147"/>
      <c r="F660" s="4"/>
      <c r="G660" s="4"/>
      <c r="H660" s="4"/>
      <c r="I660" s="4"/>
      <c r="K660" s="4"/>
      <c r="L660" s="4"/>
      <c r="M660" s="4"/>
      <c r="N660" s="4"/>
      <c r="O660" s="4"/>
      <c r="P660" s="4"/>
      <c r="Q660" s="4"/>
      <c r="R660" s="4"/>
      <c r="S660" s="4"/>
      <c r="T660" s="4"/>
      <c r="U660" s="4"/>
      <c r="V660" s="4"/>
      <c r="W660" s="4"/>
      <c r="X660" s="4"/>
    </row>
    <row r="661" spans="1:24" ht="15" customHeight="1" x14ac:dyDescent="0.25">
      <c r="A661" s="143" t="s">
        <v>2764</v>
      </c>
      <c r="B661" s="144">
        <v>26.6</v>
      </c>
      <c r="C661" s="145">
        <v>0</v>
      </c>
      <c r="D661" s="143">
        <v>2.7</v>
      </c>
      <c r="E661" s="144"/>
      <c r="F661" s="4"/>
      <c r="G661" s="4"/>
      <c r="H661" s="4"/>
      <c r="I661" s="4"/>
      <c r="K661" s="4"/>
      <c r="L661" s="4"/>
      <c r="M661" s="4"/>
      <c r="N661" s="4"/>
      <c r="O661" s="4"/>
      <c r="P661" s="4"/>
      <c r="Q661" s="4"/>
      <c r="R661" s="4"/>
      <c r="S661" s="4"/>
      <c r="T661" s="4"/>
      <c r="U661" s="4"/>
      <c r="V661" s="4"/>
      <c r="W661" s="4"/>
      <c r="X661" s="4"/>
    </row>
    <row r="662" spans="1:24" ht="15" customHeight="1" x14ac:dyDescent="0.25">
      <c r="A662" s="146" t="s">
        <v>2765</v>
      </c>
      <c r="B662" s="147">
        <v>26.6</v>
      </c>
      <c r="C662" s="148">
        <v>0</v>
      </c>
      <c r="D662" s="146">
        <v>3.1</v>
      </c>
      <c r="E662" s="147"/>
      <c r="F662" s="4"/>
      <c r="G662" s="4"/>
      <c r="H662" s="4"/>
      <c r="I662" s="4"/>
      <c r="K662" s="4"/>
      <c r="L662" s="4"/>
      <c r="M662" s="4"/>
      <c r="N662" s="4"/>
      <c r="O662" s="4"/>
      <c r="P662" s="4"/>
      <c r="Q662" s="4"/>
      <c r="R662" s="4"/>
      <c r="S662" s="4"/>
      <c r="T662" s="4"/>
      <c r="U662" s="4"/>
      <c r="V662" s="4"/>
      <c r="W662" s="4"/>
      <c r="X662" s="4"/>
    </row>
    <row r="663" spans="1:24" ht="15" customHeight="1" x14ac:dyDescent="0.25">
      <c r="A663" s="143" t="s">
        <v>2766</v>
      </c>
      <c r="B663" s="144">
        <v>26.6</v>
      </c>
      <c r="C663" s="145">
        <v>0.4</v>
      </c>
      <c r="D663" s="143">
        <v>3.5</v>
      </c>
      <c r="E663" s="144"/>
      <c r="F663" s="4"/>
      <c r="G663" s="4"/>
      <c r="H663" s="4"/>
      <c r="I663" s="4"/>
      <c r="K663" s="4"/>
      <c r="L663" s="4"/>
      <c r="M663" s="4"/>
      <c r="N663" s="4"/>
      <c r="O663" s="4"/>
      <c r="P663" s="4"/>
      <c r="Q663" s="4"/>
      <c r="R663" s="4"/>
      <c r="S663" s="4"/>
      <c r="T663" s="4"/>
      <c r="U663" s="4"/>
      <c r="V663" s="4"/>
      <c r="W663" s="4"/>
      <c r="X663" s="4"/>
    </row>
    <row r="664" spans="1:24" ht="15" customHeight="1" x14ac:dyDescent="0.25">
      <c r="A664" s="146" t="s">
        <v>2767</v>
      </c>
      <c r="B664" s="147">
        <v>26.5</v>
      </c>
      <c r="C664" s="148">
        <v>0.4</v>
      </c>
      <c r="D664" s="146">
        <v>3.5</v>
      </c>
      <c r="E664" s="147"/>
      <c r="F664" s="4"/>
      <c r="G664" s="4"/>
      <c r="H664" s="4"/>
      <c r="I664" s="4"/>
      <c r="K664" s="4"/>
      <c r="L664" s="4"/>
      <c r="M664" s="4"/>
      <c r="N664" s="4"/>
      <c r="O664" s="4"/>
      <c r="P664" s="4"/>
      <c r="Q664" s="4"/>
      <c r="R664" s="4"/>
      <c r="S664" s="4"/>
      <c r="T664" s="4"/>
      <c r="U664" s="4"/>
      <c r="V664" s="4"/>
      <c r="W664" s="4"/>
      <c r="X664" s="4"/>
    </row>
    <row r="665" spans="1:24" ht="15" customHeight="1" x14ac:dyDescent="0.25">
      <c r="A665" s="143" t="s">
        <v>2768</v>
      </c>
      <c r="B665" s="144">
        <v>26.4</v>
      </c>
      <c r="C665" s="145">
        <v>0.4</v>
      </c>
      <c r="D665" s="143">
        <v>3.5</v>
      </c>
      <c r="E665" s="144"/>
      <c r="F665" s="4"/>
      <c r="G665" s="4"/>
      <c r="H665" s="4"/>
      <c r="I665" s="4"/>
      <c r="K665" s="4"/>
      <c r="L665" s="4"/>
      <c r="M665" s="4"/>
      <c r="N665" s="4"/>
      <c r="O665" s="4"/>
      <c r="P665" s="4"/>
      <c r="Q665" s="4"/>
      <c r="R665" s="4"/>
      <c r="S665" s="4"/>
      <c r="T665" s="4"/>
      <c r="U665" s="4"/>
      <c r="V665" s="4"/>
      <c r="W665" s="4"/>
      <c r="X665" s="4"/>
    </row>
    <row r="666" spans="1:24" ht="15" customHeight="1" x14ac:dyDescent="0.25">
      <c r="A666" s="146" t="s">
        <v>2769</v>
      </c>
      <c r="B666" s="147">
        <v>26.3</v>
      </c>
      <c r="C666" s="148">
        <v>0.4</v>
      </c>
      <c r="D666" s="146">
        <v>3.1</v>
      </c>
      <c r="E666" s="147"/>
      <c r="F666" s="4"/>
      <c r="G666" s="4"/>
      <c r="H666" s="4"/>
      <c r="I666" s="4"/>
      <c r="K666" s="4"/>
      <c r="L666" s="4"/>
      <c r="M666" s="4"/>
      <c r="N666" s="4"/>
      <c r="O666" s="4"/>
      <c r="P666" s="4"/>
      <c r="Q666" s="4"/>
      <c r="R666" s="4"/>
      <c r="S666" s="4"/>
      <c r="T666" s="4"/>
      <c r="U666" s="4"/>
      <c r="V666" s="4"/>
      <c r="W666" s="4"/>
      <c r="X666" s="4"/>
    </row>
    <row r="667" spans="1:24" ht="15" customHeight="1" x14ac:dyDescent="0.25">
      <c r="A667" s="143" t="s">
        <v>2770</v>
      </c>
      <c r="B667" s="144">
        <v>26.2</v>
      </c>
      <c r="C667" s="145">
        <v>0</v>
      </c>
      <c r="D667" s="143">
        <v>2.7</v>
      </c>
      <c r="E667" s="144"/>
      <c r="F667" s="4"/>
      <c r="G667" s="4"/>
      <c r="H667" s="4"/>
      <c r="I667" s="4"/>
      <c r="K667" s="4"/>
      <c r="L667" s="4"/>
      <c r="M667" s="4"/>
      <c r="N667" s="4"/>
      <c r="O667" s="4"/>
      <c r="P667" s="4"/>
      <c r="Q667" s="4"/>
      <c r="R667" s="4"/>
      <c r="S667" s="4"/>
      <c r="T667" s="4"/>
      <c r="U667" s="4"/>
      <c r="V667" s="4"/>
      <c r="W667" s="4"/>
      <c r="X667" s="4"/>
    </row>
    <row r="668" spans="1:24" ht="15" customHeight="1" x14ac:dyDescent="0.25">
      <c r="A668" s="146" t="s">
        <v>2771</v>
      </c>
      <c r="B668" s="147">
        <v>26.2</v>
      </c>
      <c r="C668" s="148">
        <v>0.8</v>
      </c>
      <c r="D668" s="146">
        <v>3.1</v>
      </c>
      <c r="E668" s="147"/>
      <c r="F668" s="4"/>
      <c r="G668" s="4"/>
      <c r="H668" s="4"/>
      <c r="I668" s="4"/>
      <c r="K668" s="4"/>
      <c r="L668" s="4"/>
      <c r="M668" s="4"/>
      <c r="N668" s="4"/>
      <c r="O668" s="4"/>
      <c r="P668" s="4"/>
      <c r="Q668" s="4"/>
      <c r="R668" s="4"/>
      <c r="S668" s="4"/>
      <c r="T668" s="4"/>
      <c r="U668" s="4"/>
      <c r="V668" s="4"/>
      <c r="W668" s="4"/>
      <c r="X668" s="4"/>
    </row>
    <row r="669" spans="1:24" ht="15" customHeight="1" x14ac:dyDescent="0.25">
      <c r="A669" s="143" t="s">
        <v>2772</v>
      </c>
      <c r="B669" s="144">
        <v>26</v>
      </c>
      <c r="C669" s="145">
        <v>0</v>
      </c>
      <c r="D669" s="143">
        <v>2.4</v>
      </c>
      <c r="E669" s="144">
        <f t="shared" ref="E669" si="52">SUM(B669:B680)/12</f>
        <v>25.724999999999998</v>
      </c>
      <c r="F669" s="4"/>
      <c r="G669" s="4"/>
      <c r="H669" s="4"/>
      <c r="I669" s="4"/>
      <c r="K669" s="4"/>
      <c r="L669" s="4"/>
      <c r="M669" s="4"/>
      <c r="N669" s="4"/>
      <c r="O669" s="4"/>
      <c r="P669" s="4"/>
      <c r="Q669" s="4"/>
      <c r="R669" s="4"/>
      <c r="S669" s="4"/>
      <c r="T669" s="4"/>
      <c r="U669" s="4"/>
      <c r="V669" s="4"/>
      <c r="W669" s="4"/>
      <c r="X669" s="4"/>
    </row>
    <row r="670" spans="1:24" ht="15" customHeight="1" x14ac:dyDescent="0.25">
      <c r="A670" s="146" t="s">
        <v>2773</v>
      </c>
      <c r="B670" s="147">
        <v>26</v>
      </c>
      <c r="C670" s="148">
        <v>0.4</v>
      </c>
      <c r="D670" s="146">
        <v>2.8</v>
      </c>
      <c r="E670" s="147"/>
      <c r="F670" s="4"/>
      <c r="G670" s="4"/>
      <c r="H670" s="4"/>
      <c r="I670" s="4"/>
      <c r="K670" s="4"/>
      <c r="L670" s="4"/>
      <c r="M670" s="4"/>
      <c r="N670" s="4"/>
      <c r="O670" s="4"/>
      <c r="P670" s="4"/>
      <c r="Q670" s="4"/>
      <c r="R670" s="4"/>
      <c r="S670" s="4"/>
      <c r="T670" s="4"/>
      <c r="U670" s="4"/>
      <c r="V670" s="4"/>
      <c r="W670" s="4"/>
      <c r="X670" s="4"/>
    </row>
    <row r="671" spans="1:24" ht="15" customHeight="1" x14ac:dyDescent="0.25">
      <c r="A671" s="143" t="s">
        <v>2774</v>
      </c>
      <c r="B671" s="144">
        <v>25.9</v>
      </c>
      <c r="C671" s="145">
        <v>0</v>
      </c>
      <c r="D671" s="143">
        <v>2.4</v>
      </c>
      <c r="E671" s="144"/>
      <c r="F671" s="4"/>
      <c r="G671" s="4"/>
      <c r="H671" s="4"/>
      <c r="I671" s="4"/>
      <c r="K671" s="4"/>
      <c r="L671" s="4"/>
      <c r="M671" s="4"/>
      <c r="N671" s="4"/>
      <c r="O671" s="4"/>
      <c r="P671" s="4"/>
      <c r="Q671" s="4"/>
      <c r="R671" s="4"/>
      <c r="S671" s="4"/>
      <c r="T671" s="4"/>
      <c r="U671" s="4"/>
      <c r="V671" s="4"/>
      <c r="W671" s="4"/>
      <c r="X671" s="4"/>
    </row>
    <row r="672" spans="1:24" ht="15" customHeight="1" x14ac:dyDescent="0.25">
      <c r="A672" s="146" t="s">
        <v>2775</v>
      </c>
      <c r="B672" s="147">
        <v>25.9</v>
      </c>
      <c r="C672" s="148">
        <v>0</v>
      </c>
      <c r="D672" s="146">
        <v>2.8</v>
      </c>
      <c r="E672" s="147"/>
      <c r="F672" s="4"/>
      <c r="G672" s="4"/>
      <c r="H672" s="4"/>
      <c r="I672" s="4"/>
      <c r="K672" s="4"/>
      <c r="L672" s="4"/>
      <c r="M672" s="4"/>
      <c r="N672" s="4"/>
      <c r="O672" s="4"/>
      <c r="P672" s="4"/>
      <c r="Q672" s="4"/>
      <c r="R672" s="4"/>
      <c r="S672" s="4"/>
      <c r="T672" s="4"/>
      <c r="U672" s="4"/>
      <c r="V672" s="4"/>
      <c r="W672" s="4"/>
      <c r="X672" s="4"/>
    </row>
    <row r="673" spans="1:24" ht="15" customHeight="1" x14ac:dyDescent="0.25">
      <c r="A673" s="143" t="s">
        <v>2776</v>
      </c>
      <c r="B673" s="144">
        <v>25.9</v>
      </c>
      <c r="C673" s="145">
        <v>0.4</v>
      </c>
      <c r="D673" s="143">
        <v>2.8</v>
      </c>
      <c r="E673" s="144"/>
      <c r="F673" s="4"/>
      <c r="G673" s="4"/>
      <c r="H673" s="4"/>
      <c r="I673" s="4"/>
      <c r="K673" s="4"/>
      <c r="L673" s="4"/>
      <c r="M673" s="4"/>
      <c r="N673" s="4"/>
      <c r="O673" s="4"/>
      <c r="P673" s="4"/>
      <c r="Q673" s="4"/>
      <c r="R673" s="4"/>
      <c r="S673" s="4"/>
      <c r="T673" s="4"/>
      <c r="U673" s="4"/>
      <c r="V673" s="4"/>
      <c r="W673" s="4"/>
      <c r="X673" s="4"/>
    </row>
    <row r="674" spans="1:24" ht="15" customHeight="1" x14ac:dyDescent="0.25">
      <c r="A674" s="146" t="s">
        <v>2777</v>
      </c>
      <c r="B674" s="147">
        <v>25.8</v>
      </c>
      <c r="C674" s="148">
        <v>0.4</v>
      </c>
      <c r="D674" s="146">
        <v>2.8</v>
      </c>
      <c r="E674" s="147"/>
      <c r="F674" s="4"/>
      <c r="G674" s="4"/>
      <c r="H674" s="4"/>
      <c r="I674" s="4"/>
      <c r="K674" s="4"/>
      <c r="L674" s="4"/>
      <c r="M674" s="4"/>
      <c r="N674" s="4"/>
      <c r="O674" s="4"/>
      <c r="P674" s="4"/>
      <c r="Q674" s="4"/>
      <c r="R674" s="4"/>
      <c r="S674" s="4"/>
      <c r="T674" s="4"/>
      <c r="U674" s="4"/>
      <c r="V674" s="4"/>
      <c r="W674" s="4"/>
      <c r="X674" s="4"/>
    </row>
    <row r="675" spans="1:24" ht="15" customHeight="1" x14ac:dyDescent="0.25">
      <c r="A675" s="143" t="s">
        <v>2778</v>
      </c>
      <c r="B675" s="144">
        <v>25.7</v>
      </c>
      <c r="C675" s="145">
        <v>0.4</v>
      </c>
      <c r="D675" s="143">
        <v>2.4</v>
      </c>
      <c r="E675" s="144"/>
      <c r="F675" s="4"/>
      <c r="G675" s="4"/>
      <c r="H675" s="4"/>
      <c r="I675" s="4"/>
      <c r="K675" s="4"/>
      <c r="L675" s="4"/>
      <c r="M675" s="4"/>
      <c r="N675" s="4"/>
      <c r="O675" s="4"/>
      <c r="P675" s="4"/>
      <c r="Q675" s="4"/>
      <c r="R675" s="4"/>
      <c r="S675" s="4"/>
      <c r="T675" s="4"/>
      <c r="U675" s="4"/>
      <c r="V675" s="4"/>
      <c r="W675" s="4"/>
      <c r="X675" s="4"/>
    </row>
    <row r="676" spans="1:24" ht="15" customHeight="1" x14ac:dyDescent="0.25">
      <c r="A676" s="146" t="s">
        <v>2779</v>
      </c>
      <c r="B676" s="147">
        <v>25.6</v>
      </c>
      <c r="C676" s="148">
        <v>0.4</v>
      </c>
      <c r="D676" s="146">
        <v>1.6</v>
      </c>
      <c r="E676" s="147"/>
      <c r="F676" s="4"/>
      <c r="G676" s="4"/>
      <c r="H676" s="4"/>
      <c r="I676" s="4"/>
      <c r="K676" s="4"/>
      <c r="L676" s="4"/>
      <c r="M676" s="4"/>
      <c r="N676" s="4"/>
      <c r="O676" s="4"/>
      <c r="P676" s="4"/>
      <c r="Q676" s="4"/>
      <c r="R676" s="4"/>
      <c r="S676" s="4"/>
      <c r="T676" s="4"/>
      <c r="U676" s="4"/>
      <c r="V676" s="4"/>
      <c r="W676" s="4"/>
      <c r="X676" s="4"/>
    </row>
    <row r="677" spans="1:24" ht="15" customHeight="1" x14ac:dyDescent="0.25">
      <c r="A677" s="143" t="s">
        <v>2780</v>
      </c>
      <c r="B677" s="144">
        <v>25.5</v>
      </c>
      <c r="C677" s="145">
        <v>0</v>
      </c>
      <c r="D677" s="143">
        <v>1.6</v>
      </c>
      <c r="E677" s="144"/>
      <c r="F677" s="4"/>
      <c r="G677" s="4"/>
      <c r="H677" s="4"/>
      <c r="I677" s="4"/>
      <c r="K677" s="4"/>
      <c r="L677" s="4"/>
      <c r="M677" s="4"/>
      <c r="N677" s="4"/>
      <c r="O677" s="4"/>
      <c r="P677" s="4"/>
      <c r="Q677" s="4"/>
      <c r="R677" s="4"/>
      <c r="S677" s="4"/>
      <c r="T677" s="4"/>
      <c r="U677" s="4"/>
      <c r="V677" s="4"/>
      <c r="W677" s="4"/>
      <c r="X677" s="4"/>
    </row>
    <row r="678" spans="1:24" ht="15" customHeight="1" x14ac:dyDescent="0.25">
      <c r="A678" s="146" t="s">
        <v>2781</v>
      </c>
      <c r="B678" s="147">
        <v>25.5</v>
      </c>
      <c r="C678" s="148">
        <v>0</v>
      </c>
      <c r="D678" s="146">
        <v>2</v>
      </c>
      <c r="E678" s="147"/>
      <c r="F678" s="4"/>
      <c r="G678" s="4"/>
      <c r="H678" s="4"/>
      <c r="I678" s="4"/>
      <c r="K678" s="4"/>
      <c r="L678" s="4"/>
      <c r="M678" s="4"/>
      <c r="N678" s="4"/>
      <c r="O678" s="4"/>
      <c r="P678" s="4"/>
      <c r="Q678" s="4"/>
      <c r="R678" s="4"/>
      <c r="S678" s="4"/>
      <c r="T678" s="4"/>
      <c r="U678" s="4"/>
      <c r="V678" s="4"/>
      <c r="W678" s="4"/>
      <c r="X678" s="4"/>
    </row>
    <row r="679" spans="1:24" ht="15" customHeight="1" x14ac:dyDescent="0.25">
      <c r="A679" s="143" t="s">
        <v>2782</v>
      </c>
      <c r="B679" s="144">
        <v>25.5</v>
      </c>
      <c r="C679" s="145">
        <v>0.4</v>
      </c>
      <c r="D679" s="143">
        <v>2</v>
      </c>
      <c r="E679" s="144"/>
      <c r="F679" s="4"/>
      <c r="G679" s="4"/>
      <c r="H679" s="4"/>
      <c r="I679" s="4"/>
      <c r="K679" s="4"/>
      <c r="L679" s="4"/>
      <c r="M679" s="4"/>
      <c r="N679" s="4"/>
      <c r="O679" s="4"/>
      <c r="P679" s="4"/>
      <c r="Q679" s="4"/>
      <c r="R679" s="4"/>
      <c r="S679" s="4"/>
      <c r="T679" s="4"/>
      <c r="U679" s="4"/>
      <c r="V679" s="4"/>
      <c r="W679" s="4"/>
      <c r="X679" s="4"/>
    </row>
    <row r="680" spans="1:24" ht="15" customHeight="1" x14ac:dyDescent="0.25">
      <c r="A680" s="146" t="s">
        <v>2783</v>
      </c>
      <c r="B680" s="147">
        <v>25.4</v>
      </c>
      <c r="C680" s="148">
        <v>0</v>
      </c>
      <c r="D680" s="146">
        <v>1.6</v>
      </c>
      <c r="E680" s="147"/>
      <c r="F680" s="4"/>
      <c r="G680" s="4"/>
      <c r="H680" s="4"/>
      <c r="I680" s="4"/>
      <c r="K680" s="4"/>
      <c r="L680" s="4"/>
      <c r="M680" s="4"/>
      <c r="N680" s="4"/>
      <c r="O680" s="4"/>
      <c r="P680" s="4"/>
      <c r="Q680" s="4"/>
      <c r="R680" s="4"/>
      <c r="S680" s="4"/>
      <c r="T680" s="4"/>
      <c r="U680" s="4"/>
      <c r="V680" s="4"/>
      <c r="W680" s="4"/>
      <c r="X680" s="4"/>
    </row>
    <row r="681" spans="1:24" ht="15" customHeight="1" x14ac:dyDescent="0.25">
      <c r="A681" s="143" t="s">
        <v>2784</v>
      </c>
      <c r="B681" s="144">
        <v>25.4</v>
      </c>
      <c r="C681" s="145">
        <v>0.4</v>
      </c>
      <c r="D681" s="143">
        <v>1.2</v>
      </c>
      <c r="E681" s="144">
        <f t="shared" ref="E681" si="53">SUM(B681:B692)/12</f>
        <v>25.158333333333331</v>
      </c>
      <c r="F681" s="4"/>
      <c r="G681" s="4"/>
      <c r="H681" s="4"/>
      <c r="I681" s="4"/>
      <c r="K681" s="4"/>
      <c r="L681" s="4"/>
      <c r="M681" s="4"/>
      <c r="N681" s="4"/>
      <c r="O681" s="4"/>
      <c r="P681" s="4"/>
      <c r="Q681" s="4"/>
      <c r="R681" s="4"/>
      <c r="S681" s="4"/>
      <c r="T681" s="4"/>
      <c r="U681" s="4"/>
      <c r="V681" s="4"/>
      <c r="W681" s="4"/>
      <c r="X681" s="4"/>
    </row>
    <row r="682" spans="1:24" ht="15" customHeight="1" x14ac:dyDescent="0.25">
      <c r="A682" s="146" t="s">
        <v>2785</v>
      </c>
      <c r="B682" s="147">
        <v>25.3</v>
      </c>
      <c r="C682" s="148">
        <v>0</v>
      </c>
      <c r="D682" s="146">
        <v>0.8</v>
      </c>
      <c r="E682" s="147"/>
      <c r="F682" s="4"/>
      <c r="G682" s="4"/>
      <c r="H682" s="4"/>
      <c r="I682" s="4"/>
      <c r="K682" s="4"/>
      <c r="L682" s="4"/>
      <c r="M682" s="4"/>
      <c r="N682" s="4"/>
      <c r="O682" s="4"/>
      <c r="P682" s="4"/>
      <c r="Q682" s="4"/>
      <c r="R682" s="4"/>
      <c r="S682" s="4"/>
      <c r="T682" s="4"/>
      <c r="U682" s="4"/>
      <c r="V682" s="4"/>
      <c r="W682" s="4"/>
      <c r="X682" s="4"/>
    </row>
    <row r="683" spans="1:24" ht="15" customHeight="1" x14ac:dyDescent="0.25">
      <c r="A683" s="143" t="s">
        <v>2786</v>
      </c>
      <c r="B683" s="144">
        <v>25.3</v>
      </c>
      <c r="C683" s="145">
        <v>0.4</v>
      </c>
      <c r="D683" s="143">
        <v>1.2</v>
      </c>
      <c r="E683" s="144"/>
      <c r="F683" s="4"/>
      <c r="G683" s="4"/>
      <c r="H683" s="4"/>
      <c r="I683" s="4"/>
      <c r="K683" s="4"/>
      <c r="L683" s="4"/>
      <c r="M683" s="4"/>
      <c r="N683" s="4"/>
      <c r="O683" s="4"/>
      <c r="P683" s="4"/>
      <c r="Q683" s="4"/>
      <c r="R683" s="4"/>
      <c r="S683" s="4"/>
      <c r="T683" s="4"/>
      <c r="U683" s="4"/>
      <c r="V683" s="4"/>
      <c r="W683" s="4"/>
      <c r="X683" s="4"/>
    </row>
    <row r="684" spans="1:24" ht="15" customHeight="1" x14ac:dyDescent="0.25">
      <c r="A684" s="146" t="s">
        <v>2787</v>
      </c>
      <c r="B684" s="147">
        <v>25.2</v>
      </c>
      <c r="C684" s="148">
        <v>0</v>
      </c>
      <c r="D684" s="146">
        <v>0.8</v>
      </c>
      <c r="E684" s="147"/>
      <c r="F684" s="4"/>
      <c r="G684" s="4"/>
      <c r="H684" s="4"/>
      <c r="I684" s="4"/>
      <c r="K684" s="4"/>
      <c r="L684" s="4"/>
      <c r="M684" s="4"/>
      <c r="N684" s="4"/>
      <c r="O684" s="4"/>
      <c r="P684" s="4"/>
      <c r="Q684" s="4"/>
      <c r="R684" s="4"/>
      <c r="S684" s="4"/>
      <c r="T684" s="4"/>
      <c r="U684" s="4"/>
      <c r="V684" s="4"/>
      <c r="W684" s="4"/>
      <c r="X684" s="4"/>
    </row>
    <row r="685" spans="1:24" ht="15" customHeight="1" x14ac:dyDescent="0.25">
      <c r="A685" s="143" t="s">
        <v>2788</v>
      </c>
      <c r="B685" s="144">
        <v>25.2</v>
      </c>
      <c r="C685" s="145">
        <v>0.4</v>
      </c>
      <c r="D685" s="143">
        <v>0.8</v>
      </c>
      <c r="E685" s="144"/>
      <c r="F685" s="4"/>
      <c r="G685" s="4"/>
      <c r="H685" s="4"/>
      <c r="I685" s="4"/>
      <c r="K685" s="4"/>
      <c r="L685" s="4"/>
      <c r="M685" s="4"/>
      <c r="N685" s="4"/>
      <c r="O685" s="4"/>
      <c r="P685" s="4"/>
      <c r="Q685" s="4"/>
      <c r="R685" s="4"/>
      <c r="S685" s="4"/>
      <c r="T685" s="4"/>
      <c r="U685" s="4"/>
      <c r="V685" s="4"/>
      <c r="W685" s="4"/>
      <c r="X685" s="4"/>
    </row>
    <row r="686" spans="1:24" ht="15" customHeight="1" x14ac:dyDescent="0.25">
      <c r="A686" s="146" t="s">
        <v>2789</v>
      </c>
      <c r="B686" s="147">
        <v>25.1</v>
      </c>
      <c r="C686" s="148">
        <v>0</v>
      </c>
      <c r="D686" s="146">
        <v>1.2</v>
      </c>
      <c r="E686" s="147"/>
      <c r="F686" s="4"/>
      <c r="G686" s="4"/>
      <c r="H686" s="4"/>
      <c r="I686" s="4"/>
      <c r="K686" s="4"/>
      <c r="L686" s="4"/>
      <c r="M686" s="4"/>
      <c r="N686" s="4"/>
      <c r="O686" s="4"/>
      <c r="P686" s="4"/>
      <c r="Q686" s="4"/>
      <c r="R686" s="4"/>
      <c r="S686" s="4"/>
      <c r="T686" s="4"/>
      <c r="U686" s="4"/>
      <c r="V686" s="4"/>
      <c r="W686" s="4"/>
      <c r="X686" s="4"/>
    </row>
    <row r="687" spans="1:24" ht="15" customHeight="1" x14ac:dyDescent="0.25">
      <c r="A687" s="143" t="s">
        <v>2790</v>
      </c>
      <c r="B687" s="144">
        <v>25.1</v>
      </c>
      <c r="C687" s="145">
        <v>-0.4</v>
      </c>
      <c r="D687" s="143">
        <v>1.6</v>
      </c>
      <c r="E687" s="144"/>
      <c r="F687" s="4"/>
      <c r="G687" s="4"/>
      <c r="H687" s="4"/>
      <c r="I687" s="4"/>
      <c r="K687" s="4"/>
      <c r="L687" s="4"/>
      <c r="M687" s="4"/>
      <c r="N687" s="4"/>
      <c r="O687" s="4"/>
      <c r="P687" s="4"/>
      <c r="Q687" s="4"/>
      <c r="R687" s="4"/>
      <c r="S687" s="4"/>
      <c r="T687" s="4"/>
      <c r="U687" s="4"/>
      <c r="V687" s="4"/>
      <c r="W687" s="4"/>
      <c r="X687" s="4"/>
    </row>
    <row r="688" spans="1:24" ht="15" customHeight="1" x14ac:dyDescent="0.25">
      <c r="A688" s="146" t="s">
        <v>2791</v>
      </c>
      <c r="B688" s="147">
        <v>25.2</v>
      </c>
      <c r="C688" s="148">
        <v>0.4</v>
      </c>
      <c r="D688" s="146">
        <v>2.4</v>
      </c>
      <c r="E688" s="147"/>
      <c r="F688" s="4"/>
      <c r="G688" s="4"/>
      <c r="H688" s="4"/>
      <c r="I688" s="4"/>
      <c r="K688" s="4"/>
      <c r="L688" s="4"/>
      <c r="M688" s="4"/>
      <c r="N688" s="4"/>
      <c r="O688" s="4"/>
      <c r="P688" s="4"/>
      <c r="Q688" s="4"/>
      <c r="R688" s="4"/>
      <c r="S688" s="4"/>
      <c r="T688" s="4"/>
      <c r="U688" s="4"/>
      <c r="V688" s="4"/>
      <c r="W688" s="4"/>
      <c r="X688" s="4"/>
    </row>
    <row r="689" spans="1:24" ht="15" customHeight="1" x14ac:dyDescent="0.25">
      <c r="A689" s="143" t="s">
        <v>2792</v>
      </c>
      <c r="B689" s="144">
        <v>25.1</v>
      </c>
      <c r="C689" s="145">
        <v>0.4</v>
      </c>
      <c r="D689" s="143">
        <v>2</v>
      </c>
      <c r="E689" s="144"/>
      <c r="F689" s="4"/>
      <c r="G689" s="4"/>
      <c r="H689" s="4"/>
      <c r="I689" s="4"/>
      <c r="K689" s="4"/>
      <c r="L689" s="4"/>
      <c r="M689" s="4"/>
      <c r="N689" s="4"/>
      <c r="O689" s="4"/>
      <c r="P689" s="4"/>
      <c r="Q689" s="4"/>
      <c r="R689" s="4"/>
      <c r="S689" s="4"/>
      <c r="T689" s="4"/>
      <c r="U689" s="4"/>
      <c r="V689" s="4"/>
      <c r="W689" s="4"/>
      <c r="X689" s="4"/>
    </row>
    <row r="690" spans="1:24" ht="15" customHeight="1" x14ac:dyDescent="0.25">
      <c r="A690" s="146" t="s">
        <v>2793</v>
      </c>
      <c r="B690" s="147">
        <v>25</v>
      </c>
      <c r="C690" s="148">
        <v>0</v>
      </c>
      <c r="D690" s="146">
        <v>1.6</v>
      </c>
      <c r="E690" s="147"/>
      <c r="F690" s="4"/>
      <c r="G690" s="4"/>
      <c r="H690" s="4"/>
      <c r="I690" s="4"/>
      <c r="K690" s="4"/>
      <c r="L690" s="4"/>
      <c r="M690" s="4"/>
      <c r="N690" s="4"/>
      <c r="O690" s="4"/>
      <c r="P690" s="4"/>
      <c r="Q690" s="4"/>
      <c r="R690" s="4"/>
      <c r="S690" s="4"/>
      <c r="T690" s="4"/>
      <c r="U690" s="4"/>
      <c r="V690" s="4"/>
      <c r="W690" s="4"/>
      <c r="X690" s="4"/>
    </row>
    <row r="691" spans="1:24" ht="15" customHeight="1" x14ac:dyDescent="0.25">
      <c r="A691" s="143" t="s">
        <v>2794</v>
      </c>
      <c r="B691" s="144">
        <v>25</v>
      </c>
      <c r="C691" s="145">
        <v>0</v>
      </c>
      <c r="D691" s="143">
        <v>1.6</v>
      </c>
      <c r="E691" s="144"/>
      <c r="F691" s="4"/>
      <c r="G691" s="4"/>
      <c r="H691" s="4"/>
      <c r="I691" s="4"/>
      <c r="K691" s="4"/>
      <c r="L691" s="4"/>
      <c r="M691" s="4"/>
      <c r="N691" s="4"/>
      <c r="O691" s="4"/>
      <c r="P691" s="4"/>
      <c r="Q691" s="4"/>
      <c r="R691" s="4"/>
      <c r="S691" s="4"/>
      <c r="T691" s="4"/>
      <c r="U691" s="4"/>
      <c r="V691" s="4"/>
      <c r="W691" s="4"/>
      <c r="X691" s="4"/>
    </row>
    <row r="692" spans="1:24" ht="15" customHeight="1" x14ac:dyDescent="0.25">
      <c r="A692" s="146" t="s">
        <v>2795</v>
      </c>
      <c r="B692" s="147">
        <v>25</v>
      </c>
      <c r="C692" s="148">
        <v>-0.4</v>
      </c>
      <c r="D692" s="146">
        <v>1.6</v>
      </c>
      <c r="E692" s="147"/>
      <c r="F692" s="4"/>
      <c r="G692" s="4"/>
      <c r="H692" s="4"/>
      <c r="I692" s="4"/>
      <c r="K692" s="4"/>
      <c r="L692" s="4"/>
      <c r="M692" s="4"/>
      <c r="N692" s="4"/>
      <c r="O692" s="4"/>
      <c r="P692" s="4"/>
      <c r="Q692" s="4"/>
      <c r="R692" s="4"/>
      <c r="S692" s="4"/>
      <c r="T692" s="4"/>
      <c r="U692" s="4"/>
      <c r="V692" s="4"/>
      <c r="W692" s="4"/>
      <c r="X692" s="4"/>
    </row>
    <row r="693" spans="1:24" ht="15" customHeight="1" x14ac:dyDescent="0.25">
      <c r="A693" s="143" t="s">
        <v>2796</v>
      </c>
      <c r="B693" s="144">
        <v>25.1</v>
      </c>
      <c r="C693" s="145">
        <v>0</v>
      </c>
      <c r="D693" s="143">
        <v>2</v>
      </c>
      <c r="E693" s="144">
        <f t="shared" ref="E693" si="54">SUM(B693:B704)/12</f>
        <v>24.808333333333334</v>
      </c>
      <c r="F693" s="4"/>
      <c r="G693" s="4"/>
      <c r="H693" s="4"/>
      <c r="I693" s="4"/>
      <c r="K693" s="4"/>
      <c r="L693" s="4"/>
      <c r="M693" s="4"/>
      <c r="N693" s="4"/>
      <c r="O693" s="4"/>
      <c r="P693" s="4"/>
      <c r="Q693" s="4"/>
      <c r="R693" s="4"/>
      <c r="S693" s="4"/>
      <c r="T693" s="4"/>
      <c r="U693" s="4"/>
      <c r="V693" s="4"/>
      <c r="W693" s="4"/>
      <c r="X693" s="4"/>
    </row>
    <row r="694" spans="1:24" ht="15" customHeight="1" x14ac:dyDescent="0.25">
      <c r="A694" s="146" t="s">
        <v>2797</v>
      </c>
      <c r="B694" s="147">
        <v>25.1</v>
      </c>
      <c r="C694" s="148">
        <v>0.4</v>
      </c>
      <c r="D694" s="146">
        <v>2.4</v>
      </c>
      <c r="E694" s="147"/>
      <c r="F694" s="4"/>
      <c r="G694" s="4"/>
      <c r="H694" s="4"/>
      <c r="I694" s="4"/>
      <c r="K694" s="4"/>
      <c r="L694" s="4"/>
      <c r="M694" s="4"/>
      <c r="N694" s="4"/>
      <c r="O694" s="4"/>
      <c r="P694" s="4"/>
      <c r="Q694" s="4"/>
      <c r="R694" s="4"/>
      <c r="S694" s="4"/>
      <c r="T694" s="4"/>
      <c r="U694" s="4"/>
      <c r="V694" s="4"/>
      <c r="W694" s="4"/>
      <c r="X694" s="4"/>
    </row>
    <row r="695" spans="1:24" ht="15" customHeight="1" x14ac:dyDescent="0.25">
      <c r="A695" s="143" t="s">
        <v>2798</v>
      </c>
      <c r="B695" s="144">
        <v>25</v>
      </c>
      <c r="C695" s="145">
        <v>0</v>
      </c>
      <c r="D695" s="143">
        <v>2</v>
      </c>
      <c r="E695" s="144"/>
      <c r="F695" s="4"/>
      <c r="G695" s="4"/>
      <c r="H695" s="4"/>
      <c r="I695" s="4"/>
      <c r="K695" s="4"/>
      <c r="L695" s="4"/>
      <c r="M695" s="4"/>
      <c r="N695" s="4"/>
      <c r="O695" s="4"/>
      <c r="P695" s="4"/>
      <c r="Q695" s="4"/>
      <c r="R695" s="4"/>
      <c r="S695" s="4"/>
      <c r="T695" s="4"/>
      <c r="U695" s="4"/>
      <c r="V695" s="4"/>
      <c r="W695" s="4"/>
      <c r="X695" s="4"/>
    </row>
    <row r="696" spans="1:24" ht="15" customHeight="1" x14ac:dyDescent="0.25">
      <c r="A696" s="146" t="s">
        <v>2799</v>
      </c>
      <c r="B696" s="147">
        <v>25</v>
      </c>
      <c r="C696" s="148">
        <v>0</v>
      </c>
      <c r="D696" s="146">
        <v>2.5</v>
      </c>
      <c r="E696" s="147"/>
      <c r="F696" s="4"/>
      <c r="G696" s="4"/>
      <c r="H696" s="4"/>
      <c r="I696" s="4"/>
      <c r="K696" s="4"/>
      <c r="L696" s="4"/>
      <c r="M696" s="4"/>
      <c r="N696" s="4"/>
      <c r="O696" s="4"/>
      <c r="P696" s="4"/>
      <c r="Q696" s="4"/>
      <c r="R696" s="4"/>
      <c r="S696" s="4"/>
      <c r="T696" s="4"/>
      <c r="U696" s="4"/>
      <c r="V696" s="4"/>
      <c r="W696" s="4"/>
      <c r="X696" s="4"/>
    </row>
    <row r="697" spans="1:24" ht="15" customHeight="1" x14ac:dyDescent="0.25">
      <c r="A697" s="143" t="s">
        <v>2800</v>
      </c>
      <c r="B697" s="144">
        <v>25</v>
      </c>
      <c r="C697" s="145">
        <v>0.8</v>
      </c>
      <c r="D697" s="143">
        <v>2</v>
      </c>
      <c r="E697" s="144"/>
      <c r="F697" s="4"/>
      <c r="G697" s="4"/>
      <c r="H697" s="4"/>
      <c r="I697" s="4"/>
      <c r="K697" s="4"/>
      <c r="L697" s="4"/>
      <c r="M697" s="4"/>
      <c r="N697" s="4"/>
      <c r="O697" s="4"/>
      <c r="P697" s="4"/>
      <c r="Q697" s="4"/>
      <c r="R697" s="4"/>
      <c r="S697" s="4"/>
      <c r="T697" s="4"/>
      <c r="U697" s="4"/>
      <c r="V697" s="4"/>
      <c r="W697" s="4"/>
      <c r="X697" s="4"/>
    </row>
    <row r="698" spans="1:24" ht="15" customHeight="1" x14ac:dyDescent="0.25">
      <c r="A698" s="146" t="s">
        <v>2801</v>
      </c>
      <c r="B698" s="147">
        <v>24.8</v>
      </c>
      <c r="C698" s="148">
        <v>0.4</v>
      </c>
      <c r="D698" s="146">
        <v>0.8</v>
      </c>
      <c r="E698" s="147"/>
      <c r="F698" s="4"/>
      <c r="G698" s="4"/>
      <c r="H698" s="4"/>
      <c r="I698" s="4"/>
      <c r="K698" s="4"/>
      <c r="L698" s="4"/>
      <c r="M698" s="4"/>
      <c r="N698" s="4"/>
      <c r="O698" s="4"/>
      <c r="P698" s="4"/>
      <c r="Q698" s="4"/>
      <c r="R698" s="4"/>
      <c r="S698" s="4"/>
      <c r="T698" s="4"/>
      <c r="U698" s="4"/>
      <c r="V698" s="4"/>
      <c r="W698" s="4"/>
      <c r="X698" s="4"/>
    </row>
    <row r="699" spans="1:24" ht="15" customHeight="1" x14ac:dyDescent="0.25">
      <c r="A699" s="143" t="s">
        <v>2802</v>
      </c>
      <c r="B699" s="144">
        <v>24.7</v>
      </c>
      <c r="C699" s="145">
        <v>0.4</v>
      </c>
      <c r="D699" s="143">
        <v>-0.4</v>
      </c>
      <c r="E699" s="144"/>
      <c r="F699" s="4"/>
      <c r="G699" s="4"/>
      <c r="H699" s="4"/>
      <c r="I699" s="4"/>
      <c r="K699" s="4"/>
      <c r="L699" s="4"/>
      <c r="M699" s="4"/>
      <c r="N699" s="4"/>
      <c r="O699" s="4"/>
      <c r="P699" s="4"/>
      <c r="Q699" s="4"/>
      <c r="R699" s="4"/>
      <c r="S699" s="4"/>
      <c r="T699" s="4"/>
      <c r="U699" s="4"/>
      <c r="V699" s="4"/>
      <c r="W699" s="4"/>
      <c r="X699" s="4"/>
    </row>
    <row r="700" spans="1:24" ht="15" customHeight="1" x14ac:dyDescent="0.25">
      <c r="A700" s="146" t="s">
        <v>2803</v>
      </c>
      <c r="B700" s="147">
        <v>24.6</v>
      </c>
      <c r="C700" s="148">
        <v>0</v>
      </c>
      <c r="D700" s="146">
        <v>-0.8</v>
      </c>
      <c r="E700" s="147"/>
      <c r="F700" s="4"/>
      <c r="G700" s="4"/>
      <c r="H700" s="4"/>
      <c r="I700" s="4"/>
      <c r="K700" s="4"/>
      <c r="L700" s="4"/>
      <c r="M700" s="4"/>
      <c r="N700" s="4"/>
      <c r="O700" s="4"/>
      <c r="P700" s="4"/>
      <c r="Q700" s="4"/>
      <c r="R700" s="4"/>
      <c r="S700" s="4"/>
      <c r="T700" s="4"/>
      <c r="U700" s="4"/>
      <c r="V700" s="4"/>
      <c r="W700" s="4"/>
      <c r="X700" s="4"/>
    </row>
    <row r="701" spans="1:24" ht="15" customHeight="1" x14ac:dyDescent="0.25">
      <c r="A701" s="143" t="s">
        <v>2804</v>
      </c>
      <c r="B701" s="144">
        <v>24.6</v>
      </c>
      <c r="C701" s="145">
        <v>0</v>
      </c>
      <c r="D701" s="143">
        <v>-0.4</v>
      </c>
      <c r="E701" s="144"/>
      <c r="F701" s="4"/>
      <c r="G701" s="4"/>
      <c r="H701" s="4"/>
      <c r="I701" s="4"/>
      <c r="K701" s="4"/>
      <c r="L701" s="4"/>
      <c r="M701" s="4"/>
      <c r="N701" s="4"/>
      <c r="O701" s="4"/>
      <c r="P701" s="4"/>
      <c r="Q701" s="4"/>
      <c r="R701" s="4"/>
      <c r="S701" s="4"/>
      <c r="T701" s="4"/>
      <c r="U701" s="4"/>
      <c r="V701" s="4"/>
      <c r="W701" s="4"/>
      <c r="X701" s="4"/>
    </row>
    <row r="702" spans="1:24" ht="15" customHeight="1" x14ac:dyDescent="0.25">
      <c r="A702" s="146" t="s">
        <v>2805</v>
      </c>
      <c r="B702" s="147">
        <v>24.6</v>
      </c>
      <c r="C702" s="148">
        <v>0</v>
      </c>
      <c r="D702" s="146">
        <v>0.4</v>
      </c>
      <c r="E702" s="147"/>
      <c r="F702" s="4"/>
      <c r="G702" s="4"/>
      <c r="H702" s="4"/>
      <c r="I702" s="4"/>
      <c r="K702" s="4"/>
      <c r="L702" s="4"/>
      <c r="M702" s="4"/>
      <c r="N702" s="4"/>
      <c r="O702" s="4"/>
      <c r="P702" s="4"/>
      <c r="Q702" s="4"/>
      <c r="R702" s="4"/>
      <c r="S702" s="4"/>
      <c r="T702" s="4"/>
      <c r="U702" s="4"/>
      <c r="V702" s="4"/>
      <c r="W702" s="4"/>
      <c r="X702" s="4"/>
    </row>
    <row r="703" spans="1:24" ht="15" customHeight="1" x14ac:dyDescent="0.25">
      <c r="A703" s="143" t="s">
        <v>2806</v>
      </c>
      <c r="B703" s="144">
        <v>24.6</v>
      </c>
      <c r="C703" s="145">
        <v>0</v>
      </c>
      <c r="D703" s="143">
        <v>0.4</v>
      </c>
      <c r="E703" s="144"/>
      <c r="F703" s="4"/>
      <c r="G703" s="4"/>
      <c r="H703" s="4"/>
      <c r="I703" s="4"/>
      <c r="K703" s="4"/>
      <c r="L703" s="4"/>
      <c r="M703" s="4"/>
      <c r="N703" s="4"/>
      <c r="O703" s="4"/>
      <c r="P703" s="4"/>
      <c r="Q703" s="4"/>
      <c r="R703" s="4"/>
      <c r="S703" s="4"/>
      <c r="T703" s="4"/>
      <c r="U703" s="4"/>
      <c r="V703" s="4"/>
      <c r="W703" s="4"/>
      <c r="X703" s="4"/>
    </row>
    <row r="704" spans="1:24" ht="15" customHeight="1" x14ac:dyDescent="0.25">
      <c r="A704" s="146" t="s">
        <v>2807</v>
      </c>
      <c r="B704" s="147">
        <v>24.6</v>
      </c>
      <c r="C704" s="148">
        <v>0</v>
      </c>
      <c r="D704" s="146">
        <v>0.8</v>
      </c>
      <c r="E704" s="147"/>
      <c r="F704" s="4"/>
      <c r="G704" s="4"/>
      <c r="H704" s="4"/>
      <c r="I704" s="4"/>
      <c r="K704" s="4"/>
      <c r="L704" s="4"/>
      <c r="M704" s="4"/>
      <c r="N704" s="4"/>
      <c r="O704" s="4"/>
      <c r="P704" s="4"/>
      <c r="Q704" s="4"/>
      <c r="R704" s="4"/>
      <c r="S704" s="4"/>
      <c r="T704" s="4"/>
      <c r="U704" s="4"/>
      <c r="V704" s="4"/>
      <c r="W704" s="4"/>
      <c r="X704" s="4"/>
    </row>
    <row r="705" spans="1:24" ht="15" customHeight="1" x14ac:dyDescent="0.25">
      <c r="A705" s="143" t="s">
        <v>2808</v>
      </c>
      <c r="B705" s="144">
        <v>24.6</v>
      </c>
      <c r="C705" s="145">
        <v>0.4</v>
      </c>
      <c r="D705" s="143">
        <v>1.7</v>
      </c>
      <c r="E705" s="144">
        <f t="shared" ref="E705" si="55">SUM(B705:B716)/12</f>
        <v>24.566666666666663</v>
      </c>
      <c r="F705" s="4"/>
      <c r="G705" s="4"/>
      <c r="H705" s="4"/>
      <c r="I705" s="4"/>
      <c r="K705" s="4"/>
      <c r="L705" s="4"/>
      <c r="M705" s="4"/>
      <c r="N705" s="4"/>
      <c r="O705" s="4"/>
      <c r="P705" s="4"/>
      <c r="Q705" s="4"/>
      <c r="R705" s="4"/>
      <c r="S705" s="4"/>
      <c r="T705" s="4"/>
      <c r="U705" s="4"/>
      <c r="V705" s="4"/>
      <c r="W705" s="4"/>
      <c r="X705" s="4"/>
    </row>
    <row r="706" spans="1:24" ht="15" customHeight="1" x14ac:dyDescent="0.25">
      <c r="A706" s="146" t="s">
        <v>2809</v>
      </c>
      <c r="B706" s="147">
        <v>24.5</v>
      </c>
      <c r="C706" s="148">
        <v>0</v>
      </c>
      <c r="D706" s="146">
        <v>0.8</v>
      </c>
      <c r="E706" s="147"/>
      <c r="F706" s="4"/>
      <c r="G706" s="4"/>
      <c r="H706" s="4"/>
      <c r="I706" s="4"/>
      <c r="K706" s="4"/>
      <c r="L706" s="4"/>
      <c r="M706" s="4"/>
      <c r="N706" s="4"/>
      <c r="O706" s="4"/>
      <c r="P706" s="4"/>
      <c r="Q706" s="4"/>
      <c r="R706" s="4"/>
      <c r="S706" s="4"/>
      <c r="T706" s="4"/>
      <c r="U706" s="4"/>
      <c r="V706" s="4"/>
      <c r="W706" s="4"/>
      <c r="X706" s="4"/>
    </row>
    <row r="707" spans="1:24" ht="15" customHeight="1" x14ac:dyDescent="0.25">
      <c r="A707" s="143" t="s">
        <v>2810</v>
      </c>
      <c r="B707" s="144">
        <v>24.5</v>
      </c>
      <c r="C707" s="145">
        <v>0.4</v>
      </c>
      <c r="D707" s="143">
        <v>0.8</v>
      </c>
      <c r="E707" s="144"/>
      <c r="F707" s="4"/>
      <c r="G707" s="4"/>
      <c r="H707" s="4"/>
      <c r="I707" s="4"/>
      <c r="K707" s="4"/>
      <c r="L707" s="4"/>
      <c r="M707" s="4"/>
      <c r="N707" s="4"/>
      <c r="O707" s="4"/>
      <c r="P707" s="4"/>
      <c r="Q707" s="4"/>
      <c r="R707" s="4"/>
      <c r="S707" s="4"/>
      <c r="T707" s="4"/>
      <c r="U707" s="4"/>
      <c r="V707" s="4"/>
      <c r="W707" s="4"/>
      <c r="X707" s="4"/>
    </row>
    <row r="708" spans="1:24" ht="15" customHeight="1" x14ac:dyDescent="0.25">
      <c r="A708" s="146" t="s">
        <v>2811</v>
      </c>
      <c r="B708" s="147">
        <v>24.4</v>
      </c>
      <c r="C708" s="148">
        <v>-0.4</v>
      </c>
      <c r="D708" s="146">
        <v>0.4</v>
      </c>
      <c r="E708" s="147"/>
      <c r="F708" s="4"/>
      <c r="G708" s="4"/>
      <c r="H708" s="4"/>
      <c r="I708" s="4"/>
      <c r="K708" s="4"/>
      <c r="L708" s="4"/>
      <c r="M708" s="4"/>
      <c r="N708" s="4"/>
      <c r="O708" s="4"/>
      <c r="P708" s="4"/>
      <c r="Q708" s="4"/>
      <c r="R708" s="4"/>
      <c r="S708" s="4"/>
      <c r="T708" s="4"/>
      <c r="U708" s="4"/>
      <c r="V708" s="4"/>
      <c r="W708" s="4"/>
      <c r="X708" s="4"/>
    </row>
    <row r="709" spans="1:24" ht="15" customHeight="1" x14ac:dyDescent="0.25">
      <c r="A709" s="143" t="s">
        <v>2812</v>
      </c>
      <c r="B709" s="144">
        <v>24.5</v>
      </c>
      <c r="C709" s="145">
        <v>-0.4</v>
      </c>
      <c r="D709" s="143">
        <v>0.8</v>
      </c>
      <c r="E709" s="144"/>
      <c r="F709" s="4"/>
      <c r="G709" s="4"/>
      <c r="H709" s="4"/>
      <c r="I709" s="4"/>
      <c r="K709" s="4"/>
      <c r="L709" s="4"/>
      <c r="M709" s="4"/>
      <c r="N709" s="4"/>
      <c r="O709" s="4"/>
      <c r="P709" s="4"/>
      <c r="Q709" s="4"/>
      <c r="R709" s="4"/>
      <c r="S709" s="4"/>
      <c r="T709" s="4"/>
      <c r="U709" s="4"/>
      <c r="V709" s="4"/>
      <c r="W709" s="4"/>
      <c r="X709" s="4"/>
    </row>
    <row r="710" spans="1:24" ht="15" customHeight="1" x14ac:dyDescent="0.25">
      <c r="A710" s="146" t="s">
        <v>2813</v>
      </c>
      <c r="B710" s="147">
        <v>24.6</v>
      </c>
      <c r="C710" s="148">
        <v>-0.8</v>
      </c>
      <c r="D710" s="146">
        <v>1.7</v>
      </c>
      <c r="E710" s="147"/>
      <c r="F710" s="4"/>
      <c r="G710" s="4"/>
      <c r="H710" s="4"/>
      <c r="I710" s="4"/>
      <c r="K710" s="4"/>
      <c r="L710" s="4"/>
      <c r="M710" s="4"/>
      <c r="N710" s="4"/>
      <c r="O710" s="4"/>
      <c r="P710" s="4"/>
      <c r="Q710" s="4"/>
      <c r="R710" s="4"/>
      <c r="S710" s="4"/>
      <c r="T710" s="4"/>
      <c r="U710" s="4"/>
      <c r="V710" s="4"/>
      <c r="W710" s="4"/>
      <c r="X710" s="4"/>
    </row>
    <row r="711" spans="1:24" ht="15" customHeight="1" x14ac:dyDescent="0.25">
      <c r="A711" s="143" t="s">
        <v>2814</v>
      </c>
      <c r="B711" s="144">
        <v>24.8</v>
      </c>
      <c r="C711" s="145">
        <v>0</v>
      </c>
      <c r="D711" s="143">
        <v>2.9</v>
      </c>
      <c r="E711" s="144"/>
      <c r="F711" s="4"/>
      <c r="G711" s="4"/>
      <c r="H711" s="4"/>
      <c r="I711" s="4"/>
      <c r="K711" s="4"/>
      <c r="L711" s="4"/>
      <c r="M711" s="4"/>
      <c r="N711" s="4"/>
      <c r="O711" s="4"/>
      <c r="P711" s="4"/>
      <c r="Q711" s="4"/>
      <c r="R711" s="4"/>
      <c r="S711" s="4"/>
      <c r="T711" s="4"/>
      <c r="U711" s="4"/>
      <c r="V711" s="4"/>
      <c r="W711" s="4"/>
      <c r="X711" s="4"/>
    </row>
    <row r="712" spans="1:24" ht="15" customHeight="1" x14ac:dyDescent="0.25">
      <c r="A712" s="146" t="s">
        <v>2815</v>
      </c>
      <c r="B712" s="147">
        <v>24.8</v>
      </c>
      <c r="C712" s="148">
        <v>0.4</v>
      </c>
      <c r="D712" s="146">
        <v>3.3</v>
      </c>
      <c r="E712" s="147"/>
      <c r="F712" s="4"/>
      <c r="G712" s="4"/>
      <c r="H712" s="4"/>
      <c r="I712" s="4"/>
      <c r="K712" s="4"/>
      <c r="L712" s="4"/>
      <c r="M712" s="4"/>
      <c r="N712" s="4"/>
      <c r="O712" s="4"/>
      <c r="P712" s="4"/>
      <c r="Q712" s="4"/>
      <c r="R712" s="4"/>
      <c r="S712" s="4"/>
      <c r="T712" s="4"/>
      <c r="U712" s="4"/>
      <c r="V712" s="4"/>
      <c r="W712" s="4"/>
      <c r="X712" s="4"/>
    </row>
    <row r="713" spans="1:24" ht="15" customHeight="1" x14ac:dyDescent="0.25">
      <c r="A713" s="143" t="s">
        <v>2816</v>
      </c>
      <c r="B713" s="144">
        <v>24.7</v>
      </c>
      <c r="C713" s="145">
        <v>0.8</v>
      </c>
      <c r="D713" s="143">
        <v>3.8</v>
      </c>
      <c r="E713" s="144"/>
      <c r="F713" s="4"/>
      <c r="G713" s="4"/>
      <c r="H713" s="4"/>
      <c r="I713" s="4"/>
      <c r="K713" s="4"/>
      <c r="L713" s="4"/>
      <c r="M713" s="4"/>
      <c r="N713" s="4"/>
      <c r="O713" s="4"/>
      <c r="P713" s="4"/>
      <c r="Q713" s="4"/>
      <c r="R713" s="4"/>
      <c r="S713" s="4"/>
      <c r="T713" s="4"/>
      <c r="U713" s="4"/>
      <c r="V713" s="4"/>
      <c r="W713" s="4"/>
      <c r="X713" s="4"/>
    </row>
    <row r="714" spans="1:24" ht="15" customHeight="1" x14ac:dyDescent="0.25">
      <c r="A714" s="146" t="s">
        <v>2817</v>
      </c>
      <c r="B714" s="147">
        <v>24.5</v>
      </c>
      <c r="C714" s="148">
        <v>0</v>
      </c>
      <c r="D714" s="146">
        <v>2.9</v>
      </c>
      <c r="E714" s="147"/>
      <c r="F714" s="4"/>
      <c r="G714" s="4"/>
      <c r="H714" s="4"/>
      <c r="I714" s="4"/>
      <c r="K714" s="4"/>
      <c r="L714" s="4"/>
      <c r="M714" s="4"/>
      <c r="N714" s="4"/>
      <c r="O714" s="4"/>
      <c r="P714" s="4"/>
      <c r="Q714" s="4"/>
      <c r="R714" s="4"/>
      <c r="S714" s="4"/>
      <c r="T714" s="4"/>
      <c r="U714" s="4"/>
      <c r="V714" s="4"/>
      <c r="W714" s="4"/>
      <c r="X714" s="4"/>
    </row>
    <row r="715" spans="1:24" ht="15" customHeight="1" x14ac:dyDescent="0.25">
      <c r="A715" s="143" t="s">
        <v>2818</v>
      </c>
      <c r="B715" s="144">
        <v>24.5</v>
      </c>
      <c r="C715" s="145">
        <v>0.4</v>
      </c>
      <c r="D715" s="143">
        <v>2.9</v>
      </c>
      <c r="E715" s="144"/>
      <c r="F715" s="4"/>
      <c r="G715" s="4"/>
      <c r="H715" s="4"/>
      <c r="I715" s="4"/>
      <c r="K715" s="4"/>
      <c r="L715" s="4"/>
      <c r="M715" s="4"/>
      <c r="N715" s="4"/>
      <c r="O715" s="4"/>
      <c r="P715" s="4"/>
      <c r="Q715" s="4"/>
      <c r="R715" s="4"/>
      <c r="S715" s="4"/>
      <c r="T715" s="4"/>
      <c r="U715" s="4"/>
      <c r="V715" s="4"/>
      <c r="W715" s="4"/>
      <c r="X715" s="4"/>
    </row>
    <row r="716" spans="1:24" ht="15" customHeight="1" x14ac:dyDescent="0.25">
      <c r="A716" s="146" t="s">
        <v>2819</v>
      </c>
      <c r="B716" s="147">
        <v>24.4</v>
      </c>
      <c r="C716" s="148">
        <v>0.8</v>
      </c>
      <c r="D716" s="146">
        <v>3</v>
      </c>
      <c r="E716" s="147"/>
      <c r="F716" s="4"/>
      <c r="G716" s="4"/>
      <c r="H716" s="4"/>
      <c r="I716" s="4"/>
      <c r="K716" s="4"/>
      <c r="L716" s="4"/>
      <c r="M716" s="4"/>
      <c r="N716" s="4"/>
      <c r="O716" s="4"/>
      <c r="P716" s="4"/>
      <c r="Q716" s="4"/>
      <c r="R716" s="4"/>
      <c r="S716" s="4"/>
      <c r="T716" s="4"/>
      <c r="U716" s="4"/>
      <c r="V716" s="4"/>
      <c r="W716" s="4"/>
      <c r="X716" s="4"/>
    </row>
    <row r="717" spans="1:24" ht="15" customHeight="1" x14ac:dyDescent="0.25">
      <c r="A717" s="143" t="s">
        <v>2820</v>
      </c>
      <c r="B717" s="144">
        <v>24.2</v>
      </c>
      <c r="C717" s="145">
        <v>-0.4</v>
      </c>
      <c r="D717" s="143">
        <v>2.1</v>
      </c>
      <c r="E717" s="144">
        <f t="shared" ref="E717" si="56">SUM(B717:B728)/12</f>
        <v>24.066666666666666</v>
      </c>
      <c r="F717" s="4"/>
      <c r="G717" s="4"/>
      <c r="H717" s="4"/>
      <c r="I717" s="4"/>
      <c r="K717" s="4"/>
      <c r="L717" s="4"/>
      <c r="M717" s="4"/>
      <c r="N717" s="4"/>
      <c r="O717" s="4"/>
      <c r="P717" s="4"/>
      <c r="Q717" s="4"/>
      <c r="R717" s="4"/>
      <c r="S717" s="4"/>
      <c r="T717" s="4"/>
      <c r="U717" s="4"/>
      <c r="V717" s="4"/>
      <c r="W717" s="4"/>
      <c r="X717" s="4"/>
    </row>
    <row r="718" spans="1:24" ht="15" customHeight="1" x14ac:dyDescent="0.25">
      <c r="A718" s="146" t="s">
        <v>2821</v>
      </c>
      <c r="B718" s="147">
        <v>24.3</v>
      </c>
      <c r="C718" s="148">
        <v>0</v>
      </c>
      <c r="D718" s="146">
        <v>2.5</v>
      </c>
      <c r="E718" s="147"/>
      <c r="F718" s="4"/>
      <c r="G718" s="4"/>
      <c r="H718" s="4"/>
      <c r="I718" s="4"/>
      <c r="K718" s="4"/>
      <c r="L718" s="4"/>
      <c r="M718" s="4"/>
      <c r="N718" s="4"/>
      <c r="O718" s="4"/>
      <c r="P718" s="4"/>
      <c r="Q718" s="4"/>
      <c r="R718" s="4"/>
      <c r="S718" s="4"/>
      <c r="T718" s="4"/>
      <c r="U718" s="4"/>
      <c r="V718" s="4"/>
      <c r="W718" s="4"/>
      <c r="X718" s="4"/>
    </row>
    <row r="719" spans="1:24" ht="15" customHeight="1" x14ac:dyDescent="0.25">
      <c r="A719" s="143" t="s">
        <v>2822</v>
      </c>
      <c r="B719" s="144">
        <v>24.3</v>
      </c>
      <c r="C719" s="145">
        <v>0</v>
      </c>
      <c r="D719" s="143">
        <v>3</v>
      </c>
      <c r="E719" s="144"/>
      <c r="F719" s="4"/>
      <c r="G719" s="4"/>
      <c r="H719" s="4"/>
      <c r="I719" s="4"/>
      <c r="K719" s="4"/>
      <c r="L719" s="4"/>
      <c r="M719" s="4"/>
      <c r="N719" s="4"/>
      <c r="O719" s="4"/>
      <c r="P719" s="4"/>
      <c r="Q719" s="4"/>
      <c r="R719" s="4"/>
      <c r="S719" s="4"/>
      <c r="T719" s="4"/>
      <c r="U719" s="4"/>
      <c r="V719" s="4"/>
      <c r="W719" s="4"/>
      <c r="X719" s="4"/>
    </row>
    <row r="720" spans="1:24" ht="15" customHeight="1" x14ac:dyDescent="0.25">
      <c r="A720" s="146" t="s">
        <v>2823</v>
      </c>
      <c r="B720" s="147">
        <v>24.3</v>
      </c>
      <c r="C720" s="148">
        <v>0</v>
      </c>
      <c r="D720" s="146">
        <v>2.5</v>
      </c>
      <c r="E720" s="147"/>
      <c r="F720" s="4"/>
      <c r="G720" s="4"/>
      <c r="H720" s="4"/>
      <c r="I720" s="4"/>
      <c r="K720" s="4"/>
      <c r="L720" s="4"/>
      <c r="M720" s="4"/>
      <c r="N720" s="4"/>
      <c r="O720" s="4"/>
      <c r="P720" s="4"/>
      <c r="Q720" s="4"/>
      <c r="R720" s="4"/>
      <c r="S720" s="4"/>
      <c r="T720" s="4"/>
      <c r="U720" s="4"/>
      <c r="V720" s="4"/>
      <c r="W720" s="4"/>
      <c r="X720" s="4"/>
    </row>
    <row r="721" spans="1:24" ht="15" customHeight="1" x14ac:dyDescent="0.25">
      <c r="A721" s="143" t="s">
        <v>2824</v>
      </c>
      <c r="B721" s="144">
        <v>24.3</v>
      </c>
      <c r="C721" s="145">
        <v>0.4</v>
      </c>
      <c r="D721" s="143">
        <v>3</v>
      </c>
      <c r="E721" s="144"/>
      <c r="F721" s="4"/>
      <c r="G721" s="4"/>
      <c r="H721" s="4"/>
      <c r="I721" s="4"/>
      <c r="K721" s="4"/>
      <c r="L721" s="4"/>
      <c r="M721" s="4"/>
      <c r="N721" s="4"/>
      <c r="O721" s="4"/>
      <c r="P721" s="4"/>
      <c r="Q721" s="4"/>
      <c r="R721" s="4"/>
      <c r="S721" s="4"/>
      <c r="T721" s="4"/>
      <c r="U721" s="4"/>
      <c r="V721" s="4"/>
      <c r="W721" s="4"/>
      <c r="X721" s="4"/>
    </row>
    <row r="722" spans="1:24" ht="15" customHeight="1" x14ac:dyDescent="0.25">
      <c r="A722" s="146" t="s">
        <v>2825</v>
      </c>
      <c r="B722" s="147">
        <v>24.2</v>
      </c>
      <c r="C722" s="148">
        <v>0.4</v>
      </c>
      <c r="D722" s="146">
        <v>2.5</v>
      </c>
      <c r="E722" s="147"/>
      <c r="F722" s="4"/>
      <c r="G722" s="4"/>
      <c r="H722" s="4"/>
      <c r="I722" s="4"/>
      <c r="K722" s="4"/>
      <c r="L722" s="4"/>
      <c r="M722" s="4"/>
      <c r="N722" s="4"/>
      <c r="O722" s="4"/>
      <c r="P722" s="4"/>
      <c r="Q722" s="4"/>
      <c r="R722" s="4"/>
      <c r="S722" s="4"/>
      <c r="T722" s="4"/>
      <c r="U722" s="4"/>
      <c r="V722" s="4"/>
      <c r="W722" s="4"/>
      <c r="X722" s="4"/>
    </row>
    <row r="723" spans="1:24" ht="15" customHeight="1" x14ac:dyDescent="0.25">
      <c r="A723" s="143" t="s">
        <v>2826</v>
      </c>
      <c r="B723" s="144">
        <v>24.1</v>
      </c>
      <c r="C723" s="145">
        <v>0.4</v>
      </c>
      <c r="D723" s="143">
        <v>2.1</v>
      </c>
      <c r="E723" s="144"/>
      <c r="F723" s="4"/>
      <c r="G723" s="4"/>
      <c r="H723" s="4"/>
      <c r="I723" s="4"/>
      <c r="K723" s="4"/>
      <c r="L723" s="4"/>
      <c r="M723" s="4"/>
      <c r="N723" s="4"/>
      <c r="O723" s="4"/>
      <c r="P723" s="4"/>
      <c r="Q723" s="4"/>
      <c r="R723" s="4"/>
      <c r="S723" s="4"/>
      <c r="T723" s="4"/>
      <c r="U723" s="4"/>
      <c r="V723" s="4"/>
      <c r="W723" s="4"/>
      <c r="X723" s="4"/>
    </row>
    <row r="724" spans="1:24" ht="15" customHeight="1" x14ac:dyDescent="0.25">
      <c r="A724" s="146" t="s">
        <v>2827</v>
      </c>
      <c r="B724" s="147">
        <v>24</v>
      </c>
      <c r="C724" s="148">
        <v>0.8</v>
      </c>
      <c r="D724" s="146">
        <v>1.7</v>
      </c>
      <c r="E724" s="147"/>
      <c r="F724" s="4"/>
      <c r="G724" s="4"/>
      <c r="H724" s="4"/>
      <c r="I724" s="4"/>
      <c r="K724" s="4"/>
      <c r="L724" s="4"/>
      <c r="M724" s="4"/>
      <c r="N724" s="4"/>
      <c r="O724" s="4"/>
      <c r="P724" s="4"/>
      <c r="Q724" s="4"/>
      <c r="R724" s="4"/>
      <c r="S724" s="4"/>
      <c r="T724" s="4"/>
      <c r="U724" s="4"/>
      <c r="V724" s="4"/>
      <c r="W724" s="4"/>
      <c r="X724" s="4"/>
    </row>
    <row r="725" spans="1:24" ht="15" customHeight="1" x14ac:dyDescent="0.25">
      <c r="A725" s="143" t="s">
        <v>2828</v>
      </c>
      <c r="B725" s="144">
        <v>23.8</v>
      </c>
      <c r="C725" s="145">
        <v>0</v>
      </c>
      <c r="D725" s="143">
        <v>0.8</v>
      </c>
      <c r="E725" s="144"/>
      <c r="F725" s="4"/>
      <c r="G725" s="4"/>
      <c r="H725" s="4"/>
      <c r="I725" s="4"/>
      <c r="K725" s="4"/>
      <c r="L725" s="4"/>
      <c r="M725" s="4"/>
      <c r="N725" s="4"/>
      <c r="O725" s="4"/>
      <c r="P725" s="4"/>
      <c r="Q725" s="4"/>
      <c r="R725" s="4"/>
      <c r="S725" s="4"/>
      <c r="T725" s="4"/>
      <c r="U725" s="4"/>
      <c r="V725" s="4"/>
      <c r="W725" s="4"/>
      <c r="X725" s="4"/>
    </row>
    <row r="726" spans="1:24" ht="15" customHeight="1" x14ac:dyDescent="0.25">
      <c r="A726" s="146" t="s">
        <v>2829</v>
      </c>
      <c r="B726" s="147">
        <v>23.8</v>
      </c>
      <c r="C726" s="148">
        <v>0</v>
      </c>
      <c r="D726" s="146">
        <v>0.4</v>
      </c>
      <c r="E726" s="147"/>
      <c r="F726" s="4"/>
      <c r="G726" s="4"/>
      <c r="H726" s="4"/>
      <c r="I726" s="4"/>
      <c r="K726" s="4"/>
      <c r="L726" s="4"/>
      <c r="M726" s="4"/>
      <c r="N726" s="4"/>
      <c r="O726" s="4"/>
      <c r="P726" s="4"/>
      <c r="Q726" s="4"/>
      <c r="R726" s="4"/>
      <c r="S726" s="4"/>
      <c r="T726" s="4"/>
      <c r="U726" s="4"/>
      <c r="V726" s="4"/>
      <c r="W726" s="4"/>
      <c r="X726" s="4"/>
    </row>
    <row r="727" spans="1:24" ht="15" customHeight="1" x14ac:dyDescent="0.25">
      <c r="A727" s="143" t="s">
        <v>2830</v>
      </c>
      <c r="B727" s="144">
        <v>23.8</v>
      </c>
      <c r="C727" s="145">
        <v>0.4</v>
      </c>
      <c r="D727" s="143">
        <v>1.7</v>
      </c>
      <c r="E727" s="144"/>
      <c r="F727" s="4"/>
      <c r="G727" s="4"/>
      <c r="H727" s="4"/>
      <c r="I727" s="4"/>
      <c r="K727" s="4"/>
      <c r="L727" s="4"/>
      <c r="M727" s="4"/>
      <c r="N727" s="4"/>
      <c r="O727" s="4"/>
      <c r="P727" s="4"/>
      <c r="Q727" s="4"/>
      <c r="R727" s="4"/>
      <c r="S727" s="4"/>
      <c r="T727" s="4"/>
      <c r="U727" s="4"/>
      <c r="V727" s="4"/>
      <c r="W727" s="4"/>
      <c r="X727" s="4"/>
    </row>
    <row r="728" spans="1:24" ht="15" customHeight="1" x14ac:dyDescent="0.25">
      <c r="A728" s="146" t="s">
        <v>2831</v>
      </c>
      <c r="B728" s="147">
        <v>23.7</v>
      </c>
      <c r="C728" s="148">
        <v>0</v>
      </c>
      <c r="D728" s="146">
        <v>2.2000000000000002</v>
      </c>
      <c r="E728" s="147"/>
      <c r="F728" s="4"/>
      <c r="G728" s="4"/>
      <c r="H728" s="4"/>
      <c r="I728" s="4"/>
      <c r="K728" s="4"/>
      <c r="L728" s="4"/>
      <c r="M728" s="4"/>
      <c r="N728" s="4"/>
      <c r="O728" s="4"/>
      <c r="P728" s="4"/>
      <c r="Q728" s="4"/>
      <c r="R728" s="4"/>
      <c r="S728" s="4"/>
      <c r="T728" s="4"/>
      <c r="U728" s="4"/>
      <c r="V728" s="4"/>
      <c r="W728" s="4"/>
      <c r="X728" s="4"/>
    </row>
    <row r="729" spans="1:24" ht="15" customHeight="1" x14ac:dyDescent="0.25">
      <c r="A729" s="143" t="s">
        <v>2832</v>
      </c>
      <c r="B729" s="144">
        <v>23.7</v>
      </c>
      <c r="C729" s="145">
        <v>0</v>
      </c>
      <c r="D729" s="143">
        <v>1.7</v>
      </c>
      <c r="E729" s="144">
        <f t="shared" ref="E729" si="57">SUM(B729:B740)/12</f>
        <v>23.583333333333329</v>
      </c>
      <c r="F729" s="4"/>
      <c r="G729" s="4"/>
      <c r="H729" s="4"/>
      <c r="I729" s="4"/>
      <c r="K729" s="4"/>
      <c r="L729" s="4"/>
      <c r="M729" s="4"/>
      <c r="N729" s="4"/>
      <c r="O729" s="4"/>
      <c r="P729" s="4"/>
      <c r="Q729" s="4"/>
      <c r="R729" s="4"/>
      <c r="S729" s="4"/>
      <c r="T729" s="4"/>
      <c r="U729" s="4"/>
      <c r="V729" s="4"/>
      <c r="W729" s="4"/>
      <c r="X729" s="4"/>
    </row>
    <row r="730" spans="1:24" ht="15" customHeight="1" x14ac:dyDescent="0.25">
      <c r="A730" s="146" t="s">
        <v>2833</v>
      </c>
      <c r="B730" s="147">
        <v>23.7</v>
      </c>
      <c r="C730" s="148">
        <v>0.4</v>
      </c>
      <c r="D730" s="146">
        <v>1.7</v>
      </c>
      <c r="E730" s="147"/>
      <c r="F730" s="4"/>
      <c r="G730" s="4"/>
      <c r="H730" s="4"/>
      <c r="I730" s="4"/>
      <c r="K730" s="4"/>
      <c r="L730" s="4"/>
      <c r="M730" s="4"/>
      <c r="N730" s="4"/>
      <c r="O730" s="4"/>
      <c r="P730" s="4"/>
      <c r="Q730" s="4"/>
      <c r="R730" s="4"/>
      <c r="S730" s="4"/>
      <c r="T730" s="4"/>
      <c r="U730" s="4"/>
      <c r="V730" s="4"/>
      <c r="W730" s="4"/>
      <c r="X730" s="4"/>
    </row>
    <row r="731" spans="1:24" ht="15" customHeight="1" x14ac:dyDescent="0.25">
      <c r="A731" s="143" t="s">
        <v>2834</v>
      </c>
      <c r="B731" s="144">
        <v>23.6</v>
      </c>
      <c r="C731" s="145">
        <v>-0.4</v>
      </c>
      <c r="D731" s="143">
        <v>1.7</v>
      </c>
      <c r="E731" s="144"/>
      <c r="F731" s="4"/>
      <c r="G731" s="4"/>
      <c r="H731" s="4"/>
      <c r="I731" s="4"/>
      <c r="K731" s="4"/>
      <c r="L731" s="4"/>
      <c r="M731" s="4"/>
      <c r="N731" s="4"/>
      <c r="O731" s="4"/>
      <c r="P731" s="4"/>
      <c r="Q731" s="4"/>
      <c r="R731" s="4"/>
      <c r="S731" s="4"/>
      <c r="T731" s="4"/>
      <c r="U731" s="4"/>
      <c r="V731" s="4"/>
      <c r="W731" s="4"/>
      <c r="X731" s="4"/>
    </row>
    <row r="732" spans="1:24" ht="15" customHeight="1" x14ac:dyDescent="0.25">
      <c r="A732" s="146" t="s">
        <v>2835</v>
      </c>
      <c r="B732" s="147">
        <v>23.7</v>
      </c>
      <c r="C732" s="148">
        <v>0.4</v>
      </c>
      <c r="D732" s="146">
        <v>3</v>
      </c>
      <c r="E732" s="147"/>
      <c r="F732" s="4"/>
      <c r="G732" s="4"/>
      <c r="H732" s="4"/>
      <c r="I732" s="4"/>
      <c r="K732" s="4"/>
      <c r="L732" s="4"/>
      <c r="M732" s="4"/>
      <c r="N732" s="4"/>
      <c r="O732" s="4"/>
      <c r="P732" s="4"/>
      <c r="Q732" s="4"/>
      <c r="R732" s="4"/>
      <c r="S732" s="4"/>
      <c r="T732" s="4"/>
      <c r="U732" s="4"/>
      <c r="V732" s="4"/>
      <c r="W732" s="4"/>
      <c r="X732" s="4"/>
    </row>
    <row r="733" spans="1:24" ht="15" customHeight="1" x14ac:dyDescent="0.25">
      <c r="A733" s="143" t="s">
        <v>2836</v>
      </c>
      <c r="B733" s="144">
        <v>23.6</v>
      </c>
      <c r="C733" s="145">
        <v>0</v>
      </c>
      <c r="D733" s="143">
        <v>2.6</v>
      </c>
      <c r="E733" s="144"/>
      <c r="F733" s="4"/>
      <c r="G733" s="4"/>
      <c r="H733" s="4"/>
      <c r="I733" s="4"/>
      <c r="K733" s="4"/>
      <c r="L733" s="4"/>
      <c r="M733" s="4"/>
      <c r="N733" s="4"/>
      <c r="O733" s="4"/>
      <c r="P733" s="4"/>
      <c r="Q733" s="4"/>
      <c r="R733" s="4"/>
      <c r="S733" s="4"/>
      <c r="T733" s="4"/>
      <c r="U733" s="4"/>
      <c r="V733" s="4"/>
      <c r="W733" s="4"/>
      <c r="X733" s="4"/>
    </row>
    <row r="734" spans="1:24" ht="15" customHeight="1" x14ac:dyDescent="0.25">
      <c r="A734" s="146" t="s">
        <v>2837</v>
      </c>
      <c r="B734" s="147">
        <v>23.6</v>
      </c>
      <c r="C734" s="148">
        <v>0</v>
      </c>
      <c r="D734" s="146">
        <v>2.2000000000000002</v>
      </c>
      <c r="E734" s="147"/>
      <c r="F734" s="4"/>
      <c r="G734" s="4"/>
      <c r="H734" s="4"/>
      <c r="I734" s="4"/>
      <c r="K734" s="4"/>
      <c r="L734" s="4"/>
      <c r="M734" s="4"/>
      <c r="N734" s="4"/>
      <c r="O734" s="4"/>
      <c r="P734" s="4"/>
      <c r="Q734" s="4"/>
      <c r="R734" s="4"/>
      <c r="S734" s="4"/>
      <c r="T734" s="4"/>
      <c r="U734" s="4"/>
      <c r="V734" s="4"/>
      <c r="W734" s="4"/>
      <c r="X734" s="4"/>
    </row>
    <row r="735" spans="1:24" ht="15" customHeight="1" x14ac:dyDescent="0.25">
      <c r="A735" s="143" t="s">
        <v>2838</v>
      </c>
      <c r="B735" s="144">
        <v>23.6</v>
      </c>
      <c r="C735" s="145">
        <v>0</v>
      </c>
      <c r="D735" s="143">
        <v>3.5</v>
      </c>
      <c r="E735" s="144"/>
      <c r="F735" s="4"/>
      <c r="G735" s="4"/>
      <c r="H735" s="4"/>
      <c r="I735" s="4"/>
      <c r="K735" s="4"/>
      <c r="L735" s="4"/>
      <c r="M735" s="4"/>
      <c r="N735" s="4"/>
      <c r="O735" s="4"/>
      <c r="P735" s="4"/>
      <c r="Q735" s="4"/>
      <c r="R735" s="4"/>
      <c r="S735" s="4"/>
      <c r="T735" s="4"/>
      <c r="U735" s="4"/>
      <c r="V735" s="4"/>
      <c r="W735" s="4"/>
      <c r="X735" s="4"/>
    </row>
    <row r="736" spans="1:24" ht="15" customHeight="1" x14ac:dyDescent="0.25">
      <c r="A736" s="146" t="s">
        <v>2839</v>
      </c>
      <c r="B736" s="147">
        <v>23.6</v>
      </c>
      <c r="C736" s="148">
        <v>0</v>
      </c>
      <c r="D736" s="146">
        <v>3.5</v>
      </c>
      <c r="E736" s="147"/>
      <c r="F736" s="4"/>
      <c r="G736" s="4"/>
      <c r="H736" s="4"/>
      <c r="I736" s="4"/>
      <c r="K736" s="4"/>
      <c r="L736" s="4"/>
      <c r="M736" s="4"/>
      <c r="N736" s="4"/>
      <c r="O736" s="4"/>
      <c r="P736" s="4"/>
      <c r="Q736" s="4"/>
      <c r="R736" s="4"/>
      <c r="S736" s="4"/>
      <c r="T736" s="4"/>
      <c r="U736" s="4"/>
      <c r="V736" s="4"/>
      <c r="W736" s="4"/>
      <c r="X736" s="4"/>
    </row>
    <row r="737" spans="1:24" ht="15" customHeight="1" x14ac:dyDescent="0.25">
      <c r="A737" s="143" t="s">
        <v>2840</v>
      </c>
      <c r="B737" s="144">
        <v>23.6</v>
      </c>
      <c r="C737" s="145">
        <v>-0.4</v>
      </c>
      <c r="D737" s="143">
        <v>3.5</v>
      </c>
      <c r="E737" s="144"/>
      <c r="F737" s="4"/>
      <c r="G737" s="4"/>
      <c r="H737" s="4"/>
      <c r="I737" s="4"/>
      <c r="K737" s="4"/>
      <c r="L737" s="4"/>
      <c r="M737" s="4"/>
      <c r="N737" s="4"/>
      <c r="O737" s="4"/>
      <c r="P737" s="4"/>
      <c r="Q737" s="4"/>
      <c r="R737" s="4"/>
      <c r="S737" s="4"/>
      <c r="T737" s="4"/>
      <c r="U737" s="4"/>
      <c r="V737" s="4"/>
      <c r="W737" s="4"/>
      <c r="X737" s="4"/>
    </row>
    <row r="738" spans="1:24" ht="15" customHeight="1" x14ac:dyDescent="0.25">
      <c r="A738" s="146" t="s">
        <v>2841</v>
      </c>
      <c r="B738" s="147">
        <v>23.7</v>
      </c>
      <c r="C738" s="148">
        <v>1.3</v>
      </c>
      <c r="D738" s="146">
        <v>3.9</v>
      </c>
      <c r="E738" s="147"/>
      <c r="F738" s="4"/>
      <c r="G738" s="4"/>
      <c r="H738" s="4"/>
      <c r="I738" s="4"/>
      <c r="K738" s="4"/>
      <c r="L738" s="4"/>
      <c r="M738" s="4"/>
      <c r="N738" s="4"/>
      <c r="O738" s="4"/>
      <c r="P738" s="4"/>
      <c r="Q738" s="4"/>
      <c r="R738" s="4"/>
      <c r="S738" s="4"/>
      <c r="T738" s="4"/>
      <c r="U738" s="4"/>
      <c r="V738" s="4"/>
      <c r="W738" s="4"/>
      <c r="X738" s="4"/>
    </row>
    <row r="739" spans="1:24" ht="15" customHeight="1" x14ac:dyDescent="0.25">
      <c r="A739" s="143" t="s">
        <v>2842</v>
      </c>
      <c r="B739" s="144">
        <v>23.4</v>
      </c>
      <c r="C739" s="145">
        <v>0.9</v>
      </c>
      <c r="D739" s="143">
        <v>2.6</v>
      </c>
      <c r="E739" s="144"/>
      <c r="F739" s="4"/>
      <c r="G739" s="4"/>
      <c r="H739" s="4"/>
      <c r="I739" s="4"/>
      <c r="K739" s="4"/>
      <c r="L739" s="4"/>
      <c r="M739" s="4"/>
      <c r="N739" s="4"/>
      <c r="O739" s="4"/>
      <c r="P739" s="4"/>
      <c r="Q739" s="4"/>
      <c r="R739" s="4"/>
      <c r="S739" s="4"/>
      <c r="T739" s="4"/>
      <c r="U739" s="4"/>
      <c r="V739" s="4"/>
      <c r="W739" s="4"/>
      <c r="X739" s="4"/>
    </row>
    <row r="740" spans="1:24" ht="15" customHeight="1" x14ac:dyDescent="0.25">
      <c r="A740" s="146" t="s">
        <v>2843</v>
      </c>
      <c r="B740" s="147">
        <v>23.2</v>
      </c>
      <c r="C740" s="148">
        <v>-0.4</v>
      </c>
      <c r="D740" s="146">
        <v>1.8</v>
      </c>
      <c r="E740" s="147"/>
      <c r="F740" s="4"/>
      <c r="G740" s="4"/>
      <c r="H740" s="4"/>
      <c r="I740" s="4"/>
      <c r="K740" s="4"/>
      <c r="L740" s="4"/>
      <c r="M740" s="4"/>
      <c r="N740" s="4"/>
      <c r="O740" s="4"/>
      <c r="P740" s="4"/>
      <c r="Q740" s="4"/>
      <c r="R740" s="4"/>
      <c r="S740" s="4"/>
      <c r="T740" s="4"/>
      <c r="U740" s="4"/>
      <c r="V740" s="4"/>
      <c r="W740" s="4"/>
      <c r="X740" s="4"/>
    </row>
    <row r="741" spans="1:24" ht="15" customHeight="1" x14ac:dyDescent="0.25">
      <c r="A741" s="143" t="s">
        <v>2844</v>
      </c>
      <c r="B741" s="144">
        <v>23.3</v>
      </c>
      <c r="C741" s="145">
        <v>0</v>
      </c>
      <c r="D741" s="143">
        <v>2.2000000000000002</v>
      </c>
      <c r="E741" s="144">
        <f t="shared" ref="E741" si="58">SUM(B741:B752)/12</f>
        <v>22.975000000000005</v>
      </c>
      <c r="F741" s="4"/>
      <c r="G741" s="4"/>
      <c r="H741" s="4"/>
      <c r="I741" s="4"/>
      <c r="K741" s="4"/>
      <c r="L741" s="4"/>
      <c r="M741" s="4"/>
      <c r="N741" s="4"/>
      <c r="O741" s="4"/>
      <c r="P741" s="4"/>
      <c r="Q741" s="4"/>
      <c r="R741" s="4"/>
      <c r="S741" s="4"/>
      <c r="T741" s="4"/>
      <c r="U741" s="4"/>
      <c r="V741" s="4"/>
      <c r="W741" s="4"/>
      <c r="X741" s="4"/>
    </row>
    <row r="742" spans="1:24" ht="15" customHeight="1" x14ac:dyDescent="0.25">
      <c r="A742" s="146" t="s">
        <v>2845</v>
      </c>
      <c r="B742" s="147">
        <v>23.3</v>
      </c>
      <c r="C742" s="148">
        <v>0.4</v>
      </c>
      <c r="D742" s="146">
        <v>2.2000000000000002</v>
      </c>
      <c r="E742" s="147"/>
      <c r="F742" s="4"/>
      <c r="G742" s="4"/>
      <c r="H742" s="4"/>
      <c r="I742" s="4"/>
      <c r="K742" s="4"/>
      <c r="L742" s="4"/>
      <c r="M742" s="4"/>
      <c r="N742" s="4"/>
      <c r="O742" s="4"/>
      <c r="P742" s="4"/>
      <c r="Q742" s="4"/>
      <c r="R742" s="4"/>
      <c r="S742" s="4"/>
      <c r="T742" s="4"/>
      <c r="U742" s="4"/>
      <c r="V742" s="4"/>
      <c r="W742" s="4"/>
      <c r="X742" s="4"/>
    </row>
    <row r="743" spans="1:24" ht="15" customHeight="1" x14ac:dyDescent="0.25">
      <c r="A743" s="143" t="s">
        <v>2846</v>
      </c>
      <c r="B743" s="144">
        <v>23.2</v>
      </c>
      <c r="C743" s="145">
        <v>0.9</v>
      </c>
      <c r="D743" s="143">
        <v>1.8</v>
      </c>
      <c r="E743" s="144"/>
      <c r="F743" s="4"/>
      <c r="G743" s="4"/>
      <c r="H743" s="4"/>
      <c r="I743" s="4"/>
      <c r="K743" s="4"/>
      <c r="L743" s="4"/>
      <c r="M743" s="4"/>
      <c r="N743" s="4"/>
      <c r="O743" s="4"/>
      <c r="P743" s="4"/>
      <c r="Q743" s="4"/>
      <c r="R743" s="4"/>
      <c r="S743" s="4"/>
      <c r="T743" s="4"/>
      <c r="U743" s="4"/>
      <c r="V743" s="4"/>
      <c r="W743" s="4"/>
      <c r="X743" s="4"/>
    </row>
    <row r="744" spans="1:24" ht="15" customHeight="1" x14ac:dyDescent="0.25">
      <c r="A744" s="146" t="s">
        <v>2847</v>
      </c>
      <c r="B744" s="147">
        <v>23</v>
      </c>
      <c r="C744" s="148">
        <v>0</v>
      </c>
      <c r="D744" s="146">
        <v>1.3</v>
      </c>
      <c r="E744" s="147"/>
      <c r="F744" s="4"/>
      <c r="G744" s="4"/>
      <c r="H744" s="4"/>
      <c r="I744" s="4"/>
      <c r="K744" s="4"/>
      <c r="L744" s="4"/>
      <c r="M744" s="4"/>
      <c r="N744" s="4"/>
      <c r="O744" s="4"/>
      <c r="P744" s="4"/>
      <c r="Q744" s="4"/>
      <c r="R744" s="4"/>
      <c r="S744" s="4"/>
      <c r="T744" s="4"/>
      <c r="U744" s="4"/>
      <c r="V744" s="4"/>
      <c r="W744" s="4"/>
      <c r="X744" s="4"/>
    </row>
    <row r="745" spans="1:24" ht="15" customHeight="1" x14ac:dyDescent="0.25">
      <c r="A745" s="143" t="s">
        <v>2848</v>
      </c>
      <c r="B745" s="144">
        <v>23</v>
      </c>
      <c r="C745" s="145">
        <v>-0.4</v>
      </c>
      <c r="D745" s="143">
        <v>1.3</v>
      </c>
      <c r="E745" s="144"/>
      <c r="F745" s="4"/>
      <c r="G745" s="4"/>
      <c r="H745" s="4"/>
      <c r="I745" s="4"/>
      <c r="K745" s="4"/>
      <c r="L745" s="4"/>
      <c r="M745" s="4"/>
      <c r="N745" s="4"/>
      <c r="O745" s="4"/>
      <c r="P745" s="4"/>
      <c r="Q745" s="4"/>
      <c r="R745" s="4"/>
      <c r="S745" s="4"/>
      <c r="T745" s="4"/>
      <c r="U745" s="4"/>
      <c r="V745" s="4"/>
      <c r="W745" s="4"/>
      <c r="X745" s="4"/>
    </row>
    <row r="746" spans="1:24" ht="15" customHeight="1" x14ac:dyDescent="0.25">
      <c r="A746" s="146" t="s">
        <v>2849</v>
      </c>
      <c r="B746" s="147">
        <v>23.1</v>
      </c>
      <c r="C746" s="148">
        <v>1.3</v>
      </c>
      <c r="D746" s="146">
        <v>2.2000000000000002</v>
      </c>
      <c r="E746" s="147"/>
      <c r="F746" s="4"/>
      <c r="G746" s="4"/>
      <c r="H746" s="4"/>
      <c r="I746" s="4"/>
      <c r="K746" s="4"/>
      <c r="L746" s="4"/>
      <c r="M746" s="4"/>
      <c r="N746" s="4"/>
      <c r="O746" s="4"/>
      <c r="P746" s="4"/>
      <c r="Q746" s="4"/>
      <c r="R746" s="4"/>
      <c r="S746" s="4"/>
      <c r="T746" s="4"/>
      <c r="U746" s="4"/>
      <c r="V746" s="4"/>
      <c r="W746" s="4"/>
      <c r="X746" s="4"/>
    </row>
    <row r="747" spans="1:24" ht="15" customHeight="1" x14ac:dyDescent="0.25">
      <c r="A747" s="143" t="s">
        <v>2850</v>
      </c>
      <c r="B747" s="144">
        <v>22.8</v>
      </c>
      <c r="C747" s="145">
        <v>0</v>
      </c>
      <c r="D747" s="143">
        <v>0.9</v>
      </c>
      <c r="E747" s="144"/>
      <c r="F747" s="4"/>
      <c r="G747" s="4"/>
      <c r="H747" s="4"/>
      <c r="I747" s="4"/>
      <c r="K747" s="4"/>
      <c r="L747" s="4"/>
      <c r="M747" s="4"/>
      <c r="N747" s="4"/>
      <c r="O747" s="4"/>
      <c r="P747" s="4"/>
      <c r="Q747" s="4"/>
      <c r="R747" s="4"/>
      <c r="S747" s="4"/>
      <c r="T747" s="4"/>
      <c r="U747" s="4"/>
      <c r="V747" s="4"/>
      <c r="W747" s="4"/>
      <c r="X747" s="4"/>
    </row>
    <row r="748" spans="1:24" ht="15" customHeight="1" x14ac:dyDescent="0.25">
      <c r="A748" s="146" t="s">
        <v>2851</v>
      </c>
      <c r="B748" s="147">
        <v>22.8</v>
      </c>
      <c r="C748" s="148">
        <v>0</v>
      </c>
      <c r="D748" s="146">
        <v>1.3</v>
      </c>
      <c r="E748" s="147"/>
      <c r="F748" s="4"/>
      <c r="G748" s="4"/>
      <c r="H748" s="4"/>
      <c r="I748" s="4"/>
      <c r="K748" s="4"/>
      <c r="L748" s="4"/>
      <c r="M748" s="4"/>
      <c r="N748" s="4"/>
      <c r="O748" s="4"/>
      <c r="P748" s="4"/>
      <c r="Q748" s="4"/>
      <c r="R748" s="4"/>
      <c r="S748" s="4"/>
      <c r="T748" s="4"/>
      <c r="U748" s="4"/>
      <c r="V748" s="4"/>
      <c r="W748" s="4"/>
      <c r="X748" s="4"/>
    </row>
    <row r="749" spans="1:24" ht="15" customHeight="1" x14ac:dyDescent="0.25">
      <c r="A749" s="143" t="s">
        <v>2852</v>
      </c>
      <c r="B749" s="144">
        <v>22.8</v>
      </c>
      <c r="C749" s="145">
        <v>0</v>
      </c>
      <c r="D749" s="143">
        <v>1.3</v>
      </c>
      <c r="E749" s="144"/>
      <c r="F749" s="4"/>
      <c r="G749" s="4"/>
      <c r="H749" s="4"/>
      <c r="I749" s="4"/>
      <c r="K749" s="4"/>
      <c r="L749" s="4"/>
      <c r="M749" s="4"/>
      <c r="N749" s="4"/>
      <c r="O749" s="4"/>
      <c r="P749" s="4"/>
      <c r="Q749" s="4"/>
      <c r="R749" s="4"/>
      <c r="S749" s="4"/>
      <c r="T749" s="4"/>
      <c r="U749" s="4"/>
      <c r="V749" s="4"/>
      <c r="W749" s="4"/>
      <c r="X749" s="4"/>
    </row>
    <row r="750" spans="1:24" ht="15" customHeight="1" x14ac:dyDescent="0.25">
      <c r="A750" s="146" t="s">
        <v>2853</v>
      </c>
      <c r="B750" s="147">
        <v>22.8</v>
      </c>
      <c r="C750" s="148">
        <v>0</v>
      </c>
      <c r="D750" s="146">
        <v>1.3</v>
      </c>
      <c r="E750" s="147"/>
      <c r="F750" s="4"/>
      <c r="G750" s="4"/>
      <c r="H750" s="4"/>
      <c r="I750" s="4"/>
      <c r="K750" s="4"/>
      <c r="L750" s="4"/>
      <c r="M750" s="4"/>
      <c r="N750" s="4"/>
      <c r="O750" s="4"/>
      <c r="P750" s="4"/>
      <c r="Q750" s="4"/>
      <c r="R750" s="4"/>
      <c r="S750" s="4"/>
      <c r="T750" s="4"/>
      <c r="U750" s="4"/>
      <c r="V750" s="4"/>
      <c r="W750" s="4"/>
      <c r="X750" s="4"/>
    </row>
    <row r="751" spans="1:24" ht="15" customHeight="1" x14ac:dyDescent="0.25">
      <c r="A751" s="143" t="s">
        <v>2854</v>
      </c>
      <c r="B751" s="144">
        <v>22.8</v>
      </c>
      <c r="C751" s="145">
        <v>0</v>
      </c>
      <c r="D751" s="143">
        <v>1.3</v>
      </c>
      <c r="E751" s="144"/>
      <c r="F751" s="4"/>
      <c r="G751" s="4"/>
      <c r="H751" s="4"/>
      <c r="I751" s="4"/>
      <c r="K751" s="4"/>
      <c r="L751" s="4"/>
      <c r="M751" s="4"/>
      <c r="N751" s="4"/>
      <c r="O751" s="4"/>
      <c r="P751" s="4"/>
      <c r="Q751" s="4"/>
      <c r="R751" s="4"/>
      <c r="S751" s="4"/>
      <c r="T751" s="4"/>
      <c r="U751" s="4"/>
      <c r="V751" s="4"/>
      <c r="W751" s="4"/>
      <c r="X751" s="4"/>
    </row>
    <row r="752" spans="1:24" ht="15" customHeight="1" x14ac:dyDescent="0.25">
      <c r="A752" s="146" t="s">
        <v>2855</v>
      </c>
      <c r="B752" s="147">
        <v>22.8</v>
      </c>
      <c r="C752" s="148">
        <v>0</v>
      </c>
      <c r="D752" s="146">
        <v>2.2000000000000002</v>
      </c>
      <c r="E752" s="147"/>
      <c r="F752" s="4"/>
      <c r="G752" s="4"/>
      <c r="H752" s="4"/>
      <c r="I752" s="4"/>
      <c r="K752" s="4"/>
      <c r="L752" s="4"/>
      <c r="M752" s="4"/>
      <c r="N752" s="4"/>
      <c r="O752" s="4"/>
      <c r="P752" s="4"/>
      <c r="Q752" s="4"/>
      <c r="R752" s="4"/>
      <c r="S752" s="4"/>
      <c r="T752" s="4"/>
      <c r="U752" s="4"/>
      <c r="V752" s="4"/>
      <c r="W752" s="4"/>
      <c r="X752" s="4"/>
    </row>
    <row r="753" spans="1:24" ht="15" customHeight="1" x14ac:dyDescent="0.25">
      <c r="A753" s="143" t="s">
        <v>2856</v>
      </c>
      <c r="B753" s="144">
        <v>22.8</v>
      </c>
      <c r="C753" s="145">
        <v>0</v>
      </c>
      <c r="D753" s="143">
        <v>2.2000000000000002</v>
      </c>
      <c r="E753" s="144">
        <f t="shared" ref="E753" si="59">SUM(B753:B764)/12</f>
        <v>22.608333333333334</v>
      </c>
      <c r="F753" s="4"/>
      <c r="G753" s="4"/>
      <c r="H753" s="4"/>
      <c r="I753" s="4"/>
      <c r="K753" s="4"/>
      <c r="L753" s="4"/>
      <c r="M753" s="4"/>
      <c r="N753" s="4"/>
      <c r="O753" s="4"/>
      <c r="P753" s="4"/>
      <c r="Q753" s="4"/>
      <c r="R753" s="4"/>
      <c r="S753" s="4"/>
      <c r="T753" s="4"/>
      <c r="U753" s="4"/>
      <c r="V753" s="4"/>
      <c r="W753" s="4"/>
      <c r="X753" s="4"/>
    </row>
    <row r="754" spans="1:24" ht="15" customHeight="1" x14ac:dyDescent="0.25">
      <c r="A754" s="146" t="s">
        <v>2857</v>
      </c>
      <c r="B754" s="147">
        <v>22.8</v>
      </c>
      <c r="C754" s="148">
        <v>0</v>
      </c>
      <c r="D754" s="146">
        <v>2.2000000000000002</v>
      </c>
      <c r="E754" s="147"/>
      <c r="F754" s="4"/>
      <c r="G754" s="4"/>
      <c r="H754" s="4"/>
      <c r="I754" s="4"/>
      <c r="K754" s="4"/>
      <c r="L754" s="4"/>
      <c r="M754" s="4"/>
      <c r="N754" s="4"/>
      <c r="O754" s="4"/>
      <c r="P754" s="4"/>
      <c r="Q754" s="4"/>
      <c r="R754" s="4"/>
      <c r="S754" s="4"/>
      <c r="T754" s="4"/>
      <c r="U754" s="4"/>
      <c r="V754" s="4"/>
      <c r="W754" s="4"/>
      <c r="X754" s="4"/>
    </row>
    <row r="755" spans="1:24" ht="15" customHeight="1" x14ac:dyDescent="0.25">
      <c r="A755" s="143" t="s">
        <v>2858</v>
      </c>
      <c r="B755" s="144">
        <v>22.8</v>
      </c>
      <c r="C755" s="145">
        <v>0.4</v>
      </c>
      <c r="D755" s="143">
        <v>1.8</v>
      </c>
      <c r="E755" s="144"/>
      <c r="F755" s="4"/>
      <c r="G755" s="4"/>
      <c r="H755" s="4"/>
      <c r="I755" s="4"/>
      <c r="K755" s="4"/>
      <c r="L755" s="4"/>
      <c r="M755" s="4"/>
      <c r="N755" s="4"/>
      <c r="O755" s="4"/>
      <c r="P755" s="4"/>
      <c r="Q755" s="4"/>
      <c r="R755" s="4"/>
      <c r="S755" s="4"/>
      <c r="T755" s="4"/>
      <c r="U755" s="4"/>
      <c r="V755" s="4"/>
      <c r="W755" s="4"/>
      <c r="X755" s="4"/>
    </row>
    <row r="756" spans="1:24" ht="15" customHeight="1" x14ac:dyDescent="0.25">
      <c r="A756" s="146" t="s">
        <v>2859</v>
      </c>
      <c r="B756" s="147">
        <v>22.7</v>
      </c>
      <c r="C756" s="148">
        <v>0</v>
      </c>
      <c r="D756" s="146">
        <v>1.3</v>
      </c>
      <c r="E756" s="147"/>
      <c r="F756" s="4"/>
      <c r="G756" s="4"/>
      <c r="H756" s="4"/>
      <c r="I756" s="4"/>
      <c r="K756" s="4"/>
      <c r="L756" s="4"/>
      <c r="M756" s="4"/>
      <c r="N756" s="4"/>
      <c r="O756" s="4"/>
      <c r="P756" s="4"/>
      <c r="Q756" s="4"/>
      <c r="R756" s="4"/>
      <c r="S756" s="4"/>
      <c r="T756" s="4"/>
      <c r="U756" s="4"/>
      <c r="V756" s="4"/>
      <c r="W756" s="4"/>
      <c r="X756" s="4"/>
    </row>
    <row r="757" spans="1:24" ht="15" customHeight="1" x14ac:dyDescent="0.25">
      <c r="A757" s="143" t="s">
        <v>2860</v>
      </c>
      <c r="B757" s="144">
        <v>22.7</v>
      </c>
      <c r="C757" s="145">
        <v>0.4</v>
      </c>
      <c r="D757" s="143">
        <v>0.4</v>
      </c>
      <c r="E757" s="144"/>
      <c r="F757" s="4"/>
      <c r="G757" s="4"/>
      <c r="H757" s="4"/>
      <c r="I757" s="4"/>
      <c r="K757" s="4"/>
      <c r="L757" s="4"/>
      <c r="M757" s="4"/>
      <c r="N757" s="4"/>
      <c r="O757" s="4"/>
      <c r="P757" s="4"/>
      <c r="Q757" s="4"/>
      <c r="R757" s="4"/>
      <c r="S757" s="4"/>
      <c r="T757" s="4"/>
      <c r="U757" s="4"/>
      <c r="V757" s="4"/>
      <c r="W757" s="4"/>
      <c r="X757" s="4"/>
    </row>
    <row r="758" spans="1:24" ht="15" customHeight="1" x14ac:dyDescent="0.25">
      <c r="A758" s="146" t="s">
        <v>2861</v>
      </c>
      <c r="B758" s="147">
        <v>22.6</v>
      </c>
      <c r="C758" s="148">
        <v>0</v>
      </c>
      <c r="D758" s="146">
        <v>0</v>
      </c>
      <c r="E758" s="147"/>
      <c r="F758" s="4"/>
      <c r="G758" s="4"/>
      <c r="H758" s="4"/>
      <c r="I758" s="4"/>
      <c r="K758" s="4"/>
      <c r="L758" s="4"/>
      <c r="M758" s="4"/>
      <c r="N758" s="4"/>
      <c r="O758" s="4"/>
      <c r="P758" s="4"/>
      <c r="Q758" s="4"/>
      <c r="R758" s="4"/>
      <c r="S758" s="4"/>
      <c r="T758" s="4"/>
      <c r="U758" s="4"/>
      <c r="V758" s="4"/>
      <c r="W758" s="4"/>
      <c r="X758" s="4"/>
    </row>
    <row r="759" spans="1:24" ht="15" customHeight="1" x14ac:dyDescent="0.25">
      <c r="A759" s="143" t="s">
        <v>2862</v>
      </c>
      <c r="B759" s="144">
        <v>22.6</v>
      </c>
      <c r="C759" s="145">
        <v>0.4</v>
      </c>
      <c r="D759" s="143">
        <v>0</v>
      </c>
      <c r="E759" s="144"/>
      <c r="F759" s="4"/>
      <c r="G759" s="4"/>
      <c r="H759" s="4"/>
      <c r="I759" s="4"/>
      <c r="K759" s="4"/>
      <c r="L759" s="4"/>
      <c r="M759" s="4"/>
      <c r="N759" s="4"/>
      <c r="O759" s="4"/>
      <c r="P759" s="4"/>
      <c r="Q759" s="4"/>
      <c r="R759" s="4"/>
      <c r="S759" s="4"/>
      <c r="T759" s="4"/>
      <c r="U759" s="4"/>
      <c r="V759" s="4"/>
      <c r="W759" s="4"/>
      <c r="X759" s="4"/>
    </row>
    <row r="760" spans="1:24" ht="15" customHeight="1" x14ac:dyDescent="0.25">
      <c r="A760" s="146" t="s">
        <v>2863</v>
      </c>
      <c r="B760" s="147">
        <v>22.5</v>
      </c>
      <c r="C760" s="148">
        <v>0</v>
      </c>
      <c r="D760" s="146">
        <v>-0.9</v>
      </c>
      <c r="E760" s="147"/>
      <c r="F760" s="4"/>
      <c r="G760" s="4"/>
      <c r="H760" s="4"/>
      <c r="I760" s="4"/>
      <c r="K760" s="4"/>
      <c r="L760" s="4"/>
      <c r="M760" s="4"/>
      <c r="N760" s="4"/>
      <c r="O760" s="4"/>
      <c r="P760" s="4"/>
      <c r="Q760" s="4"/>
      <c r="R760" s="4"/>
      <c r="S760" s="4"/>
      <c r="T760" s="4"/>
      <c r="U760" s="4"/>
      <c r="V760" s="4"/>
      <c r="W760" s="4"/>
      <c r="X760" s="4"/>
    </row>
    <row r="761" spans="1:24" ht="15" customHeight="1" x14ac:dyDescent="0.25">
      <c r="A761" s="143" t="s">
        <v>2864</v>
      </c>
      <c r="B761" s="144">
        <v>22.5</v>
      </c>
      <c r="C761" s="145">
        <v>0</v>
      </c>
      <c r="D761" s="143">
        <v>-0.9</v>
      </c>
      <c r="E761" s="144"/>
      <c r="F761" s="4"/>
      <c r="G761" s="4"/>
      <c r="H761" s="4"/>
      <c r="I761" s="4"/>
      <c r="K761" s="4"/>
      <c r="L761" s="4"/>
      <c r="M761" s="4"/>
      <c r="N761" s="4"/>
      <c r="O761" s="4"/>
      <c r="P761" s="4"/>
      <c r="Q761" s="4"/>
      <c r="R761" s="4"/>
      <c r="S761" s="4"/>
      <c r="T761" s="4"/>
      <c r="U761" s="4"/>
      <c r="V761" s="4"/>
      <c r="W761" s="4"/>
      <c r="X761" s="4"/>
    </row>
    <row r="762" spans="1:24" ht="15" customHeight="1" x14ac:dyDescent="0.25">
      <c r="A762" s="146" t="s">
        <v>2865</v>
      </c>
      <c r="B762" s="147">
        <v>22.5</v>
      </c>
      <c r="C762" s="148">
        <v>0</v>
      </c>
      <c r="D762" s="146">
        <v>-0.9</v>
      </c>
      <c r="E762" s="147"/>
      <c r="F762" s="4"/>
      <c r="G762" s="4"/>
      <c r="H762" s="4"/>
      <c r="I762" s="4"/>
      <c r="K762" s="4"/>
      <c r="L762" s="4"/>
      <c r="M762" s="4"/>
      <c r="N762" s="4"/>
      <c r="O762" s="4"/>
      <c r="P762" s="4"/>
      <c r="Q762" s="4"/>
      <c r="R762" s="4"/>
      <c r="S762" s="4"/>
      <c r="T762" s="4"/>
      <c r="U762" s="4"/>
      <c r="V762" s="4"/>
      <c r="W762" s="4"/>
      <c r="X762" s="4"/>
    </row>
    <row r="763" spans="1:24" ht="15" customHeight="1" x14ac:dyDescent="0.25">
      <c r="A763" s="143" t="s">
        <v>2866</v>
      </c>
      <c r="B763" s="144">
        <v>22.5</v>
      </c>
      <c r="C763" s="145">
        <v>0.9</v>
      </c>
      <c r="D763" s="143">
        <v>-0.9</v>
      </c>
      <c r="E763" s="144"/>
      <c r="F763" s="4"/>
      <c r="G763" s="4"/>
      <c r="H763" s="4"/>
      <c r="I763" s="4"/>
      <c r="K763" s="4"/>
      <c r="L763" s="4"/>
      <c r="M763" s="4"/>
      <c r="N763" s="4"/>
      <c r="O763" s="4"/>
      <c r="P763" s="4"/>
      <c r="Q763" s="4"/>
      <c r="R763" s="4"/>
      <c r="S763" s="4"/>
      <c r="T763" s="4"/>
      <c r="U763" s="4"/>
      <c r="V763" s="4"/>
      <c r="W763" s="4"/>
      <c r="X763" s="4"/>
    </row>
    <row r="764" spans="1:24" ht="15" customHeight="1" x14ac:dyDescent="0.25">
      <c r="A764" s="146" t="s">
        <v>2867</v>
      </c>
      <c r="B764" s="147">
        <v>22.3</v>
      </c>
      <c r="C764" s="148">
        <v>0</v>
      </c>
      <c r="D764" s="146">
        <v>-2.2000000000000002</v>
      </c>
      <c r="E764" s="147"/>
      <c r="F764" s="4"/>
      <c r="G764" s="4"/>
      <c r="H764" s="4"/>
      <c r="I764" s="4"/>
      <c r="K764" s="4"/>
      <c r="L764" s="4"/>
      <c r="M764" s="4"/>
      <c r="N764" s="4"/>
      <c r="O764" s="4"/>
      <c r="P764" s="4"/>
      <c r="Q764" s="4"/>
      <c r="R764" s="4"/>
      <c r="S764" s="4"/>
      <c r="T764" s="4"/>
      <c r="U764" s="4"/>
      <c r="V764" s="4"/>
      <c r="W764" s="4"/>
      <c r="X764" s="4"/>
    </row>
    <row r="765" spans="1:24" ht="15" customHeight="1" x14ac:dyDescent="0.25">
      <c r="A765" s="143" t="s">
        <v>2868</v>
      </c>
      <c r="B765" s="144">
        <v>22.3</v>
      </c>
      <c r="C765" s="145">
        <v>0</v>
      </c>
      <c r="D765" s="143">
        <v>-2.6</v>
      </c>
      <c r="E765" s="144">
        <f t="shared" ref="E765" si="60">SUM(B765:B776)/12</f>
        <v>22.566666666666663</v>
      </c>
      <c r="F765" s="4"/>
      <c r="G765" s="4"/>
      <c r="H765" s="4"/>
      <c r="I765" s="4"/>
      <c r="K765" s="4"/>
      <c r="L765" s="4"/>
      <c r="M765" s="4"/>
      <c r="N765" s="4"/>
      <c r="O765" s="4"/>
      <c r="P765" s="4"/>
      <c r="Q765" s="4"/>
      <c r="R765" s="4"/>
      <c r="S765" s="4"/>
      <c r="T765" s="4"/>
      <c r="U765" s="4"/>
      <c r="V765" s="4"/>
      <c r="W765" s="4"/>
      <c r="X765" s="4"/>
    </row>
    <row r="766" spans="1:24" ht="15" customHeight="1" x14ac:dyDescent="0.25">
      <c r="A766" s="146" t="s">
        <v>2869</v>
      </c>
      <c r="B766" s="147">
        <v>22.3</v>
      </c>
      <c r="C766" s="148">
        <v>-0.4</v>
      </c>
      <c r="D766" s="146">
        <v>-2.2000000000000002</v>
      </c>
      <c r="E766" s="147"/>
      <c r="F766" s="4"/>
      <c r="G766" s="4"/>
      <c r="H766" s="4"/>
      <c r="I766" s="4"/>
      <c r="K766" s="4"/>
      <c r="L766" s="4"/>
      <c r="M766" s="4"/>
      <c r="N766" s="4"/>
      <c r="O766" s="4"/>
      <c r="P766" s="4"/>
      <c r="Q766" s="4"/>
      <c r="R766" s="4"/>
      <c r="S766" s="4"/>
      <c r="T766" s="4"/>
      <c r="U766" s="4"/>
      <c r="V766" s="4"/>
      <c r="W766" s="4"/>
      <c r="X766" s="4"/>
    </row>
    <row r="767" spans="1:24" ht="15" customHeight="1" x14ac:dyDescent="0.25">
      <c r="A767" s="143" t="s">
        <v>2870</v>
      </c>
      <c r="B767" s="144">
        <v>22.4</v>
      </c>
      <c r="C767" s="145">
        <v>0</v>
      </c>
      <c r="D767" s="143">
        <v>-1.8</v>
      </c>
      <c r="E767" s="144"/>
      <c r="F767" s="4"/>
      <c r="G767" s="4"/>
      <c r="H767" s="4"/>
      <c r="I767" s="4"/>
      <c r="K767" s="4"/>
      <c r="L767" s="4"/>
      <c r="M767" s="4"/>
      <c r="N767" s="4"/>
      <c r="O767" s="4"/>
      <c r="P767" s="4"/>
      <c r="Q767" s="4"/>
      <c r="R767" s="4"/>
      <c r="S767" s="4"/>
      <c r="T767" s="4"/>
      <c r="U767" s="4"/>
      <c r="V767" s="4"/>
      <c r="W767" s="4"/>
      <c r="X767" s="4"/>
    </row>
    <row r="768" spans="1:24" ht="15" customHeight="1" x14ac:dyDescent="0.25">
      <c r="A768" s="146" t="s">
        <v>2871</v>
      </c>
      <c r="B768" s="147">
        <v>22.4</v>
      </c>
      <c r="C768" s="148">
        <v>-0.9</v>
      </c>
      <c r="D768" s="146">
        <v>-2.2000000000000002</v>
      </c>
      <c r="E768" s="147"/>
      <c r="F768" s="4"/>
      <c r="G768" s="4"/>
      <c r="H768" s="4"/>
      <c r="I768" s="4"/>
      <c r="K768" s="4"/>
      <c r="L768" s="4"/>
      <c r="M768" s="4"/>
      <c r="N768" s="4"/>
      <c r="O768" s="4"/>
      <c r="P768" s="4"/>
      <c r="Q768" s="4"/>
      <c r="R768" s="4"/>
      <c r="S768" s="4"/>
      <c r="T768" s="4"/>
      <c r="U768" s="4"/>
      <c r="V768" s="4"/>
      <c r="W768" s="4"/>
      <c r="X768" s="4"/>
    </row>
    <row r="769" spans="1:24" ht="15" customHeight="1" x14ac:dyDescent="0.25">
      <c r="A769" s="143" t="s">
        <v>2872</v>
      </c>
      <c r="B769" s="144">
        <v>22.6</v>
      </c>
      <c r="C769" s="145">
        <v>0</v>
      </c>
      <c r="D769" s="143">
        <v>-1.3</v>
      </c>
      <c r="E769" s="144"/>
      <c r="F769" s="4"/>
      <c r="G769" s="4"/>
      <c r="H769" s="4"/>
      <c r="I769" s="4"/>
      <c r="K769" s="4"/>
      <c r="L769" s="4"/>
      <c r="M769" s="4"/>
      <c r="N769" s="4"/>
      <c r="O769" s="4"/>
      <c r="P769" s="4"/>
      <c r="Q769" s="4"/>
      <c r="R769" s="4"/>
      <c r="S769" s="4"/>
      <c r="T769" s="4"/>
      <c r="U769" s="4"/>
      <c r="V769" s="4"/>
      <c r="W769" s="4"/>
      <c r="X769" s="4"/>
    </row>
    <row r="770" spans="1:24" ht="15" customHeight="1" x14ac:dyDescent="0.25">
      <c r="A770" s="146" t="s">
        <v>2873</v>
      </c>
      <c r="B770" s="147">
        <v>22.6</v>
      </c>
      <c r="C770" s="148">
        <v>0</v>
      </c>
      <c r="D770" s="146">
        <v>-0.4</v>
      </c>
      <c r="E770" s="147"/>
      <c r="F770" s="4"/>
      <c r="G770" s="4"/>
      <c r="H770" s="4"/>
      <c r="I770" s="4"/>
      <c r="K770" s="4"/>
      <c r="L770" s="4"/>
      <c r="M770" s="4"/>
      <c r="N770" s="4"/>
      <c r="O770" s="4"/>
      <c r="P770" s="4"/>
      <c r="Q770" s="4"/>
      <c r="R770" s="4"/>
      <c r="S770" s="4"/>
      <c r="T770" s="4"/>
      <c r="U770" s="4"/>
      <c r="V770" s="4"/>
      <c r="W770" s="4"/>
      <c r="X770" s="4"/>
    </row>
    <row r="771" spans="1:24" ht="15" customHeight="1" x14ac:dyDescent="0.25">
      <c r="A771" s="143" t="s">
        <v>2874</v>
      </c>
      <c r="B771" s="144">
        <v>22.6</v>
      </c>
      <c r="C771" s="145">
        <v>-0.4</v>
      </c>
      <c r="D771" s="143">
        <v>-1.3</v>
      </c>
      <c r="E771" s="144"/>
      <c r="F771" s="4"/>
      <c r="G771" s="4"/>
      <c r="H771" s="4"/>
      <c r="I771" s="4"/>
      <c r="K771" s="4"/>
      <c r="L771" s="4"/>
      <c r="M771" s="4"/>
      <c r="N771" s="4"/>
      <c r="O771" s="4"/>
      <c r="P771" s="4"/>
      <c r="Q771" s="4"/>
      <c r="R771" s="4"/>
      <c r="S771" s="4"/>
      <c r="T771" s="4"/>
      <c r="U771" s="4"/>
      <c r="V771" s="4"/>
      <c r="W771" s="4"/>
      <c r="X771" s="4"/>
    </row>
    <row r="772" spans="1:24" ht="15" customHeight="1" x14ac:dyDescent="0.25">
      <c r="A772" s="146" t="s">
        <v>2875</v>
      </c>
      <c r="B772" s="147">
        <v>22.7</v>
      </c>
      <c r="C772" s="148">
        <v>0</v>
      </c>
      <c r="D772" s="146">
        <v>-0.9</v>
      </c>
      <c r="E772" s="147"/>
      <c r="F772" s="4"/>
      <c r="G772" s="4"/>
      <c r="H772" s="4"/>
      <c r="I772" s="4"/>
      <c r="K772" s="4"/>
      <c r="L772" s="4"/>
      <c r="M772" s="4"/>
      <c r="N772" s="4"/>
      <c r="O772" s="4"/>
      <c r="P772" s="4"/>
      <c r="Q772" s="4"/>
      <c r="R772" s="4"/>
      <c r="S772" s="4"/>
      <c r="T772" s="4"/>
      <c r="U772" s="4"/>
      <c r="V772" s="4"/>
      <c r="W772" s="4"/>
      <c r="X772" s="4"/>
    </row>
    <row r="773" spans="1:24" ht="15" customHeight="1" x14ac:dyDescent="0.25">
      <c r="A773" s="143" t="s">
        <v>2876</v>
      </c>
      <c r="B773" s="144">
        <v>22.7</v>
      </c>
      <c r="C773" s="145">
        <v>0</v>
      </c>
      <c r="D773" s="143">
        <v>-1.3</v>
      </c>
      <c r="E773" s="144"/>
      <c r="F773" s="4"/>
      <c r="G773" s="4"/>
      <c r="H773" s="4"/>
      <c r="I773" s="4"/>
      <c r="K773" s="4"/>
      <c r="L773" s="4"/>
      <c r="M773" s="4"/>
      <c r="N773" s="4"/>
      <c r="O773" s="4"/>
      <c r="P773" s="4"/>
      <c r="Q773" s="4"/>
      <c r="R773" s="4"/>
      <c r="S773" s="4"/>
      <c r="T773" s="4"/>
      <c r="U773" s="4"/>
      <c r="V773" s="4"/>
      <c r="W773" s="4"/>
      <c r="X773" s="4"/>
    </row>
    <row r="774" spans="1:24" ht="15" customHeight="1" x14ac:dyDescent="0.25">
      <c r="A774" s="146" t="s">
        <v>2877</v>
      </c>
      <c r="B774" s="147">
        <v>22.7</v>
      </c>
      <c r="C774" s="148">
        <v>0</v>
      </c>
      <c r="D774" s="146">
        <v>-2.2000000000000002</v>
      </c>
      <c r="E774" s="147"/>
      <c r="F774" s="4"/>
      <c r="G774" s="4"/>
      <c r="H774" s="4"/>
      <c r="I774" s="4"/>
      <c r="K774" s="4"/>
      <c r="L774" s="4"/>
      <c r="M774" s="4"/>
      <c r="N774" s="4"/>
      <c r="O774" s="4"/>
      <c r="P774" s="4"/>
      <c r="Q774" s="4"/>
      <c r="R774" s="4"/>
      <c r="S774" s="4"/>
      <c r="T774" s="4"/>
      <c r="U774" s="4"/>
      <c r="V774" s="4"/>
      <c r="W774" s="4"/>
      <c r="X774" s="4"/>
    </row>
    <row r="775" spans="1:24" ht="15" customHeight="1" x14ac:dyDescent="0.25">
      <c r="A775" s="143" t="s">
        <v>2878</v>
      </c>
      <c r="B775" s="144">
        <v>22.7</v>
      </c>
      <c r="C775" s="145">
        <v>-0.4</v>
      </c>
      <c r="D775" s="143">
        <v>-2.6</v>
      </c>
      <c r="E775" s="144"/>
      <c r="F775" s="4"/>
      <c r="G775" s="4"/>
      <c r="H775" s="4"/>
      <c r="I775" s="4"/>
      <c r="K775" s="4"/>
      <c r="L775" s="4"/>
      <c r="M775" s="4"/>
      <c r="N775" s="4"/>
      <c r="O775" s="4"/>
      <c r="P775" s="4"/>
      <c r="Q775" s="4"/>
      <c r="R775" s="4"/>
      <c r="S775" s="4"/>
      <c r="T775" s="4"/>
      <c r="U775" s="4"/>
      <c r="V775" s="4"/>
      <c r="W775" s="4"/>
      <c r="X775" s="4"/>
    </row>
    <row r="776" spans="1:24" ht="15" customHeight="1" x14ac:dyDescent="0.25">
      <c r="A776" s="146" t="s">
        <v>2879</v>
      </c>
      <c r="B776" s="147">
        <v>22.8</v>
      </c>
      <c r="C776" s="148">
        <v>-0.4</v>
      </c>
      <c r="D776" s="146">
        <v>-2.1</v>
      </c>
      <c r="E776" s="147"/>
      <c r="F776" s="4"/>
      <c r="G776" s="4"/>
      <c r="H776" s="4"/>
      <c r="I776" s="4"/>
      <c r="K776" s="4"/>
      <c r="L776" s="4"/>
      <c r="M776" s="4"/>
      <c r="N776" s="4"/>
      <c r="O776" s="4"/>
      <c r="P776" s="4"/>
      <c r="Q776" s="4"/>
      <c r="R776" s="4"/>
      <c r="S776" s="4"/>
      <c r="T776" s="4"/>
      <c r="U776" s="4"/>
      <c r="V776" s="4"/>
      <c r="W776" s="4"/>
      <c r="X776" s="4"/>
    </row>
    <row r="777" spans="1:24" ht="15" customHeight="1" x14ac:dyDescent="0.25">
      <c r="A777" s="143" t="s">
        <v>2880</v>
      </c>
      <c r="B777" s="144">
        <v>22.9</v>
      </c>
      <c r="C777" s="145">
        <v>0.4</v>
      </c>
      <c r="D777" s="143">
        <v>-1.7</v>
      </c>
      <c r="E777" s="144">
        <f t="shared" ref="E777" si="61">SUM(B777:B788)/12</f>
        <v>22.966666666666669</v>
      </c>
      <c r="F777" s="4"/>
      <c r="G777" s="4"/>
      <c r="H777" s="4"/>
      <c r="I777" s="4"/>
      <c r="K777" s="4"/>
      <c r="L777" s="4"/>
      <c r="M777" s="4"/>
      <c r="N777" s="4"/>
      <c r="O777" s="4"/>
      <c r="P777" s="4"/>
      <c r="Q777" s="4"/>
      <c r="R777" s="4"/>
      <c r="S777" s="4"/>
      <c r="T777" s="4"/>
      <c r="U777" s="4"/>
      <c r="V777" s="4"/>
      <c r="W777" s="4"/>
      <c r="X777" s="4"/>
    </row>
    <row r="778" spans="1:24" ht="15" customHeight="1" x14ac:dyDescent="0.25">
      <c r="A778" s="146" t="s">
        <v>2881</v>
      </c>
      <c r="B778" s="147">
        <v>22.8</v>
      </c>
      <c r="C778" s="148">
        <v>0</v>
      </c>
      <c r="D778" s="146">
        <v>-1.7</v>
      </c>
      <c r="E778" s="147"/>
      <c r="F778" s="4"/>
      <c r="G778" s="4"/>
      <c r="H778" s="4"/>
      <c r="I778" s="4"/>
      <c r="K778" s="4"/>
      <c r="L778" s="4"/>
      <c r="M778" s="4"/>
      <c r="N778" s="4"/>
      <c r="O778" s="4"/>
      <c r="P778" s="4"/>
      <c r="Q778" s="4"/>
      <c r="R778" s="4"/>
      <c r="S778" s="4"/>
      <c r="T778" s="4"/>
      <c r="U778" s="4"/>
      <c r="V778" s="4"/>
      <c r="W778" s="4"/>
      <c r="X778" s="4"/>
    </row>
    <row r="779" spans="1:24" ht="15" customHeight="1" x14ac:dyDescent="0.25">
      <c r="A779" s="143" t="s">
        <v>2882</v>
      </c>
      <c r="B779" s="144">
        <v>22.8</v>
      </c>
      <c r="C779" s="145">
        <v>-0.4</v>
      </c>
      <c r="D779" s="143">
        <v>-1.7</v>
      </c>
      <c r="E779" s="144"/>
      <c r="F779" s="4"/>
      <c r="G779" s="4"/>
      <c r="H779" s="4"/>
      <c r="I779" s="4"/>
      <c r="K779" s="4"/>
      <c r="L779" s="4"/>
      <c r="M779" s="4"/>
      <c r="N779" s="4"/>
      <c r="O779" s="4"/>
      <c r="P779" s="4"/>
      <c r="Q779" s="4"/>
      <c r="R779" s="4"/>
      <c r="S779" s="4"/>
      <c r="T779" s="4"/>
      <c r="U779" s="4"/>
      <c r="V779" s="4"/>
      <c r="W779" s="4"/>
      <c r="X779" s="4"/>
    </row>
    <row r="780" spans="1:24" ht="15" customHeight="1" x14ac:dyDescent="0.25">
      <c r="A780" s="146" t="s">
        <v>2883</v>
      </c>
      <c r="B780" s="147">
        <v>22.9</v>
      </c>
      <c r="C780" s="148">
        <v>0</v>
      </c>
      <c r="D780" s="146">
        <v>0.4</v>
      </c>
      <c r="E780" s="147"/>
      <c r="F780" s="4"/>
      <c r="G780" s="4"/>
      <c r="H780" s="4"/>
      <c r="I780" s="4"/>
      <c r="K780" s="4"/>
      <c r="L780" s="4"/>
      <c r="M780" s="4"/>
      <c r="N780" s="4"/>
      <c r="O780" s="4"/>
      <c r="P780" s="4"/>
      <c r="Q780" s="4"/>
      <c r="R780" s="4"/>
      <c r="S780" s="4"/>
      <c r="T780" s="4"/>
      <c r="U780" s="4"/>
      <c r="V780" s="4"/>
      <c r="W780" s="4"/>
      <c r="X780" s="4"/>
    </row>
    <row r="781" spans="1:24" ht="15" customHeight="1" x14ac:dyDescent="0.25">
      <c r="A781" s="143" t="s">
        <v>2884</v>
      </c>
      <c r="B781" s="144">
        <v>22.9</v>
      </c>
      <c r="C781" s="145">
        <v>0.9</v>
      </c>
      <c r="D781" s="143">
        <v>0.9</v>
      </c>
      <c r="E781" s="144"/>
      <c r="F781" s="4"/>
      <c r="G781" s="4"/>
      <c r="H781" s="4"/>
      <c r="I781" s="4"/>
      <c r="K781" s="4"/>
      <c r="L781" s="4"/>
      <c r="M781" s="4"/>
      <c r="N781" s="4"/>
      <c r="O781" s="4"/>
      <c r="P781" s="4"/>
      <c r="Q781" s="4"/>
      <c r="R781" s="4"/>
      <c r="S781" s="4"/>
      <c r="T781" s="4"/>
      <c r="U781" s="4"/>
      <c r="V781" s="4"/>
      <c r="W781" s="4"/>
      <c r="X781" s="4"/>
    </row>
    <row r="782" spans="1:24" ht="15" customHeight="1" x14ac:dyDescent="0.25">
      <c r="A782" s="146" t="s">
        <v>2885</v>
      </c>
      <c r="B782" s="147">
        <v>22.7</v>
      </c>
      <c r="C782" s="148">
        <v>-0.9</v>
      </c>
      <c r="D782" s="146">
        <v>0.4</v>
      </c>
      <c r="E782" s="147"/>
      <c r="F782" s="4"/>
      <c r="G782" s="4"/>
      <c r="H782" s="4"/>
      <c r="I782" s="4"/>
      <c r="K782" s="4"/>
      <c r="L782" s="4"/>
      <c r="M782" s="4"/>
      <c r="N782" s="4"/>
      <c r="O782" s="4"/>
      <c r="P782" s="4"/>
      <c r="Q782" s="4"/>
      <c r="R782" s="4"/>
      <c r="S782" s="4"/>
      <c r="T782" s="4"/>
      <c r="U782" s="4"/>
      <c r="V782" s="4"/>
      <c r="W782" s="4"/>
      <c r="X782" s="4"/>
    </row>
    <row r="783" spans="1:24" ht="15" customHeight="1" x14ac:dyDescent="0.25">
      <c r="A783" s="143" t="s">
        <v>2886</v>
      </c>
      <c r="B783" s="144">
        <v>22.9</v>
      </c>
      <c r="C783" s="145">
        <v>0</v>
      </c>
      <c r="D783" s="143">
        <v>0.9</v>
      </c>
      <c r="E783" s="144"/>
      <c r="F783" s="4"/>
      <c r="G783" s="4"/>
      <c r="H783" s="4"/>
      <c r="I783" s="4"/>
      <c r="K783" s="4"/>
      <c r="L783" s="4"/>
      <c r="M783" s="4"/>
      <c r="N783" s="4"/>
      <c r="O783" s="4"/>
      <c r="P783" s="4"/>
      <c r="Q783" s="4"/>
      <c r="R783" s="4"/>
      <c r="S783" s="4"/>
      <c r="T783" s="4"/>
      <c r="U783" s="4"/>
      <c r="V783" s="4"/>
      <c r="W783" s="4"/>
      <c r="X783" s="4"/>
    </row>
    <row r="784" spans="1:24" ht="15" customHeight="1" x14ac:dyDescent="0.25">
      <c r="A784" s="146" t="s">
        <v>2887</v>
      </c>
      <c r="B784" s="147">
        <v>22.9</v>
      </c>
      <c r="C784" s="148">
        <v>-0.4</v>
      </c>
      <c r="D784" s="146">
        <v>1.8</v>
      </c>
      <c r="E784" s="147"/>
      <c r="F784" s="4"/>
      <c r="G784" s="4"/>
      <c r="H784" s="4"/>
      <c r="I784" s="4"/>
      <c r="K784" s="4"/>
      <c r="L784" s="4"/>
      <c r="M784" s="4"/>
      <c r="N784" s="4"/>
      <c r="O784" s="4"/>
      <c r="P784" s="4"/>
      <c r="Q784" s="4"/>
      <c r="R784" s="4"/>
      <c r="S784" s="4"/>
      <c r="T784" s="4"/>
      <c r="U784" s="4"/>
      <c r="V784" s="4"/>
      <c r="W784" s="4"/>
      <c r="X784" s="4"/>
    </row>
    <row r="785" spans="1:24" ht="15" customHeight="1" x14ac:dyDescent="0.25">
      <c r="A785" s="143" t="s">
        <v>2888</v>
      </c>
      <c r="B785" s="144">
        <v>23</v>
      </c>
      <c r="C785" s="145">
        <v>-0.9</v>
      </c>
      <c r="D785" s="143">
        <v>3.1</v>
      </c>
      <c r="E785" s="144"/>
      <c r="F785" s="4"/>
      <c r="G785" s="4"/>
      <c r="H785" s="4"/>
      <c r="I785" s="4"/>
      <c r="K785" s="4"/>
      <c r="L785" s="4"/>
      <c r="M785" s="4"/>
      <c r="N785" s="4"/>
      <c r="O785" s="4"/>
      <c r="P785" s="4"/>
      <c r="Q785" s="4"/>
      <c r="R785" s="4"/>
      <c r="S785" s="4"/>
      <c r="T785" s="4"/>
      <c r="U785" s="4"/>
      <c r="V785" s="4"/>
      <c r="W785" s="4"/>
      <c r="X785" s="4"/>
    </row>
    <row r="786" spans="1:24" ht="15" customHeight="1" x14ac:dyDescent="0.25">
      <c r="A786" s="146" t="s">
        <v>2889</v>
      </c>
      <c r="B786" s="147">
        <v>23.2</v>
      </c>
      <c r="C786" s="148">
        <v>-0.4</v>
      </c>
      <c r="D786" s="146">
        <v>5</v>
      </c>
      <c r="E786" s="147"/>
      <c r="F786" s="4"/>
      <c r="G786" s="4"/>
      <c r="H786" s="4"/>
      <c r="I786" s="4"/>
      <c r="K786" s="4"/>
      <c r="L786" s="4"/>
      <c r="M786" s="4"/>
      <c r="N786" s="4"/>
      <c r="O786" s="4"/>
      <c r="P786" s="4"/>
      <c r="Q786" s="4"/>
      <c r="R786" s="4"/>
      <c r="S786" s="4"/>
      <c r="T786" s="4"/>
      <c r="U786" s="4"/>
      <c r="V786" s="4"/>
      <c r="W786" s="4"/>
      <c r="X786" s="4"/>
    </row>
    <row r="787" spans="1:24" ht="15" customHeight="1" x14ac:dyDescent="0.25">
      <c r="A787" s="143" t="s">
        <v>2890</v>
      </c>
      <c r="B787" s="144">
        <v>23.3</v>
      </c>
      <c r="C787" s="145">
        <v>0</v>
      </c>
      <c r="D787" s="143">
        <v>8.4</v>
      </c>
      <c r="E787" s="144"/>
      <c r="F787" s="4"/>
      <c r="G787" s="4"/>
      <c r="H787" s="4"/>
      <c r="I787" s="4"/>
      <c r="K787" s="4"/>
      <c r="L787" s="4"/>
      <c r="M787" s="4"/>
      <c r="N787" s="4"/>
      <c r="O787" s="4"/>
      <c r="P787" s="4"/>
      <c r="Q787" s="4"/>
      <c r="R787" s="4"/>
      <c r="S787" s="4"/>
      <c r="T787" s="4"/>
      <c r="U787" s="4"/>
      <c r="V787" s="4"/>
      <c r="W787" s="4"/>
      <c r="X787" s="4"/>
    </row>
    <row r="788" spans="1:24" ht="15" customHeight="1" x14ac:dyDescent="0.25">
      <c r="A788" s="146" t="s">
        <v>2891</v>
      </c>
      <c r="B788" s="147">
        <v>23.3</v>
      </c>
      <c r="C788" s="148">
        <v>0</v>
      </c>
      <c r="D788" s="146">
        <v>9.9</v>
      </c>
      <c r="E788" s="147"/>
      <c r="F788" s="4"/>
      <c r="G788" s="4"/>
      <c r="H788" s="4"/>
      <c r="I788" s="4"/>
      <c r="K788" s="4"/>
      <c r="L788" s="4"/>
      <c r="M788" s="4"/>
      <c r="N788" s="4"/>
      <c r="O788" s="4"/>
      <c r="P788" s="4"/>
      <c r="Q788" s="4"/>
      <c r="R788" s="4"/>
      <c r="S788" s="4"/>
      <c r="T788" s="4"/>
      <c r="U788" s="4"/>
      <c r="V788" s="4"/>
      <c r="W788" s="4"/>
      <c r="X788" s="4"/>
    </row>
    <row r="789" spans="1:24" ht="15" customHeight="1" x14ac:dyDescent="0.25">
      <c r="A789" s="143" t="s">
        <v>2892</v>
      </c>
      <c r="B789" s="144">
        <v>23.3</v>
      </c>
      <c r="C789" s="145">
        <v>0.4</v>
      </c>
      <c r="D789" s="143">
        <v>11</v>
      </c>
      <c r="E789" s="144">
        <f t="shared" ref="E789" si="62">SUM(B789:B800)/12</f>
        <v>22.508333333333336</v>
      </c>
      <c r="F789" s="4"/>
      <c r="G789" s="4"/>
      <c r="H789" s="4"/>
      <c r="I789" s="4"/>
      <c r="K789" s="4"/>
      <c r="L789" s="4"/>
      <c r="M789" s="4"/>
      <c r="N789" s="4"/>
      <c r="O789" s="4"/>
      <c r="P789" s="4"/>
      <c r="Q789" s="4"/>
      <c r="R789" s="4"/>
      <c r="S789" s="4"/>
      <c r="T789" s="4"/>
      <c r="U789" s="4"/>
      <c r="V789" s="4"/>
      <c r="W789" s="4"/>
      <c r="X789" s="4"/>
    </row>
    <row r="790" spans="1:24" ht="15" customHeight="1" x14ac:dyDescent="0.25">
      <c r="A790" s="146" t="s">
        <v>2893</v>
      </c>
      <c r="B790" s="147">
        <v>23.2</v>
      </c>
      <c r="C790" s="148">
        <v>0</v>
      </c>
      <c r="D790" s="146">
        <v>11</v>
      </c>
      <c r="E790" s="147"/>
      <c r="F790" s="4"/>
      <c r="G790" s="4"/>
      <c r="H790" s="4"/>
      <c r="I790" s="4"/>
      <c r="K790" s="4"/>
      <c r="L790" s="4"/>
      <c r="M790" s="4"/>
      <c r="N790" s="4"/>
      <c r="O790" s="4"/>
      <c r="P790" s="4"/>
      <c r="Q790" s="4"/>
      <c r="R790" s="4"/>
      <c r="S790" s="4"/>
      <c r="T790" s="4"/>
      <c r="U790" s="4"/>
      <c r="V790" s="4"/>
      <c r="W790" s="4"/>
      <c r="X790" s="4"/>
    </row>
    <row r="791" spans="1:24" ht="15" customHeight="1" x14ac:dyDescent="0.25">
      <c r="A791" s="143" t="s">
        <v>2894</v>
      </c>
      <c r="B791" s="144">
        <v>23.2</v>
      </c>
      <c r="C791" s="145">
        <v>1.8</v>
      </c>
      <c r="D791" s="143">
        <v>11.5</v>
      </c>
      <c r="E791" s="144"/>
      <c r="F791" s="4"/>
      <c r="G791" s="4"/>
      <c r="H791" s="4"/>
      <c r="I791" s="4"/>
      <c r="K791" s="4"/>
      <c r="L791" s="4"/>
      <c r="M791" s="4"/>
      <c r="N791" s="4"/>
      <c r="O791" s="4"/>
      <c r="P791" s="4"/>
      <c r="Q791" s="4"/>
      <c r="R791" s="4"/>
      <c r="S791" s="4"/>
      <c r="T791" s="4"/>
      <c r="U791" s="4"/>
      <c r="V791" s="4"/>
      <c r="W791" s="4"/>
      <c r="X791" s="4"/>
    </row>
    <row r="792" spans="1:24" ht="15" customHeight="1" x14ac:dyDescent="0.25">
      <c r="A792" s="146" t="s">
        <v>2895</v>
      </c>
      <c r="B792" s="147">
        <v>22.8</v>
      </c>
      <c r="C792" s="148">
        <v>0.4</v>
      </c>
      <c r="D792" s="146">
        <v>9.1</v>
      </c>
      <c r="E792" s="147"/>
      <c r="F792" s="4"/>
      <c r="G792" s="4"/>
      <c r="H792" s="4"/>
      <c r="I792" s="4"/>
      <c r="K792" s="4"/>
      <c r="L792" s="4"/>
      <c r="M792" s="4"/>
      <c r="N792" s="4"/>
      <c r="O792" s="4"/>
      <c r="P792" s="4"/>
      <c r="Q792" s="4"/>
      <c r="R792" s="4"/>
      <c r="S792" s="4"/>
      <c r="T792" s="4"/>
      <c r="U792" s="4"/>
      <c r="V792" s="4"/>
      <c r="W792" s="4"/>
      <c r="X792" s="4"/>
    </row>
    <row r="793" spans="1:24" ht="15" customHeight="1" x14ac:dyDescent="0.25">
      <c r="A793" s="143" t="s">
        <v>2896</v>
      </c>
      <c r="B793" s="144">
        <v>22.7</v>
      </c>
      <c r="C793" s="145">
        <v>0.4</v>
      </c>
      <c r="D793" s="143">
        <v>9.6999999999999993</v>
      </c>
      <c r="E793" s="144"/>
      <c r="F793" s="4"/>
      <c r="G793" s="4"/>
      <c r="H793" s="4"/>
      <c r="I793" s="4"/>
      <c r="K793" s="4"/>
      <c r="L793" s="4"/>
      <c r="M793" s="4"/>
      <c r="N793" s="4"/>
      <c r="O793" s="4"/>
      <c r="P793" s="4"/>
      <c r="Q793" s="4"/>
      <c r="R793" s="4"/>
      <c r="S793" s="4"/>
      <c r="T793" s="4"/>
      <c r="U793" s="4"/>
      <c r="V793" s="4"/>
      <c r="W793" s="4"/>
      <c r="X793" s="4"/>
    </row>
    <row r="794" spans="1:24" ht="15" customHeight="1" x14ac:dyDescent="0.25">
      <c r="A794" s="146" t="s">
        <v>2897</v>
      </c>
      <c r="B794" s="147">
        <v>22.6</v>
      </c>
      <c r="C794" s="148">
        <v>-0.4</v>
      </c>
      <c r="D794" s="146">
        <v>9.6999999999999993</v>
      </c>
      <c r="E794" s="147"/>
      <c r="F794" s="4"/>
      <c r="G794" s="4"/>
      <c r="H794" s="4"/>
      <c r="I794" s="4"/>
      <c r="K794" s="4"/>
      <c r="L794" s="4"/>
      <c r="M794" s="4"/>
      <c r="N794" s="4"/>
      <c r="O794" s="4"/>
      <c r="P794" s="4"/>
      <c r="Q794" s="4"/>
      <c r="R794" s="4"/>
      <c r="S794" s="4"/>
      <c r="T794" s="4"/>
      <c r="U794" s="4"/>
      <c r="V794" s="4"/>
      <c r="W794" s="4"/>
      <c r="X794" s="4"/>
    </row>
    <row r="795" spans="1:24" ht="15" customHeight="1" x14ac:dyDescent="0.25">
      <c r="A795" s="143" t="s">
        <v>2898</v>
      </c>
      <c r="B795" s="144">
        <v>22.7</v>
      </c>
      <c r="C795" s="145">
        <v>0.9</v>
      </c>
      <c r="D795" s="143">
        <v>9.1</v>
      </c>
      <c r="E795" s="144"/>
      <c r="F795" s="4"/>
      <c r="G795" s="4"/>
      <c r="H795" s="4"/>
      <c r="I795" s="4"/>
      <c r="K795" s="4"/>
      <c r="L795" s="4"/>
      <c r="M795" s="4"/>
      <c r="N795" s="4"/>
      <c r="O795" s="4"/>
      <c r="P795" s="4"/>
      <c r="Q795" s="4"/>
      <c r="R795" s="4"/>
      <c r="S795" s="4"/>
      <c r="T795" s="4"/>
      <c r="U795" s="4"/>
      <c r="V795" s="4"/>
      <c r="W795" s="4"/>
      <c r="X795" s="4"/>
    </row>
    <row r="796" spans="1:24" ht="15" customHeight="1" x14ac:dyDescent="0.25">
      <c r="A796" s="146" t="s">
        <v>2899</v>
      </c>
      <c r="B796" s="147">
        <v>22.5</v>
      </c>
      <c r="C796" s="148">
        <v>0.9</v>
      </c>
      <c r="D796" s="146">
        <v>8.1999999999999993</v>
      </c>
      <c r="E796" s="147"/>
      <c r="F796" s="4"/>
      <c r="G796" s="4"/>
      <c r="H796" s="4"/>
      <c r="I796" s="4"/>
      <c r="K796" s="4"/>
      <c r="L796" s="4"/>
      <c r="M796" s="4"/>
      <c r="N796" s="4"/>
      <c r="O796" s="4"/>
      <c r="P796" s="4"/>
      <c r="Q796" s="4"/>
      <c r="R796" s="4"/>
      <c r="S796" s="4"/>
      <c r="T796" s="4"/>
      <c r="U796" s="4"/>
      <c r="V796" s="4"/>
      <c r="W796" s="4"/>
      <c r="X796" s="4"/>
    </row>
    <row r="797" spans="1:24" ht="15" customHeight="1" x14ac:dyDescent="0.25">
      <c r="A797" s="143" t="s">
        <v>2900</v>
      </c>
      <c r="B797" s="144">
        <v>22.3</v>
      </c>
      <c r="C797" s="145">
        <v>0.9</v>
      </c>
      <c r="D797" s="143">
        <v>7.2</v>
      </c>
      <c r="E797" s="144"/>
      <c r="F797" s="4"/>
      <c r="G797" s="4"/>
      <c r="H797" s="4"/>
      <c r="I797" s="4"/>
      <c r="K797" s="4"/>
      <c r="L797" s="4"/>
      <c r="M797" s="4"/>
      <c r="N797" s="4"/>
      <c r="O797" s="4"/>
      <c r="P797" s="4"/>
      <c r="Q797" s="4"/>
      <c r="R797" s="4"/>
      <c r="S797" s="4"/>
      <c r="T797" s="4"/>
      <c r="U797" s="4"/>
      <c r="V797" s="4"/>
      <c r="W797" s="4"/>
      <c r="X797" s="4"/>
    </row>
    <row r="798" spans="1:24" ht="15" customHeight="1" x14ac:dyDescent="0.25">
      <c r="A798" s="146" t="s">
        <v>2901</v>
      </c>
      <c r="B798" s="147">
        <v>22.1</v>
      </c>
      <c r="C798" s="148">
        <v>2.8</v>
      </c>
      <c r="D798" s="146">
        <v>5.7</v>
      </c>
      <c r="E798" s="147"/>
      <c r="F798" s="4"/>
      <c r="G798" s="4"/>
      <c r="H798" s="4"/>
      <c r="I798" s="4"/>
      <c r="K798" s="4"/>
      <c r="L798" s="4"/>
      <c r="M798" s="4"/>
      <c r="N798" s="4"/>
      <c r="O798" s="4"/>
      <c r="P798" s="4"/>
      <c r="Q798" s="4"/>
      <c r="R798" s="4"/>
      <c r="S798" s="4"/>
      <c r="T798" s="4"/>
      <c r="U798" s="4"/>
      <c r="V798" s="4"/>
      <c r="W798" s="4"/>
      <c r="X798" s="4"/>
    </row>
    <row r="799" spans="1:24" ht="15" customHeight="1" x14ac:dyDescent="0.25">
      <c r="A799" s="143" t="s">
        <v>2902</v>
      </c>
      <c r="B799" s="144">
        <v>21.5</v>
      </c>
      <c r="C799" s="145">
        <v>1.4</v>
      </c>
      <c r="D799" s="143">
        <v>1.9</v>
      </c>
      <c r="E799" s="144"/>
      <c r="F799" s="4"/>
      <c r="G799" s="4"/>
      <c r="H799" s="4"/>
      <c r="I799" s="4"/>
      <c r="K799" s="4"/>
      <c r="L799" s="4"/>
      <c r="M799" s="4"/>
      <c r="N799" s="4"/>
      <c r="O799" s="4"/>
      <c r="P799" s="4"/>
      <c r="Q799" s="4"/>
      <c r="R799" s="4"/>
      <c r="S799" s="4"/>
      <c r="T799" s="4"/>
      <c r="U799" s="4"/>
      <c r="V799" s="4"/>
      <c r="W799" s="4"/>
      <c r="X799" s="4"/>
    </row>
    <row r="800" spans="1:24" ht="15" customHeight="1" x14ac:dyDescent="0.25">
      <c r="A800" s="146" t="s">
        <v>2903</v>
      </c>
      <c r="B800" s="147">
        <v>21.2</v>
      </c>
      <c r="C800" s="148">
        <v>1</v>
      </c>
      <c r="D800" s="146">
        <v>0</v>
      </c>
      <c r="E800" s="147"/>
      <c r="F800" s="4"/>
      <c r="G800" s="4"/>
      <c r="H800" s="4"/>
      <c r="I800" s="4"/>
      <c r="K800" s="4"/>
      <c r="L800" s="4"/>
      <c r="M800" s="4"/>
      <c r="N800" s="4"/>
      <c r="O800" s="4"/>
      <c r="P800" s="4"/>
      <c r="Q800" s="4"/>
      <c r="R800" s="4"/>
      <c r="S800" s="4"/>
      <c r="T800" s="4"/>
      <c r="U800" s="4"/>
      <c r="V800" s="4"/>
      <c r="W800" s="4"/>
      <c r="X800" s="4"/>
    </row>
    <row r="801" spans="1:24" ht="15" customHeight="1" x14ac:dyDescent="0.25">
      <c r="A801" s="143" t="s">
        <v>2904</v>
      </c>
      <c r="B801" s="144">
        <v>21</v>
      </c>
      <c r="C801" s="145">
        <v>0.5</v>
      </c>
      <c r="D801" s="143">
        <v>-3.7</v>
      </c>
      <c r="E801" s="144">
        <f t="shared" ref="E801" si="63">SUM(B801:B812)/12</f>
        <v>20.875000000000004</v>
      </c>
      <c r="F801" s="4"/>
      <c r="G801" s="4"/>
      <c r="H801" s="4"/>
      <c r="I801" s="4"/>
      <c r="K801" s="4"/>
      <c r="L801" s="4"/>
      <c r="M801" s="4"/>
      <c r="N801" s="4"/>
      <c r="O801" s="4"/>
      <c r="P801" s="4"/>
      <c r="Q801" s="4"/>
      <c r="R801" s="4"/>
      <c r="S801" s="4"/>
      <c r="T801" s="4"/>
      <c r="U801" s="4"/>
      <c r="V801" s="4"/>
      <c r="W801" s="4"/>
      <c r="X801" s="4"/>
    </row>
    <row r="802" spans="1:24" ht="15" customHeight="1" x14ac:dyDescent="0.25">
      <c r="A802" s="146" t="s">
        <v>2905</v>
      </c>
      <c r="B802" s="147">
        <v>20.9</v>
      </c>
      <c r="C802" s="148">
        <v>0.5</v>
      </c>
      <c r="D802" s="146">
        <v>-5</v>
      </c>
      <c r="E802" s="147"/>
      <c r="F802" s="4"/>
      <c r="G802" s="4"/>
      <c r="H802" s="4"/>
      <c r="I802" s="4"/>
      <c r="K802" s="4"/>
      <c r="L802" s="4"/>
      <c r="M802" s="4"/>
      <c r="N802" s="4"/>
      <c r="O802" s="4"/>
      <c r="P802" s="4"/>
      <c r="Q802" s="4"/>
      <c r="R802" s="4"/>
      <c r="S802" s="4"/>
      <c r="T802" s="4"/>
      <c r="U802" s="4"/>
      <c r="V802" s="4"/>
      <c r="W802" s="4"/>
      <c r="X802" s="4"/>
    </row>
    <row r="803" spans="1:24" ht="15" customHeight="1" x14ac:dyDescent="0.25">
      <c r="A803" s="143" t="s">
        <v>2906</v>
      </c>
      <c r="B803" s="144">
        <v>20.8</v>
      </c>
      <c r="C803" s="145">
        <v>-0.5</v>
      </c>
      <c r="D803" s="143">
        <v>-5</v>
      </c>
      <c r="E803" s="144"/>
      <c r="F803" s="4"/>
      <c r="G803" s="4"/>
      <c r="H803" s="4"/>
      <c r="I803" s="4"/>
      <c r="K803" s="4"/>
      <c r="L803" s="4"/>
      <c r="M803" s="4"/>
      <c r="N803" s="4"/>
      <c r="O803" s="4"/>
      <c r="P803" s="4"/>
      <c r="Q803" s="4"/>
      <c r="R803" s="4"/>
      <c r="S803" s="4"/>
      <c r="T803" s="4"/>
      <c r="U803" s="4"/>
      <c r="V803" s="4"/>
      <c r="W803" s="4"/>
      <c r="X803" s="4"/>
    </row>
    <row r="804" spans="1:24" ht="15" customHeight="1" x14ac:dyDescent="0.25">
      <c r="A804" s="146" t="s">
        <v>2907</v>
      </c>
      <c r="B804" s="147">
        <v>20.9</v>
      </c>
      <c r="C804" s="148">
        <v>1</v>
      </c>
      <c r="D804" s="146">
        <v>-4.5999999999999996</v>
      </c>
      <c r="E804" s="147"/>
      <c r="F804" s="4"/>
      <c r="G804" s="4"/>
      <c r="H804" s="4"/>
      <c r="I804" s="4"/>
      <c r="K804" s="4"/>
      <c r="L804" s="4"/>
      <c r="M804" s="4"/>
      <c r="N804" s="4"/>
      <c r="O804" s="4"/>
      <c r="P804" s="4"/>
      <c r="Q804" s="4"/>
      <c r="R804" s="4"/>
      <c r="S804" s="4"/>
      <c r="T804" s="4"/>
      <c r="U804" s="4"/>
      <c r="V804" s="4"/>
      <c r="W804" s="4"/>
      <c r="X804" s="4"/>
    </row>
    <row r="805" spans="1:24" ht="15" customHeight="1" x14ac:dyDescent="0.25">
      <c r="A805" s="143" t="s">
        <v>2908</v>
      </c>
      <c r="B805" s="144">
        <v>20.7</v>
      </c>
      <c r="C805" s="145">
        <v>0.5</v>
      </c>
      <c r="D805" s="143">
        <v>-5.5</v>
      </c>
      <c r="E805" s="144"/>
      <c r="F805" s="4"/>
      <c r="G805" s="4"/>
      <c r="H805" s="4"/>
      <c r="I805" s="4"/>
      <c r="K805" s="4"/>
      <c r="L805" s="4"/>
      <c r="M805" s="4"/>
      <c r="N805" s="4"/>
      <c r="O805" s="4"/>
      <c r="P805" s="4"/>
      <c r="Q805" s="4"/>
      <c r="R805" s="4"/>
      <c r="S805" s="4"/>
      <c r="T805" s="4"/>
      <c r="U805" s="4"/>
      <c r="V805" s="4"/>
      <c r="W805" s="4"/>
      <c r="X805" s="4"/>
    </row>
    <row r="806" spans="1:24" ht="15" customHeight="1" x14ac:dyDescent="0.25">
      <c r="A806" s="146" t="s">
        <v>2909</v>
      </c>
      <c r="B806" s="147">
        <v>20.6</v>
      </c>
      <c r="C806" s="148">
        <v>-1</v>
      </c>
      <c r="D806" s="146">
        <v>-7.2</v>
      </c>
      <c r="E806" s="147"/>
      <c r="F806" s="4"/>
      <c r="G806" s="4"/>
      <c r="H806" s="4"/>
      <c r="I806" s="4"/>
      <c r="K806" s="4"/>
      <c r="L806" s="4"/>
      <c r="M806" s="4"/>
      <c r="N806" s="4"/>
      <c r="O806" s="4"/>
      <c r="P806" s="4"/>
      <c r="Q806" s="4"/>
      <c r="R806" s="4"/>
      <c r="S806" s="4"/>
      <c r="T806" s="4"/>
      <c r="U806" s="4"/>
      <c r="V806" s="4"/>
      <c r="W806" s="4"/>
      <c r="X806" s="4"/>
    </row>
    <row r="807" spans="1:24" ht="15" customHeight="1" x14ac:dyDescent="0.25">
      <c r="A807" s="143" t="s">
        <v>2910</v>
      </c>
      <c r="B807" s="144">
        <v>20.8</v>
      </c>
      <c r="C807" s="145">
        <v>0</v>
      </c>
      <c r="D807" s="143">
        <v>-7.6</v>
      </c>
      <c r="E807" s="144"/>
      <c r="F807" s="4"/>
      <c r="G807" s="4"/>
      <c r="H807" s="4"/>
      <c r="I807" s="4"/>
      <c r="K807" s="4"/>
      <c r="L807" s="4"/>
      <c r="M807" s="4"/>
      <c r="N807" s="4"/>
      <c r="O807" s="4"/>
      <c r="P807" s="4"/>
      <c r="Q807" s="4"/>
      <c r="R807" s="4"/>
      <c r="S807" s="4"/>
      <c r="T807" s="4"/>
      <c r="U807" s="4"/>
      <c r="V807" s="4"/>
      <c r="W807" s="4"/>
      <c r="X807" s="4"/>
    </row>
    <row r="808" spans="1:24" ht="15" customHeight="1" x14ac:dyDescent="0.25">
      <c r="A808" s="146" t="s">
        <v>2911</v>
      </c>
      <c r="B808" s="147">
        <v>20.8</v>
      </c>
      <c r="C808" s="148">
        <v>0</v>
      </c>
      <c r="D808" s="146">
        <v>-7.1</v>
      </c>
      <c r="E808" s="147"/>
      <c r="F808" s="4"/>
      <c r="G808" s="4"/>
      <c r="H808" s="4"/>
      <c r="I808" s="4"/>
      <c r="K808" s="4"/>
      <c r="L808" s="4"/>
      <c r="M808" s="4"/>
      <c r="N808" s="4"/>
      <c r="O808" s="4"/>
      <c r="P808" s="4"/>
      <c r="Q808" s="4"/>
      <c r="R808" s="4"/>
      <c r="S808" s="4"/>
      <c r="T808" s="4"/>
      <c r="U808" s="4"/>
      <c r="V808" s="4"/>
      <c r="W808" s="4"/>
      <c r="X808" s="4"/>
    </row>
    <row r="809" spans="1:24" ht="15" customHeight="1" x14ac:dyDescent="0.25">
      <c r="A809" s="143" t="s">
        <v>2912</v>
      </c>
      <c r="B809" s="144">
        <v>20.8</v>
      </c>
      <c r="C809" s="145">
        <v>-0.5</v>
      </c>
      <c r="D809" s="143">
        <v>-7.1</v>
      </c>
      <c r="E809" s="144"/>
      <c r="F809" s="4"/>
      <c r="G809" s="4"/>
      <c r="H809" s="4"/>
      <c r="I809" s="4"/>
      <c r="K809" s="4"/>
      <c r="L809" s="4"/>
      <c r="M809" s="4"/>
      <c r="N809" s="4"/>
      <c r="O809" s="4"/>
      <c r="P809" s="4"/>
      <c r="Q809" s="4"/>
      <c r="R809" s="4"/>
      <c r="S809" s="4"/>
      <c r="T809" s="4"/>
      <c r="U809" s="4"/>
      <c r="V809" s="4"/>
      <c r="W809" s="4"/>
      <c r="X809" s="4"/>
    </row>
    <row r="810" spans="1:24" ht="15" customHeight="1" x14ac:dyDescent="0.25">
      <c r="A810" s="146" t="s">
        <v>2913</v>
      </c>
      <c r="B810" s="147">
        <v>20.9</v>
      </c>
      <c r="C810" s="148">
        <v>-0.9</v>
      </c>
      <c r="D810" s="146">
        <v>-7.5</v>
      </c>
      <c r="E810" s="147"/>
      <c r="F810" s="4"/>
      <c r="G810" s="4"/>
      <c r="H810" s="4"/>
      <c r="I810" s="4"/>
      <c r="K810" s="4"/>
      <c r="L810" s="4"/>
      <c r="M810" s="4"/>
      <c r="N810" s="4"/>
      <c r="O810" s="4"/>
      <c r="P810" s="4"/>
      <c r="Q810" s="4"/>
      <c r="R810" s="4"/>
      <c r="S810" s="4"/>
      <c r="T810" s="4"/>
      <c r="U810" s="4"/>
      <c r="V810" s="4"/>
      <c r="W810" s="4"/>
      <c r="X810" s="4"/>
    </row>
    <row r="811" spans="1:24" ht="15" customHeight="1" x14ac:dyDescent="0.25">
      <c r="A811" s="143" t="s">
        <v>2914</v>
      </c>
      <c r="B811" s="144">
        <v>21.1</v>
      </c>
      <c r="C811" s="145">
        <v>-0.5</v>
      </c>
      <c r="D811" s="143">
        <v>-7.5</v>
      </c>
      <c r="E811" s="144"/>
      <c r="F811" s="4"/>
      <c r="G811" s="4"/>
      <c r="H811" s="4"/>
      <c r="I811" s="4"/>
      <c r="K811" s="4"/>
      <c r="L811" s="4"/>
      <c r="M811" s="4"/>
      <c r="N811" s="4"/>
      <c r="O811" s="4"/>
      <c r="P811" s="4"/>
      <c r="Q811" s="4"/>
      <c r="R811" s="4"/>
      <c r="S811" s="4"/>
      <c r="T811" s="4"/>
      <c r="U811" s="4"/>
      <c r="V811" s="4"/>
      <c r="W811" s="4"/>
      <c r="X811" s="4"/>
    </row>
    <row r="812" spans="1:24" ht="15" customHeight="1" x14ac:dyDescent="0.25">
      <c r="A812" s="146" t="s">
        <v>2915</v>
      </c>
      <c r="B812" s="147">
        <v>21.2</v>
      </c>
      <c r="C812" s="148">
        <v>-2.8</v>
      </c>
      <c r="D812" s="146">
        <v>-7.4</v>
      </c>
      <c r="E812" s="147"/>
      <c r="F812" s="4"/>
      <c r="G812" s="4"/>
      <c r="H812" s="4"/>
      <c r="I812" s="4"/>
      <c r="K812" s="4"/>
      <c r="L812" s="4"/>
      <c r="M812" s="4"/>
      <c r="N812" s="4"/>
      <c r="O812" s="4"/>
      <c r="P812" s="4"/>
      <c r="Q812" s="4"/>
      <c r="R812" s="4"/>
      <c r="S812" s="4"/>
      <c r="T812" s="4"/>
      <c r="U812" s="4"/>
      <c r="V812" s="4"/>
      <c r="W812" s="4"/>
      <c r="X812" s="4"/>
    </row>
    <row r="813" spans="1:24" ht="15" customHeight="1" x14ac:dyDescent="0.25">
      <c r="A813" s="143" t="s">
        <v>2916</v>
      </c>
      <c r="B813" s="144">
        <v>21.8</v>
      </c>
      <c r="C813" s="145">
        <v>-0.9</v>
      </c>
      <c r="D813" s="143">
        <v>-6.4</v>
      </c>
      <c r="E813" s="144">
        <f t="shared" ref="E813" si="64">SUM(B813:B824)/12</f>
        <v>22.275000000000002</v>
      </c>
      <c r="F813" s="4"/>
      <c r="G813" s="4"/>
      <c r="H813" s="4"/>
      <c r="I813" s="4"/>
      <c r="K813" s="4"/>
      <c r="L813" s="4"/>
      <c r="M813" s="4"/>
      <c r="N813" s="4"/>
      <c r="O813" s="4"/>
      <c r="P813" s="4"/>
      <c r="Q813" s="4"/>
      <c r="R813" s="4"/>
      <c r="S813" s="4"/>
      <c r="T813" s="4"/>
      <c r="U813" s="4"/>
      <c r="V813" s="4"/>
      <c r="W813" s="4"/>
      <c r="X813" s="4"/>
    </row>
    <row r="814" spans="1:24" ht="15" customHeight="1" x14ac:dyDescent="0.25">
      <c r="A814" s="146" t="s">
        <v>2917</v>
      </c>
      <c r="B814" s="147">
        <v>22</v>
      </c>
      <c r="C814" s="148">
        <v>0.5</v>
      </c>
      <c r="D814" s="146">
        <v>-4.3</v>
      </c>
      <c r="E814" s="147"/>
      <c r="F814" s="4"/>
      <c r="G814" s="4"/>
      <c r="H814" s="4"/>
      <c r="I814" s="4"/>
      <c r="K814" s="4"/>
      <c r="L814" s="4"/>
      <c r="M814" s="4"/>
      <c r="N814" s="4"/>
      <c r="O814" s="4"/>
      <c r="P814" s="4"/>
      <c r="Q814" s="4"/>
      <c r="R814" s="4"/>
      <c r="S814" s="4"/>
      <c r="T814" s="4"/>
      <c r="U814" s="4"/>
      <c r="V814" s="4"/>
      <c r="W814" s="4"/>
      <c r="X814" s="4"/>
    </row>
    <row r="815" spans="1:24" ht="15" customHeight="1" x14ac:dyDescent="0.25">
      <c r="A815" s="143" t="s">
        <v>2918</v>
      </c>
      <c r="B815" s="144">
        <v>21.9</v>
      </c>
      <c r="C815" s="145">
        <v>0</v>
      </c>
      <c r="D815" s="143">
        <v>-6</v>
      </c>
      <c r="E815" s="144"/>
      <c r="F815" s="4"/>
      <c r="G815" s="4"/>
      <c r="H815" s="4"/>
      <c r="I815" s="4"/>
      <c r="K815" s="4"/>
      <c r="L815" s="4"/>
      <c r="M815" s="4"/>
      <c r="N815" s="4"/>
      <c r="O815" s="4"/>
      <c r="P815" s="4"/>
      <c r="Q815" s="4"/>
      <c r="R815" s="4"/>
      <c r="S815" s="4"/>
      <c r="T815" s="4"/>
      <c r="U815" s="4"/>
      <c r="V815" s="4"/>
      <c r="W815" s="4"/>
      <c r="X815" s="4"/>
    </row>
    <row r="816" spans="1:24" ht="15" customHeight="1" x14ac:dyDescent="0.25">
      <c r="A816" s="146" t="s">
        <v>2919</v>
      </c>
      <c r="B816" s="147">
        <v>21.9</v>
      </c>
      <c r="C816" s="148">
        <v>0</v>
      </c>
      <c r="D816" s="146">
        <v>-2.2000000000000002</v>
      </c>
      <c r="E816" s="147"/>
      <c r="F816" s="4"/>
      <c r="G816" s="4"/>
      <c r="H816" s="4"/>
      <c r="I816" s="4"/>
      <c r="K816" s="4"/>
      <c r="L816" s="4"/>
      <c r="M816" s="4"/>
      <c r="N816" s="4"/>
      <c r="O816" s="4"/>
      <c r="P816" s="4"/>
      <c r="Q816" s="4"/>
      <c r="R816" s="4"/>
      <c r="S816" s="4"/>
      <c r="T816" s="4"/>
      <c r="U816" s="4"/>
      <c r="V816" s="4"/>
      <c r="W816" s="4"/>
      <c r="X816" s="4"/>
    </row>
    <row r="817" spans="1:24" ht="15" customHeight="1" x14ac:dyDescent="0.25">
      <c r="A817" s="143" t="s">
        <v>2920</v>
      </c>
      <c r="B817" s="144">
        <v>21.9</v>
      </c>
      <c r="C817" s="145">
        <v>-1.4</v>
      </c>
      <c r="D817" s="143">
        <v>0</v>
      </c>
      <c r="E817" s="144"/>
      <c r="F817" s="4"/>
      <c r="G817" s="4"/>
      <c r="H817" s="4"/>
      <c r="I817" s="4"/>
      <c r="K817" s="4"/>
      <c r="L817" s="4"/>
      <c r="M817" s="4"/>
      <c r="N817" s="4"/>
      <c r="O817" s="4"/>
      <c r="P817" s="4"/>
      <c r="Q817" s="4"/>
      <c r="R817" s="4"/>
      <c r="S817" s="4"/>
      <c r="T817" s="4"/>
      <c r="U817" s="4"/>
      <c r="V817" s="4"/>
      <c r="W817" s="4"/>
      <c r="X817" s="4"/>
    </row>
    <row r="818" spans="1:24" ht="15" customHeight="1" x14ac:dyDescent="0.25">
      <c r="A818" s="146" t="s">
        <v>2921</v>
      </c>
      <c r="B818" s="147">
        <v>22.2</v>
      </c>
      <c r="C818" s="148">
        <v>-1.3</v>
      </c>
      <c r="D818" s="146">
        <v>3.7</v>
      </c>
      <c r="E818" s="147"/>
      <c r="F818" s="4"/>
      <c r="G818" s="4"/>
      <c r="H818" s="4"/>
      <c r="I818" s="4"/>
      <c r="K818" s="4"/>
      <c r="L818" s="4"/>
      <c r="M818" s="4"/>
      <c r="N818" s="4"/>
      <c r="O818" s="4"/>
      <c r="P818" s="4"/>
      <c r="Q818" s="4"/>
      <c r="R818" s="4"/>
      <c r="S818" s="4"/>
      <c r="T818" s="4"/>
      <c r="U818" s="4"/>
      <c r="V818" s="4"/>
      <c r="W818" s="4"/>
      <c r="X818" s="4"/>
    </row>
    <row r="819" spans="1:24" ht="15" customHeight="1" x14ac:dyDescent="0.25">
      <c r="A819" s="143" t="s">
        <v>2922</v>
      </c>
      <c r="B819" s="144">
        <v>22.5</v>
      </c>
      <c r="C819" s="145">
        <v>0.4</v>
      </c>
      <c r="D819" s="143">
        <v>9.8000000000000007</v>
      </c>
      <c r="E819" s="144"/>
      <c r="F819" s="4"/>
      <c r="G819" s="4"/>
      <c r="H819" s="4"/>
      <c r="I819" s="4"/>
      <c r="K819" s="4"/>
      <c r="L819" s="4"/>
      <c r="M819" s="4"/>
      <c r="N819" s="4"/>
      <c r="O819" s="4"/>
      <c r="P819" s="4"/>
      <c r="Q819" s="4"/>
      <c r="R819" s="4"/>
      <c r="S819" s="4"/>
      <c r="T819" s="4"/>
      <c r="U819" s="4"/>
      <c r="V819" s="4"/>
      <c r="W819" s="4"/>
      <c r="X819" s="4"/>
    </row>
    <row r="820" spans="1:24" ht="15" customHeight="1" x14ac:dyDescent="0.25">
      <c r="A820" s="146" t="s">
        <v>2923</v>
      </c>
      <c r="B820" s="147">
        <v>22.4</v>
      </c>
      <c r="C820" s="148">
        <v>0</v>
      </c>
      <c r="D820" s="146"/>
      <c r="E820" s="147"/>
      <c r="F820" s="4"/>
      <c r="G820" s="4"/>
      <c r="H820" s="4"/>
      <c r="I820" s="4"/>
      <c r="K820" s="4"/>
      <c r="L820" s="4"/>
      <c r="M820" s="4"/>
      <c r="N820" s="4"/>
      <c r="O820" s="4"/>
      <c r="P820" s="4"/>
      <c r="Q820" s="4"/>
      <c r="R820" s="4"/>
      <c r="S820" s="4"/>
      <c r="T820" s="4"/>
      <c r="U820" s="4"/>
      <c r="V820" s="4"/>
      <c r="W820" s="4"/>
      <c r="X820" s="4"/>
    </row>
    <row r="821" spans="1:24" ht="15" customHeight="1" x14ac:dyDescent="0.25">
      <c r="A821" s="143" t="s">
        <v>2924</v>
      </c>
      <c r="B821" s="144">
        <v>22.4</v>
      </c>
      <c r="C821" s="145">
        <v>-0.9</v>
      </c>
      <c r="D821" s="143"/>
      <c r="E821" s="144"/>
      <c r="F821" s="4"/>
      <c r="G821" s="4"/>
      <c r="H821" s="4"/>
      <c r="I821" s="4"/>
      <c r="K821" s="4"/>
      <c r="L821" s="4"/>
      <c r="M821" s="4"/>
      <c r="N821" s="4"/>
      <c r="O821" s="4"/>
      <c r="P821" s="4"/>
      <c r="Q821" s="4"/>
      <c r="R821" s="4"/>
      <c r="S821" s="4"/>
      <c r="T821" s="4"/>
      <c r="U821" s="4"/>
      <c r="V821" s="4"/>
      <c r="W821" s="4"/>
      <c r="X821" s="4"/>
    </row>
    <row r="822" spans="1:24" ht="15" customHeight="1" x14ac:dyDescent="0.25">
      <c r="A822" s="146" t="s">
        <v>2925</v>
      </c>
      <c r="B822" s="147">
        <v>22.6</v>
      </c>
      <c r="C822" s="148">
        <v>-0.9</v>
      </c>
      <c r="D822" s="146"/>
      <c r="E822" s="147"/>
      <c r="F822" s="4"/>
      <c r="G822" s="4"/>
      <c r="H822" s="4"/>
      <c r="I822" s="4"/>
      <c r="K822" s="4"/>
      <c r="L822" s="4"/>
      <c r="M822" s="4"/>
      <c r="N822" s="4"/>
      <c r="O822" s="4"/>
      <c r="P822" s="4"/>
      <c r="Q822" s="4"/>
      <c r="R822" s="4"/>
      <c r="S822" s="4"/>
      <c r="T822" s="4"/>
      <c r="U822" s="4"/>
      <c r="V822" s="4"/>
      <c r="W822" s="4"/>
      <c r="X822" s="4"/>
    </row>
    <row r="823" spans="1:24" ht="15" customHeight="1" x14ac:dyDescent="0.25">
      <c r="A823" s="143" t="s">
        <v>2926</v>
      </c>
      <c r="B823" s="144">
        <v>22.8</v>
      </c>
      <c r="C823" s="145">
        <v>-0.4</v>
      </c>
      <c r="D823" s="143"/>
      <c r="E823" s="144"/>
      <c r="F823" s="4"/>
      <c r="G823" s="4"/>
      <c r="H823" s="4"/>
      <c r="I823" s="4"/>
      <c r="K823" s="4"/>
      <c r="L823" s="4"/>
      <c r="M823" s="4"/>
      <c r="N823" s="4"/>
      <c r="O823" s="4"/>
      <c r="P823" s="4"/>
      <c r="Q823" s="4"/>
      <c r="R823" s="4"/>
      <c r="S823" s="4"/>
      <c r="T823" s="4"/>
      <c r="U823" s="4"/>
      <c r="V823" s="4"/>
      <c r="W823" s="4"/>
      <c r="X823" s="4"/>
    </row>
    <row r="824" spans="1:24" ht="15" customHeight="1" x14ac:dyDescent="0.25">
      <c r="A824" s="146" t="s">
        <v>2927</v>
      </c>
      <c r="B824" s="147">
        <v>22.9</v>
      </c>
      <c r="C824" s="148">
        <v>-1.7</v>
      </c>
      <c r="D824" s="146"/>
      <c r="E824" s="147"/>
      <c r="F824" s="4"/>
      <c r="G824" s="4"/>
      <c r="H824" s="4"/>
      <c r="I824" s="4"/>
      <c r="K824" s="4"/>
      <c r="L824" s="4"/>
      <c r="M824" s="4"/>
      <c r="N824" s="4"/>
      <c r="O824" s="4"/>
      <c r="P824" s="4"/>
      <c r="Q824" s="4"/>
      <c r="R824" s="4"/>
      <c r="S824" s="4"/>
      <c r="T824" s="4"/>
      <c r="U824" s="4"/>
      <c r="V824" s="4"/>
      <c r="W824" s="4"/>
      <c r="X824" s="4"/>
    </row>
    <row r="825" spans="1:24" ht="15" customHeight="1" x14ac:dyDescent="0.25">
      <c r="A825" s="143" t="s">
        <v>2928</v>
      </c>
      <c r="B825" s="144">
        <v>23.3</v>
      </c>
      <c r="C825" s="145">
        <v>1.3</v>
      </c>
      <c r="D825" s="143"/>
      <c r="E825" s="144">
        <f t="shared" ref="E825" si="65">SUM(B825:B836)/12</f>
        <v>12.983333333333334</v>
      </c>
      <c r="F825" s="4"/>
      <c r="G825" s="4"/>
      <c r="H825" s="4"/>
      <c r="I825" s="4"/>
      <c r="K825" s="4"/>
      <c r="L825" s="4"/>
      <c r="M825" s="4"/>
      <c r="N825" s="4"/>
      <c r="O825" s="4"/>
      <c r="P825" s="4"/>
      <c r="Q825" s="4"/>
      <c r="R825" s="4"/>
      <c r="S825" s="4"/>
      <c r="T825" s="4"/>
      <c r="U825" s="4"/>
      <c r="V825" s="4"/>
      <c r="W825" s="4"/>
      <c r="X825" s="4"/>
    </row>
    <row r="826" spans="1:24" ht="15" customHeight="1" x14ac:dyDescent="0.25">
      <c r="A826" s="146" t="s">
        <v>2929</v>
      </c>
      <c r="B826" s="147">
        <v>23</v>
      </c>
      <c r="C826" s="148">
        <v>-1.3</v>
      </c>
      <c r="D826" s="146"/>
      <c r="E826" s="147"/>
      <c r="F826" s="4"/>
      <c r="G826" s="4"/>
      <c r="H826" s="4"/>
      <c r="I826" s="4"/>
      <c r="K826" s="4"/>
      <c r="L826" s="4"/>
      <c r="M826" s="4"/>
      <c r="N826" s="4"/>
      <c r="O826" s="4"/>
      <c r="P826" s="4"/>
      <c r="Q826" s="4"/>
      <c r="R826" s="4"/>
      <c r="S826" s="4"/>
      <c r="T826" s="4"/>
      <c r="U826" s="4"/>
      <c r="V826" s="4"/>
      <c r="W826" s="4"/>
      <c r="X826" s="4"/>
    </row>
    <row r="827" spans="1:24" ht="15" customHeight="1" x14ac:dyDescent="0.25">
      <c r="A827" s="143" t="s">
        <v>2930</v>
      </c>
      <c r="B827" s="144">
        <v>23.3</v>
      </c>
      <c r="C827" s="145">
        <v>4</v>
      </c>
      <c r="D827" s="143"/>
      <c r="E827" s="144"/>
      <c r="F827" s="4"/>
      <c r="G827" s="4"/>
      <c r="H827" s="4"/>
      <c r="I827" s="4"/>
      <c r="K827" s="4"/>
      <c r="L827" s="4"/>
      <c r="M827" s="4"/>
      <c r="N827" s="4"/>
      <c r="O827" s="4"/>
      <c r="P827" s="4"/>
      <c r="Q827" s="4"/>
      <c r="R827" s="4"/>
      <c r="S827" s="4"/>
      <c r="T827" s="4"/>
      <c r="U827" s="4"/>
      <c r="V827" s="4"/>
      <c r="W827" s="4"/>
      <c r="X827" s="4"/>
    </row>
    <row r="828" spans="1:24" ht="15" customHeight="1" x14ac:dyDescent="0.25">
      <c r="A828" s="146" t="s">
        <v>2931</v>
      </c>
      <c r="B828" s="147">
        <v>22.4</v>
      </c>
      <c r="C828" s="148">
        <v>2.2999999999999998</v>
      </c>
      <c r="D828" s="146"/>
      <c r="E828" s="147"/>
      <c r="F828" s="4"/>
      <c r="G828" s="4"/>
      <c r="H828" s="4"/>
      <c r="I828" s="4"/>
      <c r="K828" s="4"/>
      <c r="L828" s="4"/>
      <c r="M828" s="4"/>
      <c r="N828" s="4"/>
      <c r="O828" s="4"/>
      <c r="P828" s="4"/>
      <c r="Q828" s="4"/>
      <c r="R828" s="4"/>
      <c r="S828" s="4"/>
      <c r="T828" s="4"/>
      <c r="U828" s="4"/>
      <c r="V828" s="4"/>
      <c r="W828" s="4"/>
      <c r="X828" s="4"/>
    </row>
    <row r="829" spans="1:24" ht="15" customHeight="1" x14ac:dyDescent="0.25">
      <c r="A829" s="143" t="s">
        <v>2932</v>
      </c>
      <c r="B829" s="144">
        <v>21.9</v>
      </c>
      <c r="C829" s="145">
        <v>2.2999999999999998</v>
      </c>
      <c r="D829" s="143"/>
      <c r="E829" s="144"/>
      <c r="F829" s="4"/>
      <c r="G829" s="4"/>
      <c r="H829" s="4"/>
      <c r="I829" s="4"/>
      <c r="K829" s="4"/>
      <c r="L829" s="4"/>
      <c r="M829" s="4"/>
      <c r="N829" s="4"/>
      <c r="O829" s="4"/>
      <c r="P829" s="4"/>
      <c r="Q829" s="4"/>
      <c r="R829" s="4"/>
      <c r="S829" s="4"/>
      <c r="T829" s="4"/>
      <c r="U829" s="4"/>
      <c r="V829" s="4"/>
      <c r="W829" s="4"/>
      <c r="X829" s="4"/>
    </row>
    <row r="830" spans="1:24" ht="15" customHeight="1" x14ac:dyDescent="0.25">
      <c r="A830" s="146" t="s">
        <v>2933</v>
      </c>
      <c r="B830" s="147">
        <v>21.4</v>
      </c>
      <c r="C830" s="148">
        <v>4.4000000000000004</v>
      </c>
      <c r="D830" s="146"/>
      <c r="E830" s="147"/>
      <c r="F830" s="4"/>
      <c r="G830" s="4"/>
      <c r="H830" s="4"/>
      <c r="I830" s="4"/>
      <c r="K830" s="4"/>
      <c r="L830" s="4"/>
      <c r="M830" s="4"/>
      <c r="N830" s="4"/>
      <c r="O830" s="4"/>
      <c r="P830" s="4"/>
      <c r="Q830" s="4"/>
      <c r="R830" s="4"/>
      <c r="S830" s="4"/>
      <c r="T830" s="4"/>
      <c r="U830" s="4"/>
      <c r="V830" s="4"/>
      <c r="W830" s="4"/>
      <c r="X830" s="4"/>
    </row>
    <row r="831" spans="1:24" ht="15" customHeight="1" x14ac:dyDescent="0.25">
      <c r="A831" s="150" t="s">
        <v>2934</v>
      </c>
      <c r="B831" s="151">
        <v>20.5</v>
      </c>
      <c r="C831" s="152"/>
      <c r="D831" s="150"/>
      <c r="E831" s="151"/>
      <c r="F831" s="4"/>
      <c r="G831" s="4"/>
      <c r="H831" s="4"/>
      <c r="I831" s="4"/>
      <c r="K831" s="4"/>
      <c r="L831" s="4"/>
      <c r="M831" s="4"/>
      <c r="N831" s="4"/>
      <c r="O831" s="4"/>
      <c r="P831" s="4"/>
      <c r="Q831" s="4"/>
      <c r="R831" s="4"/>
      <c r="S831" s="4"/>
      <c r="T831" s="4"/>
      <c r="U831" s="4"/>
      <c r="V831" s="4"/>
      <c r="W831" s="4"/>
      <c r="X831" s="4"/>
    </row>
    <row r="832" spans="1:24" ht="15" hidden="1" customHeight="1" x14ac:dyDescent="0.25">
      <c r="F832" s="4"/>
    </row>
    <row r="833" hidden="1" x14ac:dyDescent="0.25"/>
  </sheetData>
  <mergeCells count="8">
    <mergeCell ref="K5:R5"/>
    <mergeCell ref="S5:X5"/>
    <mergeCell ref="A2:E3"/>
    <mergeCell ref="G2:I3"/>
    <mergeCell ref="K2:R3"/>
    <mergeCell ref="A4:B4"/>
    <mergeCell ref="K4:R4"/>
    <mergeCell ref="S4:X4"/>
  </mergeCells>
  <hyperlinks>
    <hyperlink ref="I12" r:id="rId1" display="http://de.statista.com/statistik/daten/studie/350573/umfrage/haushaltsgroesse-in-den-eu-laendern/"/>
    <hyperlink ref="I9" r:id="rId2" display="http://www.nakono.com/tekcarta/databank/households-average-household-size/_x000a_Year: 2012_x000a_Date accessed: 20.06.2016"/>
    <hyperlink ref="I11" r:id="rId3" display="http://de.statista.com/statistik/daten/studie/350573/umfrage/haushaltsgroesse-in-den-eu-laendern/"/>
    <hyperlink ref="I8" r:id="rId4" display="http://www.nakono.com/tekcarta/databank/households-average-household-size/_x000a_Year: 2012_x000a_Date accessed: 20.06.2016"/>
    <hyperlink ref="I7" r:id="rId5" display="http://knoema.de/MGHPS2010/households-with-periodic-survey-of-madagascar-2010_x000a_Year: 2010_x000a_Date accessed: 20.06.2016"/>
    <hyperlink ref="I10" r:id="rId6" display="http://knoema.de/MGHPS2010/households-with-periodic-survey-of-madagascar-2010_x000a_Year: 2005_x000a_Date accessed: 20.06.2016"/>
    <hyperlink ref="I6" r:id="rId7" display="https://www.destatis.de/DE/ZahlenFakten/GesellschaftStaat/Bevoelkerung/HaushalteFamilien/Tabellen/VorausberechnungHaushalte.html_x000a_Datum Haushaltsgröße: 2015_x000a_Abrufdatum: 20.06.2016"/>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Introduction</vt:lpstr>
      <vt:lpstr>Database Master</vt:lpstr>
      <vt:lpstr>Variables</vt:lpstr>
      <vt:lpstr>ES Definition CICES</vt:lpstr>
      <vt:lpstr>ES Definition TEEB</vt:lpstr>
      <vt:lpstr>Conversion_indices_English</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Förster foerstej</dc:creator>
  <cp:lastModifiedBy>Johannes Förster foerstej</cp:lastModifiedBy>
  <cp:revision/>
  <dcterms:created xsi:type="dcterms:W3CDTF">2015-11-25T17:26:49Z</dcterms:created>
  <dcterms:modified xsi:type="dcterms:W3CDTF">2019-01-30T11:18:43Z</dcterms:modified>
</cp:coreProperties>
</file>