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660" windowWidth="12615" windowHeight="13515"/>
  </bookViews>
  <sheets>
    <sheet name="Weight Fig1" sheetId="9" r:id="rId1"/>
    <sheet name="Histo Fig1" sheetId="13" r:id="rId2"/>
    <sheet name="Age FFT Fig2" sheetId="12" r:id="rId3"/>
    <sheet name="state data Fig 3,5,tbl 1" sheetId="1" r:id="rId4"/>
    <sheet name="State FFT Fig4" sheetId="11" r:id="rId5"/>
  </sheets>
  <externalReferences>
    <externalReference r:id="rId6"/>
    <externalReference r:id="rId7"/>
    <externalReference r:id="rId8"/>
    <externalReference r:id="rId9"/>
  </externalReferences>
  <calcPr calcId="145621"/>
</workbook>
</file>

<file path=xl/calcChain.xml><?xml version="1.0" encoding="utf-8"?>
<calcChain xmlns="http://schemas.openxmlformats.org/spreadsheetml/2006/main">
  <c r="E67" i="13" l="1"/>
  <c r="F87" i="13"/>
  <c r="F88" i="13" s="1"/>
  <c r="E87" i="13"/>
  <c r="E88" i="13" s="1"/>
  <c r="F86" i="13"/>
  <c r="E86" i="13"/>
  <c r="F64" i="13"/>
  <c r="F67" i="13"/>
  <c r="F65" i="13"/>
  <c r="F66" i="13" s="1"/>
  <c r="E65" i="13"/>
  <c r="E66" i="13" s="1"/>
  <c r="E64" i="13"/>
  <c r="C87" i="13"/>
  <c r="C88" i="13" s="1"/>
  <c r="B87" i="13"/>
  <c r="B88" i="13" s="1"/>
  <c r="C86" i="13"/>
  <c r="B86" i="13"/>
  <c r="C67" i="13"/>
  <c r="B67" i="13"/>
  <c r="C65" i="13"/>
  <c r="C66" i="13" s="1"/>
  <c r="B65" i="13"/>
  <c r="B66" i="13" s="1"/>
  <c r="C64" i="13"/>
  <c r="B64" i="13"/>
  <c r="DG18" i="1" l="1"/>
  <c r="BM8" i="1" l="1"/>
  <c r="C19" i="9" l="1"/>
  <c r="C17" i="9"/>
  <c r="C18" i="9" s="1"/>
  <c r="C16" i="9"/>
  <c r="BA115" i="11"/>
  <c r="AZ115" i="11"/>
  <c r="I237" i="12"/>
  <c r="C237" i="12"/>
  <c r="T262" i="12"/>
  <c r="L261" i="12"/>
  <c r="F262" i="12"/>
  <c r="W262" i="12"/>
  <c r="W263" i="12" s="1"/>
  <c r="V262" i="12"/>
  <c r="V263" i="12" s="1"/>
  <c r="U262" i="12"/>
  <c r="U263" i="12" s="1"/>
  <c r="T263" i="12"/>
  <c r="S262" i="12"/>
  <c r="S263" i="12" s="1"/>
  <c r="R262" i="12"/>
  <c r="R263" i="12" s="1"/>
  <c r="Q262" i="12"/>
  <c r="Q263" i="12" s="1"/>
  <c r="P262" i="12"/>
  <c r="P263" i="12" s="1"/>
  <c r="O262" i="12"/>
  <c r="O263" i="12" s="1"/>
  <c r="N262" i="12"/>
  <c r="N263" i="12" s="1"/>
  <c r="M262" i="12"/>
  <c r="M263" i="12" s="1"/>
  <c r="L262" i="12"/>
  <c r="L263" i="12" s="1"/>
  <c r="K262" i="12"/>
  <c r="K263" i="12" s="1"/>
  <c r="J262" i="12"/>
  <c r="J263" i="12" s="1"/>
  <c r="I262" i="12"/>
  <c r="I263" i="12" s="1"/>
  <c r="H262" i="12"/>
  <c r="H263" i="12" s="1"/>
  <c r="G262" i="12"/>
  <c r="G263" i="12" s="1"/>
  <c r="F263" i="12"/>
  <c r="E262" i="12"/>
  <c r="E263" i="12" s="1"/>
  <c r="D262" i="12"/>
  <c r="D263" i="12" s="1"/>
  <c r="C262" i="12"/>
  <c r="C263" i="12" s="1"/>
  <c r="W261" i="12"/>
  <c r="V261" i="12"/>
  <c r="U261" i="12"/>
  <c r="T261" i="12"/>
  <c r="S261" i="12"/>
  <c r="R261" i="12"/>
  <c r="Q261" i="12"/>
  <c r="P261" i="12"/>
  <c r="O261" i="12"/>
  <c r="N261" i="12"/>
  <c r="M261" i="12"/>
  <c r="K261" i="12"/>
  <c r="J261" i="12"/>
  <c r="I261" i="12"/>
  <c r="H261" i="12"/>
  <c r="G261" i="12"/>
  <c r="F261" i="12"/>
  <c r="E261" i="12"/>
  <c r="D261" i="12"/>
  <c r="C261" i="12"/>
  <c r="W250" i="12"/>
  <c r="W251" i="12" s="1"/>
  <c r="V250" i="12"/>
  <c r="V251" i="12" s="1"/>
  <c r="U250" i="12"/>
  <c r="U251" i="12" s="1"/>
  <c r="T250" i="12"/>
  <c r="T251" i="12" s="1"/>
  <c r="S250" i="12"/>
  <c r="S251" i="12" s="1"/>
  <c r="R250" i="12"/>
  <c r="R251" i="12" s="1"/>
  <c r="Q250" i="12"/>
  <c r="Q251" i="12" s="1"/>
  <c r="P250" i="12"/>
  <c r="P251" i="12" s="1"/>
  <c r="O250" i="12"/>
  <c r="O251" i="12" s="1"/>
  <c r="N250" i="12"/>
  <c r="N251" i="12" s="1"/>
  <c r="M250" i="12"/>
  <c r="M251" i="12" s="1"/>
  <c r="L250" i="12"/>
  <c r="L251" i="12" s="1"/>
  <c r="K250" i="12"/>
  <c r="K251" i="12" s="1"/>
  <c r="J250" i="12"/>
  <c r="J251" i="12" s="1"/>
  <c r="I250" i="12"/>
  <c r="I251" i="12" s="1"/>
  <c r="H250" i="12"/>
  <c r="H251" i="12" s="1"/>
  <c r="G250" i="12"/>
  <c r="G251" i="12" s="1"/>
  <c r="F250" i="12"/>
  <c r="F251" i="12" s="1"/>
  <c r="E250" i="12"/>
  <c r="E251" i="12" s="1"/>
  <c r="D250" i="12"/>
  <c r="D251" i="12" s="1"/>
  <c r="C250" i="12"/>
  <c r="C251" i="12" s="1"/>
  <c r="W249" i="12"/>
  <c r="V249" i="12"/>
  <c r="U249" i="12"/>
  <c r="T249" i="12"/>
  <c r="S249" i="12"/>
  <c r="R249" i="12"/>
  <c r="Q249" i="12"/>
  <c r="P249" i="12"/>
  <c r="O249" i="12"/>
  <c r="N249" i="12"/>
  <c r="M249" i="12"/>
  <c r="L249" i="12"/>
  <c r="K249" i="12"/>
  <c r="J249" i="12"/>
  <c r="I249" i="12"/>
  <c r="H249" i="12"/>
  <c r="G249" i="12"/>
  <c r="F249" i="12"/>
  <c r="E249" i="12"/>
  <c r="D249" i="12"/>
  <c r="C249" i="12"/>
  <c r="C238" i="12"/>
  <c r="C239" i="12" s="1"/>
  <c r="W238" i="12"/>
  <c r="W239" i="12" s="1"/>
  <c r="V238" i="12"/>
  <c r="V239" i="12" s="1"/>
  <c r="U238" i="12"/>
  <c r="U239" i="12" s="1"/>
  <c r="T238" i="12"/>
  <c r="T239" i="12" s="1"/>
  <c r="S238" i="12"/>
  <c r="S239" i="12" s="1"/>
  <c r="R238" i="12"/>
  <c r="R239" i="12" s="1"/>
  <c r="Q238" i="12"/>
  <c r="Q239" i="12" s="1"/>
  <c r="P238" i="12"/>
  <c r="P239" i="12" s="1"/>
  <c r="O238" i="12"/>
  <c r="O239" i="12" s="1"/>
  <c r="N238" i="12"/>
  <c r="N239" i="12" s="1"/>
  <c r="M238" i="12"/>
  <c r="M239" i="12" s="1"/>
  <c r="L238" i="12"/>
  <c r="L239" i="12" s="1"/>
  <c r="K238" i="12"/>
  <c r="K239" i="12" s="1"/>
  <c r="J238" i="12"/>
  <c r="J239" i="12" s="1"/>
  <c r="I238" i="12"/>
  <c r="I239" i="12" s="1"/>
  <c r="H238" i="12"/>
  <c r="H239" i="12" s="1"/>
  <c r="G238" i="12"/>
  <c r="G239" i="12" s="1"/>
  <c r="F238" i="12"/>
  <c r="F239" i="12" s="1"/>
  <c r="E238" i="12"/>
  <c r="E239" i="12" s="1"/>
  <c r="D238" i="12"/>
  <c r="D239" i="12" s="1"/>
  <c r="W237" i="12"/>
  <c r="V237" i="12"/>
  <c r="U237" i="12"/>
  <c r="T237" i="12"/>
  <c r="S237" i="12"/>
  <c r="R237" i="12"/>
  <c r="Q237" i="12"/>
  <c r="P237" i="12"/>
  <c r="O237" i="12"/>
  <c r="N237" i="12"/>
  <c r="M237" i="12"/>
  <c r="L237" i="12"/>
  <c r="K237" i="12"/>
  <c r="J237" i="12"/>
  <c r="H237" i="12"/>
  <c r="G237" i="12"/>
  <c r="F237" i="12"/>
  <c r="E237" i="12"/>
  <c r="D237" i="12"/>
  <c r="C174" i="12"/>
  <c r="C175" i="12" s="1"/>
  <c r="C176" i="12" s="1"/>
  <c r="W174" i="12"/>
  <c r="W175" i="12" s="1"/>
  <c r="W176" i="12" s="1"/>
  <c r="V174" i="12"/>
  <c r="V175" i="12" s="1"/>
  <c r="V176" i="12" s="1"/>
  <c r="U174" i="12"/>
  <c r="U175" i="12" s="1"/>
  <c r="U176" i="12" s="1"/>
  <c r="T174" i="12"/>
  <c r="T175" i="12" s="1"/>
  <c r="T176" i="12" s="1"/>
  <c r="S174" i="12"/>
  <c r="S175" i="12" s="1"/>
  <c r="S176" i="12" s="1"/>
  <c r="R174" i="12"/>
  <c r="R175" i="12" s="1"/>
  <c r="R176" i="12" s="1"/>
  <c r="Q174" i="12"/>
  <c r="Q175" i="12" s="1"/>
  <c r="Q176" i="12" s="1"/>
  <c r="P174" i="12"/>
  <c r="P175" i="12" s="1"/>
  <c r="P176" i="12" s="1"/>
  <c r="O174" i="12"/>
  <c r="O175" i="12" s="1"/>
  <c r="O176" i="12" s="1"/>
  <c r="N174" i="12"/>
  <c r="N175" i="12" s="1"/>
  <c r="N176" i="12" s="1"/>
  <c r="M174" i="12"/>
  <c r="M175" i="12" s="1"/>
  <c r="M176" i="12" s="1"/>
  <c r="L174" i="12"/>
  <c r="L175" i="12" s="1"/>
  <c r="L176" i="12" s="1"/>
  <c r="K174" i="12"/>
  <c r="K175" i="12" s="1"/>
  <c r="K176" i="12" s="1"/>
  <c r="J174" i="12"/>
  <c r="J175" i="12" s="1"/>
  <c r="J176" i="12" s="1"/>
  <c r="I174" i="12"/>
  <c r="H174" i="12"/>
  <c r="H175" i="12" s="1"/>
  <c r="H176" i="12" s="1"/>
  <c r="G174" i="12"/>
  <c r="G175" i="12" s="1"/>
  <c r="G176" i="12" s="1"/>
  <c r="F174" i="12"/>
  <c r="F175" i="12" s="1"/>
  <c r="F176" i="12" s="1"/>
  <c r="E174" i="12"/>
  <c r="E175" i="12" s="1"/>
  <c r="E176" i="12" s="1"/>
  <c r="D174" i="12"/>
  <c r="D175" i="12" s="1"/>
  <c r="D176" i="12" s="1"/>
  <c r="W161" i="12"/>
  <c r="W162" i="12" s="1"/>
  <c r="W163" i="12" s="1"/>
  <c r="V161" i="12"/>
  <c r="V162" i="12" s="1"/>
  <c r="V163" i="12" s="1"/>
  <c r="U161" i="12"/>
  <c r="U162" i="12" s="1"/>
  <c r="U163" i="12" s="1"/>
  <c r="T161" i="12"/>
  <c r="T162" i="12" s="1"/>
  <c r="T163" i="12" s="1"/>
  <c r="S161" i="12"/>
  <c r="S162" i="12" s="1"/>
  <c r="S163" i="12" s="1"/>
  <c r="R161" i="12"/>
  <c r="R162" i="12" s="1"/>
  <c r="R163" i="12" s="1"/>
  <c r="Q161" i="12"/>
  <c r="Q162" i="12" s="1"/>
  <c r="Q163" i="12" s="1"/>
  <c r="P161" i="12"/>
  <c r="P162" i="12" s="1"/>
  <c r="P163" i="12" s="1"/>
  <c r="O161" i="12"/>
  <c r="O162" i="12" s="1"/>
  <c r="O163" i="12" s="1"/>
  <c r="N161" i="12"/>
  <c r="N162" i="12" s="1"/>
  <c r="N163" i="12" s="1"/>
  <c r="M161" i="12"/>
  <c r="M162" i="12" s="1"/>
  <c r="M163" i="12" s="1"/>
  <c r="L161" i="12"/>
  <c r="L162" i="12" s="1"/>
  <c r="L163" i="12" s="1"/>
  <c r="K161" i="12"/>
  <c r="K162" i="12" s="1"/>
  <c r="K163" i="12" s="1"/>
  <c r="J161" i="12"/>
  <c r="J162" i="12" s="1"/>
  <c r="J163" i="12" s="1"/>
  <c r="I161" i="12"/>
  <c r="I162" i="12" s="1"/>
  <c r="I163" i="12" s="1"/>
  <c r="H161" i="12"/>
  <c r="H162" i="12" s="1"/>
  <c r="H163" i="12" s="1"/>
  <c r="G161" i="12"/>
  <c r="G162" i="12" s="1"/>
  <c r="G163" i="12" s="1"/>
  <c r="F161" i="12"/>
  <c r="F162" i="12" s="1"/>
  <c r="F163" i="12" s="1"/>
  <c r="E161" i="12"/>
  <c r="E162" i="12" s="1"/>
  <c r="E163" i="12" s="1"/>
  <c r="D161" i="12"/>
  <c r="D162" i="12" s="1"/>
  <c r="D163" i="12" s="1"/>
  <c r="C161" i="12"/>
  <c r="C162" i="12" s="1"/>
  <c r="C163" i="12" s="1"/>
  <c r="W148" i="12"/>
  <c r="W149" i="12" s="1"/>
  <c r="W150" i="12" s="1"/>
  <c r="V148" i="12"/>
  <c r="V149" i="12" s="1"/>
  <c r="V150" i="12" s="1"/>
  <c r="U148" i="12"/>
  <c r="U149" i="12" s="1"/>
  <c r="U150" i="12" s="1"/>
  <c r="T148" i="12"/>
  <c r="T149" i="12" s="1"/>
  <c r="T150" i="12" s="1"/>
  <c r="S148" i="12"/>
  <c r="S149" i="12" s="1"/>
  <c r="S150" i="12" s="1"/>
  <c r="R148" i="12"/>
  <c r="R149" i="12" s="1"/>
  <c r="R150" i="12" s="1"/>
  <c r="Q148" i="12"/>
  <c r="Q149" i="12" s="1"/>
  <c r="Q150" i="12" s="1"/>
  <c r="P148" i="12"/>
  <c r="P149" i="12" s="1"/>
  <c r="P150" i="12" s="1"/>
  <c r="O148" i="12"/>
  <c r="O149" i="12" s="1"/>
  <c r="O150" i="12" s="1"/>
  <c r="N148" i="12"/>
  <c r="N149" i="12" s="1"/>
  <c r="N150" i="12" s="1"/>
  <c r="M148" i="12"/>
  <c r="M149" i="12" s="1"/>
  <c r="M150" i="12" s="1"/>
  <c r="L148" i="12"/>
  <c r="L149" i="12" s="1"/>
  <c r="L150" i="12" s="1"/>
  <c r="K148" i="12"/>
  <c r="K149" i="12" s="1"/>
  <c r="K150" i="12" s="1"/>
  <c r="J148" i="12"/>
  <c r="J149" i="12" s="1"/>
  <c r="J150" i="12" s="1"/>
  <c r="I148" i="12"/>
  <c r="I149" i="12" s="1"/>
  <c r="I150" i="12" s="1"/>
  <c r="H148" i="12"/>
  <c r="H149" i="12" s="1"/>
  <c r="H150" i="12" s="1"/>
  <c r="G148" i="12"/>
  <c r="G149" i="12" s="1"/>
  <c r="G150" i="12" s="1"/>
  <c r="F148" i="12"/>
  <c r="F149" i="12" s="1"/>
  <c r="F150" i="12" s="1"/>
  <c r="E148" i="12"/>
  <c r="E149" i="12" s="1"/>
  <c r="E150" i="12" s="1"/>
  <c r="D148" i="12"/>
  <c r="D149" i="12" s="1"/>
  <c r="D150" i="12" s="1"/>
  <c r="C148" i="12"/>
  <c r="C149" i="12" s="1"/>
  <c r="C150" i="12" s="1"/>
  <c r="L84" i="12"/>
  <c r="C85" i="12"/>
  <c r="C86" i="12" s="1"/>
  <c r="C84" i="12"/>
  <c r="W85" i="12"/>
  <c r="W86" i="12" s="1"/>
  <c r="V85" i="12"/>
  <c r="V86" i="12" s="1"/>
  <c r="U85" i="12"/>
  <c r="U86" i="12" s="1"/>
  <c r="T85" i="12"/>
  <c r="T86" i="12" s="1"/>
  <c r="S85" i="12"/>
  <c r="S86" i="12" s="1"/>
  <c r="R85" i="12"/>
  <c r="R86" i="12" s="1"/>
  <c r="Q85" i="12"/>
  <c r="Q86" i="12" s="1"/>
  <c r="P85" i="12"/>
  <c r="P86" i="12" s="1"/>
  <c r="O85" i="12"/>
  <c r="O86" i="12" s="1"/>
  <c r="N85" i="12"/>
  <c r="N86" i="12" s="1"/>
  <c r="M85" i="12"/>
  <c r="M86" i="12" s="1"/>
  <c r="L85" i="12"/>
  <c r="L86" i="12" s="1"/>
  <c r="K85" i="12"/>
  <c r="K86" i="12" s="1"/>
  <c r="J85" i="12"/>
  <c r="J86" i="12" s="1"/>
  <c r="I85" i="12"/>
  <c r="I86" i="12" s="1"/>
  <c r="H85" i="12"/>
  <c r="H86" i="12" s="1"/>
  <c r="G85" i="12"/>
  <c r="G86" i="12" s="1"/>
  <c r="F85" i="12"/>
  <c r="F86" i="12" s="1"/>
  <c r="E85" i="12"/>
  <c r="E86" i="12" s="1"/>
  <c r="D85" i="12"/>
  <c r="D86" i="12" s="1"/>
  <c r="W84" i="12"/>
  <c r="V84" i="12"/>
  <c r="U84" i="12"/>
  <c r="T84" i="12"/>
  <c r="S84" i="12"/>
  <c r="R84" i="12"/>
  <c r="Q84" i="12"/>
  <c r="P84" i="12"/>
  <c r="O84" i="12"/>
  <c r="N84" i="12"/>
  <c r="M84" i="12"/>
  <c r="K84" i="12"/>
  <c r="J84" i="12"/>
  <c r="I84" i="12"/>
  <c r="H84" i="12"/>
  <c r="G84" i="12"/>
  <c r="F84" i="12"/>
  <c r="E84" i="12"/>
  <c r="D84" i="12"/>
  <c r="W73" i="12"/>
  <c r="W74" i="12" s="1"/>
  <c r="V73" i="12"/>
  <c r="V74" i="12" s="1"/>
  <c r="U73" i="12"/>
  <c r="U74" i="12" s="1"/>
  <c r="T73" i="12"/>
  <c r="T74" i="12" s="1"/>
  <c r="S73" i="12"/>
  <c r="S74" i="12" s="1"/>
  <c r="R73" i="12"/>
  <c r="R74" i="12" s="1"/>
  <c r="Q73" i="12"/>
  <c r="Q74" i="12" s="1"/>
  <c r="P73" i="12"/>
  <c r="P74" i="12" s="1"/>
  <c r="O73" i="12"/>
  <c r="O74" i="12" s="1"/>
  <c r="N73" i="12"/>
  <c r="N74" i="12" s="1"/>
  <c r="M73" i="12"/>
  <c r="M74" i="12" s="1"/>
  <c r="L73" i="12"/>
  <c r="L74" i="12" s="1"/>
  <c r="K73" i="12"/>
  <c r="K74" i="12" s="1"/>
  <c r="J73" i="12"/>
  <c r="J74" i="12" s="1"/>
  <c r="I73" i="12"/>
  <c r="I74" i="12" s="1"/>
  <c r="H73" i="12"/>
  <c r="H74" i="12" s="1"/>
  <c r="G73" i="12"/>
  <c r="G74" i="12" s="1"/>
  <c r="F73" i="12"/>
  <c r="F74" i="12" s="1"/>
  <c r="E73" i="12"/>
  <c r="E74" i="12" s="1"/>
  <c r="D73" i="12"/>
  <c r="D74" i="12" s="1"/>
  <c r="C73" i="12"/>
  <c r="C74" i="12" s="1"/>
  <c r="W72" i="12"/>
  <c r="V72" i="12"/>
  <c r="U72" i="12"/>
  <c r="T72" i="12"/>
  <c r="S72" i="12"/>
  <c r="R72" i="12"/>
  <c r="Q72" i="12"/>
  <c r="P72" i="12"/>
  <c r="O72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W61" i="12"/>
  <c r="W62" i="12" s="1"/>
  <c r="V61" i="12"/>
  <c r="V62" i="12" s="1"/>
  <c r="U61" i="12"/>
  <c r="U62" i="12" s="1"/>
  <c r="T61" i="12"/>
  <c r="T62" i="12" s="1"/>
  <c r="S61" i="12"/>
  <c r="S62" i="12" s="1"/>
  <c r="R61" i="12"/>
  <c r="R62" i="12" s="1"/>
  <c r="Q61" i="12"/>
  <c r="Q62" i="12" s="1"/>
  <c r="P61" i="12"/>
  <c r="P62" i="12" s="1"/>
  <c r="O61" i="12"/>
  <c r="O62" i="12" s="1"/>
  <c r="N61" i="12"/>
  <c r="N62" i="12" s="1"/>
  <c r="M61" i="12"/>
  <c r="M62" i="12" s="1"/>
  <c r="L61" i="12"/>
  <c r="L62" i="12" s="1"/>
  <c r="K61" i="12"/>
  <c r="K62" i="12" s="1"/>
  <c r="J61" i="12"/>
  <c r="J62" i="12" s="1"/>
  <c r="I61" i="12"/>
  <c r="I62" i="12" s="1"/>
  <c r="H61" i="12"/>
  <c r="H62" i="12" s="1"/>
  <c r="G61" i="12"/>
  <c r="G62" i="12" s="1"/>
  <c r="F61" i="12"/>
  <c r="F62" i="12" s="1"/>
  <c r="E61" i="12"/>
  <c r="E62" i="12" s="1"/>
  <c r="D61" i="12"/>
  <c r="D62" i="12" s="1"/>
  <c r="W60" i="12"/>
  <c r="V60" i="12"/>
  <c r="U60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C61" i="12"/>
  <c r="C62" i="12" s="1"/>
  <c r="C60" i="12"/>
  <c r="C16" i="12"/>
  <c r="C17" i="12" s="1"/>
  <c r="C15" i="12"/>
  <c r="I175" i="12" l="1"/>
  <c r="I176" i="12" s="1"/>
  <c r="K124" i="11"/>
  <c r="K125" i="11" s="1"/>
  <c r="O124" i="11"/>
  <c r="Q137" i="11"/>
  <c r="J136" i="11"/>
  <c r="L149" i="11"/>
  <c r="L150" i="11" s="1"/>
  <c r="Q148" i="11"/>
  <c r="K161" i="11"/>
  <c r="H160" i="11"/>
  <c r="L174" i="11"/>
  <c r="K173" i="11"/>
  <c r="F174" i="11"/>
  <c r="F175" i="11" s="1"/>
  <c r="K231" i="11"/>
  <c r="U244" i="11"/>
  <c r="M245" i="11"/>
  <c r="M246" i="11" s="1"/>
  <c r="G257" i="11"/>
  <c r="D269" i="11"/>
  <c r="D270" i="11" s="1"/>
  <c r="G268" i="11"/>
  <c r="E282" i="11"/>
  <c r="E283" i="11" s="1"/>
  <c r="D281" i="11"/>
  <c r="P281" i="11"/>
  <c r="S282" i="11"/>
  <c r="H282" i="11"/>
  <c r="W282" i="11"/>
  <c r="W283" i="11" s="1"/>
  <c r="V282" i="11"/>
  <c r="V283" i="11" s="1"/>
  <c r="U282" i="11"/>
  <c r="U283" i="11" s="1"/>
  <c r="T282" i="11"/>
  <c r="T283" i="11" s="1"/>
  <c r="S283" i="11"/>
  <c r="R282" i="11"/>
  <c r="R283" i="11" s="1"/>
  <c r="Q282" i="11"/>
  <c r="Q283" i="11" s="1"/>
  <c r="P282" i="11"/>
  <c r="P283" i="11" s="1"/>
  <c r="O282" i="11"/>
  <c r="O283" i="11" s="1"/>
  <c r="N282" i="11"/>
  <c r="N283" i="11" s="1"/>
  <c r="M282" i="11"/>
  <c r="M283" i="11" s="1"/>
  <c r="L282" i="11"/>
  <c r="L283" i="11" s="1"/>
  <c r="K282" i="11"/>
  <c r="K283" i="11" s="1"/>
  <c r="J282" i="11"/>
  <c r="J283" i="11" s="1"/>
  <c r="I282" i="11"/>
  <c r="I283" i="11" s="1"/>
  <c r="H283" i="11"/>
  <c r="G282" i="11"/>
  <c r="G283" i="11" s="1"/>
  <c r="F282" i="11"/>
  <c r="F283" i="11" s="1"/>
  <c r="D282" i="11"/>
  <c r="D283" i="11" s="1"/>
  <c r="C282" i="11"/>
  <c r="C283" i="11" s="1"/>
  <c r="W281" i="11"/>
  <c r="V281" i="11"/>
  <c r="U281" i="11"/>
  <c r="T281" i="11"/>
  <c r="S281" i="11"/>
  <c r="R281" i="11"/>
  <c r="Q281" i="11"/>
  <c r="O281" i="11"/>
  <c r="N281" i="11"/>
  <c r="M281" i="11"/>
  <c r="L281" i="11"/>
  <c r="K281" i="11"/>
  <c r="J281" i="11"/>
  <c r="I281" i="11"/>
  <c r="H281" i="11"/>
  <c r="G281" i="11"/>
  <c r="F281" i="11"/>
  <c r="E281" i="11"/>
  <c r="C281" i="11"/>
  <c r="W245" i="11"/>
  <c r="W246" i="11" s="1"/>
  <c r="V245" i="11"/>
  <c r="V246" i="11" s="1"/>
  <c r="U245" i="11"/>
  <c r="U246" i="11" s="1"/>
  <c r="T245" i="11"/>
  <c r="T246" i="11" s="1"/>
  <c r="S245" i="11"/>
  <c r="S246" i="11" s="1"/>
  <c r="R245" i="11"/>
  <c r="R246" i="11" s="1"/>
  <c r="Q245" i="11"/>
  <c r="Q246" i="11" s="1"/>
  <c r="P245" i="11"/>
  <c r="P246" i="11" s="1"/>
  <c r="O245" i="11"/>
  <c r="O246" i="11" s="1"/>
  <c r="N245" i="11"/>
  <c r="N246" i="11" s="1"/>
  <c r="L245" i="11"/>
  <c r="L246" i="11" s="1"/>
  <c r="K245" i="11"/>
  <c r="K246" i="11" s="1"/>
  <c r="J245" i="11"/>
  <c r="J246" i="11" s="1"/>
  <c r="I245" i="11"/>
  <c r="I246" i="11" s="1"/>
  <c r="H245" i="11"/>
  <c r="H246" i="11" s="1"/>
  <c r="G245" i="11"/>
  <c r="G246" i="11" s="1"/>
  <c r="F245" i="11"/>
  <c r="F246" i="11" s="1"/>
  <c r="E245" i="11"/>
  <c r="E246" i="11" s="1"/>
  <c r="D245" i="11"/>
  <c r="D246" i="11" s="1"/>
  <c r="C245" i="11"/>
  <c r="C246" i="11" s="1"/>
  <c r="W244" i="11"/>
  <c r="V244" i="11"/>
  <c r="T244" i="11"/>
  <c r="S244" i="11"/>
  <c r="R244" i="11"/>
  <c r="Q244" i="11"/>
  <c r="P244" i="11"/>
  <c r="O244" i="11"/>
  <c r="N244" i="11"/>
  <c r="M244" i="11"/>
  <c r="L244" i="11"/>
  <c r="K244" i="11"/>
  <c r="J244" i="11"/>
  <c r="I244" i="11"/>
  <c r="H244" i="11"/>
  <c r="G244" i="11"/>
  <c r="F244" i="11"/>
  <c r="E244" i="11"/>
  <c r="D244" i="11"/>
  <c r="C244" i="11"/>
  <c r="W174" i="11"/>
  <c r="V174" i="11"/>
  <c r="U174" i="11"/>
  <c r="T174" i="11"/>
  <c r="S174" i="11"/>
  <c r="R174" i="11"/>
  <c r="Q174" i="11"/>
  <c r="P174" i="11"/>
  <c r="O174" i="11"/>
  <c r="N174" i="11"/>
  <c r="M174" i="11"/>
  <c r="L175" i="11"/>
  <c r="K174" i="11"/>
  <c r="J174" i="11"/>
  <c r="I174" i="11"/>
  <c r="H174" i="11"/>
  <c r="G174" i="11"/>
  <c r="E174" i="11"/>
  <c r="D174" i="11"/>
  <c r="C174" i="11"/>
  <c r="W173" i="11"/>
  <c r="V173" i="11"/>
  <c r="U173" i="11"/>
  <c r="T173" i="11"/>
  <c r="S173" i="11"/>
  <c r="R173" i="11"/>
  <c r="Q173" i="11"/>
  <c r="P173" i="11"/>
  <c r="O173" i="11"/>
  <c r="N173" i="11"/>
  <c r="M173" i="11"/>
  <c r="L173" i="11"/>
  <c r="J173" i="11"/>
  <c r="I173" i="11"/>
  <c r="H173" i="11"/>
  <c r="G173" i="11"/>
  <c r="F173" i="11"/>
  <c r="E173" i="11"/>
  <c r="D173" i="11"/>
  <c r="C173" i="11"/>
  <c r="W137" i="11"/>
  <c r="V137" i="11"/>
  <c r="U137" i="11"/>
  <c r="T137" i="11"/>
  <c r="S137" i="11"/>
  <c r="R137" i="11"/>
  <c r="Q138" i="11"/>
  <c r="P137" i="11"/>
  <c r="O137" i="11"/>
  <c r="N137" i="11"/>
  <c r="M137" i="11"/>
  <c r="L137" i="11"/>
  <c r="K137" i="11"/>
  <c r="J137" i="11"/>
  <c r="I137" i="11"/>
  <c r="H137" i="11"/>
  <c r="G137" i="11"/>
  <c r="F137" i="11"/>
  <c r="E137" i="11"/>
  <c r="D137" i="11"/>
  <c r="C137" i="11"/>
  <c r="W136" i="11"/>
  <c r="V136" i="11"/>
  <c r="U136" i="11"/>
  <c r="T136" i="11"/>
  <c r="S136" i="11"/>
  <c r="R136" i="11"/>
  <c r="Q136" i="11"/>
  <c r="P136" i="11"/>
  <c r="O136" i="11"/>
  <c r="N136" i="11"/>
  <c r="M136" i="11"/>
  <c r="L136" i="11"/>
  <c r="K136" i="11"/>
  <c r="I136" i="11"/>
  <c r="H136" i="11"/>
  <c r="G136" i="11"/>
  <c r="F136" i="11"/>
  <c r="E136" i="11"/>
  <c r="D136" i="11"/>
  <c r="C136" i="11"/>
  <c r="W269" i="11"/>
  <c r="W270" i="11" s="1"/>
  <c r="V269" i="11"/>
  <c r="V270" i="11" s="1"/>
  <c r="U269" i="11"/>
  <c r="U270" i="11" s="1"/>
  <c r="T269" i="11"/>
  <c r="T270" i="11" s="1"/>
  <c r="S269" i="11"/>
  <c r="S270" i="11" s="1"/>
  <c r="R269" i="11"/>
  <c r="R270" i="11" s="1"/>
  <c r="Q269" i="11"/>
  <c r="Q270" i="11" s="1"/>
  <c r="P269" i="11"/>
  <c r="P270" i="11" s="1"/>
  <c r="O269" i="11"/>
  <c r="O270" i="11" s="1"/>
  <c r="N269" i="11"/>
  <c r="N270" i="11" s="1"/>
  <c r="M269" i="11"/>
  <c r="M270" i="11" s="1"/>
  <c r="L269" i="11"/>
  <c r="L270" i="11" s="1"/>
  <c r="K269" i="11"/>
  <c r="K270" i="11" s="1"/>
  <c r="J269" i="11"/>
  <c r="J270" i="11" s="1"/>
  <c r="I269" i="11"/>
  <c r="I270" i="11" s="1"/>
  <c r="H269" i="11"/>
  <c r="H270" i="11" s="1"/>
  <c r="G269" i="11"/>
  <c r="G270" i="11" s="1"/>
  <c r="F269" i="11"/>
  <c r="F270" i="11" s="1"/>
  <c r="E269" i="11"/>
  <c r="E270" i="11" s="1"/>
  <c r="C269" i="11"/>
  <c r="C270" i="11" s="1"/>
  <c r="W268" i="11"/>
  <c r="V268" i="11"/>
  <c r="U268" i="11"/>
  <c r="T268" i="11"/>
  <c r="S268" i="11"/>
  <c r="R268" i="11"/>
  <c r="Q268" i="11"/>
  <c r="P268" i="11"/>
  <c r="O268" i="11"/>
  <c r="N268" i="11"/>
  <c r="M268" i="11"/>
  <c r="L268" i="11"/>
  <c r="K268" i="11"/>
  <c r="J268" i="11"/>
  <c r="I268" i="11"/>
  <c r="H268" i="11"/>
  <c r="F268" i="11"/>
  <c r="E268" i="11"/>
  <c r="D268" i="11"/>
  <c r="C268" i="11"/>
  <c r="W257" i="11"/>
  <c r="W258" i="11" s="1"/>
  <c r="V257" i="11"/>
  <c r="V258" i="11" s="1"/>
  <c r="U257" i="11"/>
  <c r="U258" i="11" s="1"/>
  <c r="T257" i="11"/>
  <c r="T258" i="11" s="1"/>
  <c r="S257" i="11"/>
  <c r="S258" i="11" s="1"/>
  <c r="R257" i="11"/>
  <c r="R258" i="11" s="1"/>
  <c r="Q257" i="11"/>
  <c r="Q258" i="11" s="1"/>
  <c r="P257" i="11"/>
  <c r="P258" i="11" s="1"/>
  <c r="O257" i="11"/>
  <c r="O258" i="11" s="1"/>
  <c r="N257" i="11"/>
  <c r="N258" i="11" s="1"/>
  <c r="M257" i="11"/>
  <c r="M258" i="11" s="1"/>
  <c r="L257" i="11"/>
  <c r="L258" i="11" s="1"/>
  <c r="K257" i="11"/>
  <c r="K258" i="11" s="1"/>
  <c r="J257" i="11"/>
  <c r="J258" i="11" s="1"/>
  <c r="I257" i="11"/>
  <c r="I258" i="11" s="1"/>
  <c r="H257" i="11"/>
  <c r="H258" i="11" s="1"/>
  <c r="G258" i="11"/>
  <c r="F257" i="11"/>
  <c r="F258" i="11" s="1"/>
  <c r="E257" i="11"/>
  <c r="E258" i="11" s="1"/>
  <c r="D257" i="11"/>
  <c r="D258" i="11" s="1"/>
  <c r="C257" i="11"/>
  <c r="C258" i="11" s="1"/>
  <c r="W256" i="11"/>
  <c r="V256" i="11"/>
  <c r="U256" i="11"/>
  <c r="T256" i="11"/>
  <c r="S256" i="11"/>
  <c r="R256" i="11"/>
  <c r="Q256" i="11"/>
  <c r="P256" i="11"/>
  <c r="O256" i="11"/>
  <c r="N256" i="11"/>
  <c r="M256" i="11"/>
  <c r="L256" i="11"/>
  <c r="K256" i="11"/>
  <c r="J256" i="11"/>
  <c r="I256" i="11"/>
  <c r="H256" i="11"/>
  <c r="G256" i="11"/>
  <c r="F256" i="11"/>
  <c r="E256" i="11"/>
  <c r="D256" i="11"/>
  <c r="C256" i="11"/>
  <c r="W232" i="11"/>
  <c r="W233" i="11" s="1"/>
  <c r="V232" i="11"/>
  <c r="V233" i="11" s="1"/>
  <c r="U232" i="11"/>
  <c r="U233" i="11" s="1"/>
  <c r="T232" i="11"/>
  <c r="T233" i="11" s="1"/>
  <c r="S232" i="11"/>
  <c r="S233" i="11" s="1"/>
  <c r="R232" i="11"/>
  <c r="R233" i="11" s="1"/>
  <c r="Q232" i="11"/>
  <c r="Q233" i="11" s="1"/>
  <c r="P232" i="11"/>
  <c r="P233" i="11" s="1"/>
  <c r="O232" i="11"/>
  <c r="O233" i="11" s="1"/>
  <c r="N232" i="11"/>
  <c r="N233" i="11" s="1"/>
  <c r="M232" i="11"/>
  <c r="M233" i="11" s="1"/>
  <c r="L232" i="11"/>
  <c r="L233" i="11" s="1"/>
  <c r="K232" i="11"/>
  <c r="K233" i="11" s="1"/>
  <c r="J232" i="11"/>
  <c r="J233" i="11" s="1"/>
  <c r="I232" i="11"/>
  <c r="I233" i="11" s="1"/>
  <c r="H232" i="11"/>
  <c r="H233" i="11" s="1"/>
  <c r="G232" i="11"/>
  <c r="G233" i="11" s="1"/>
  <c r="F232" i="11"/>
  <c r="F233" i="11" s="1"/>
  <c r="E232" i="11"/>
  <c r="E233" i="11" s="1"/>
  <c r="D232" i="11"/>
  <c r="D233" i="11" s="1"/>
  <c r="C232" i="11"/>
  <c r="C233" i="11" s="1"/>
  <c r="W231" i="11"/>
  <c r="V231" i="11"/>
  <c r="U231" i="11"/>
  <c r="T231" i="11"/>
  <c r="S231" i="11"/>
  <c r="R231" i="11"/>
  <c r="Q231" i="11"/>
  <c r="P231" i="11"/>
  <c r="O231" i="11"/>
  <c r="N231" i="11"/>
  <c r="M231" i="11"/>
  <c r="L231" i="11"/>
  <c r="J231" i="11"/>
  <c r="I231" i="11"/>
  <c r="H231" i="11"/>
  <c r="G231" i="11"/>
  <c r="F231" i="11"/>
  <c r="E231" i="11"/>
  <c r="D231" i="11"/>
  <c r="C231" i="11"/>
  <c r="W161" i="11"/>
  <c r="V161" i="11"/>
  <c r="U161" i="11"/>
  <c r="T161" i="11"/>
  <c r="S161" i="11"/>
  <c r="R161" i="11"/>
  <c r="Q161" i="11"/>
  <c r="P161" i="11"/>
  <c r="O161" i="11"/>
  <c r="N161" i="11"/>
  <c r="M161" i="11"/>
  <c r="M162" i="11" s="1"/>
  <c r="L161" i="11"/>
  <c r="K162" i="11"/>
  <c r="J161" i="11"/>
  <c r="I161" i="11"/>
  <c r="H161" i="11"/>
  <c r="G161" i="11"/>
  <c r="F161" i="11"/>
  <c r="E161" i="11"/>
  <c r="D161" i="11"/>
  <c r="C161" i="11"/>
  <c r="W160" i="11"/>
  <c r="V160" i="11"/>
  <c r="U160" i="11"/>
  <c r="T160" i="11"/>
  <c r="S160" i="11"/>
  <c r="R160" i="11"/>
  <c r="Q160" i="11"/>
  <c r="P160" i="11"/>
  <c r="O160" i="11"/>
  <c r="N160" i="11"/>
  <c r="M160" i="11"/>
  <c r="L160" i="11"/>
  <c r="K160" i="11"/>
  <c r="J160" i="11"/>
  <c r="I160" i="11"/>
  <c r="G160" i="11"/>
  <c r="F160" i="11"/>
  <c r="E160" i="11"/>
  <c r="D160" i="11"/>
  <c r="C160" i="11"/>
  <c r="W149" i="11"/>
  <c r="V149" i="11"/>
  <c r="U149" i="11"/>
  <c r="T149" i="11"/>
  <c r="S149" i="11"/>
  <c r="R149" i="11"/>
  <c r="Q149" i="11"/>
  <c r="P149" i="11"/>
  <c r="O149" i="11"/>
  <c r="N149" i="11"/>
  <c r="M149" i="11"/>
  <c r="K149" i="11"/>
  <c r="J149" i="11"/>
  <c r="I149" i="11"/>
  <c r="H149" i="11"/>
  <c r="G149" i="11"/>
  <c r="F149" i="11"/>
  <c r="E149" i="11"/>
  <c r="D149" i="11"/>
  <c r="C149" i="11"/>
  <c r="W148" i="11"/>
  <c r="V148" i="11"/>
  <c r="U148" i="11"/>
  <c r="T148" i="11"/>
  <c r="S148" i="11"/>
  <c r="R148" i="11"/>
  <c r="P148" i="11"/>
  <c r="O148" i="11"/>
  <c r="N148" i="11"/>
  <c r="M148" i="11"/>
  <c r="L148" i="11"/>
  <c r="K148" i="11"/>
  <c r="J148" i="11"/>
  <c r="I148" i="11"/>
  <c r="H148" i="11"/>
  <c r="G148" i="11"/>
  <c r="F148" i="11"/>
  <c r="E148" i="11"/>
  <c r="D148" i="11"/>
  <c r="C148" i="11"/>
  <c r="W124" i="11"/>
  <c r="V124" i="11"/>
  <c r="U124" i="11"/>
  <c r="T124" i="11"/>
  <c r="S124" i="11"/>
  <c r="R124" i="11"/>
  <c r="Q124" i="11"/>
  <c r="P124" i="11"/>
  <c r="O125" i="11"/>
  <c r="N124" i="11"/>
  <c r="M124" i="11"/>
  <c r="L124" i="11"/>
  <c r="J124" i="11"/>
  <c r="I124" i="11"/>
  <c r="H124" i="11"/>
  <c r="G124" i="11"/>
  <c r="F124" i="11"/>
  <c r="E124" i="11"/>
  <c r="D124" i="11"/>
  <c r="C124" i="11"/>
  <c r="W123" i="11"/>
  <c r="V123" i="11"/>
  <c r="U123" i="11"/>
  <c r="T123" i="11"/>
  <c r="S123" i="11"/>
  <c r="R123" i="11"/>
  <c r="Q123" i="11"/>
  <c r="P123" i="11"/>
  <c r="O123" i="11"/>
  <c r="N123" i="11"/>
  <c r="M123" i="11"/>
  <c r="L123" i="11"/>
  <c r="K123" i="11"/>
  <c r="J123" i="11"/>
  <c r="I123" i="11"/>
  <c r="H123" i="11"/>
  <c r="G123" i="11"/>
  <c r="F123" i="11"/>
  <c r="E123" i="11"/>
  <c r="D123" i="11"/>
  <c r="C123" i="11"/>
  <c r="W63" i="11"/>
  <c r="W64" i="11" s="1"/>
  <c r="V63" i="11"/>
  <c r="V64" i="11" s="1"/>
  <c r="U63" i="11"/>
  <c r="U64" i="11" s="1"/>
  <c r="T63" i="11"/>
  <c r="T64" i="11" s="1"/>
  <c r="S63" i="11"/>
  <c r="S64" i="11" s="1"/>
  <c r="R63" i="11"/>
  <c r="R64" i="11" s="1"/>
  <c r="Q63" i="11"/>
  <c r="Q64" i="11" s="1"/>
  <c r="P63" i="11"/>
  <c r="P64" i="11" s="1"/>
  <c r="O63" i="11"/>
  <c r="O64" i="11" s="1"/>
  <c r="N63" i="11"/>
  <c r="N64" i="11" s="1"/>
  <c r="M63" i="11"/>
  <c r="M64" i="11" s="1"/>
  <c r="L63" i="11"/>
  <c r="L64" i="11" s="1"/>
  <c r="K63" i="11"/>
  <c r="K64" i="11" s="1"/>
  <c r="J63" i="11"/>
  <c r="J64" i="11" s="1"/>
  <c r="I63" i="11"/>
  <c r="I64" i="11" s="1"/>
  <c r="H63" i="11"/>
  <c r="H64" i="11" s="1"/>
  <c r="G63" i="11"/>
  <c r="G64" i="11" s="1"/>
  <c r="F63" i="11"/>
  <c r="F64" i="11" s="1"/>
  <c r="E63" i="11"/>
  <c r="E64" i="11" s="1"/>
  <c r="D63" i="11"/>
  <c r="D64" i="11" s="1"/>
  <c r="C63" i="11"/>
  <c r="C64" i="11" s="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W50" i="11"/>
  <c r="W51" i="11" s="1"/>
  <c r="V50" i="11"/>
  <c r="V51" i="11" s="1"/>
  <c r="U50" i="11"/>
  <c r="U51" i="11" s="1"/>
  <c r="T50" i="11"/>
  <c r="T51" i="11" s="1"/>
  <c r="S50" i="11"/>
  <c r="S51" i="11" s="1"/>
  <c r="R50" i="11"/>
  <c r="R51" i="11" s="1"/>
  <c r="Q50" i="11"/>
  <c r="Q51" i="11" s="1"/>
  <c r="P50" i="11"/>
  <c r="P51" i="11" s="1"/>
  <c r="O50" i="11"/>
  <c r="O51" i="11" s="1"/>
  <c r="N50" i="11"/>
  <c r="N51" i="11" s="1"/>
  <c r="M50" i="11"/>
  <c r="M51" i="11" s="1"/>
  <c r="L50" i="11"/>
  <c r="L51" i="11" s="1"/>
  <c r="K50" i="11"/>
  <c r="K51" i="11" s="1"/>
  <c r="J50" i="11"/>
  <c r="J51" i="11" s="1"/>
  <c r="I50" i="11"/>
  <c r="I51" i="11" s="1"/>
  <c r="H50" i="11"/>
  <c r="H51" i="11" s="1"/>
  <c r="G50" i="11"/>
  <c r="G51" i="11" s="1"/>
  <c r="F50" i="11"/>
  <c r="F51" i="11" s="1"/>
  <c r="E50" i="11"/>
  <c r="E51" i="11" s="1"/>
  <c r="D50" i="11"/>
  <c r="D51" i="11" s="1"/>
  <c r="C50" i="11"/>
  <c r="C51" i="11" s="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W38" i="11"/>
  <c r="W39" i="11" s="1"/>
  <c r="V38" i="11"/>
  <c r="V39" i="11" s="1"/>
  <c r="U38" i="11"/>
  <c r="U39" i="11" s="1"/>
  <c r="T38" i="11"/>
  <c r="T39" i="11" s="1"/>
  <c r="S38" i="11"/>
  <c r="S39" i="11" s="1"/>
  <c r="R38" i="11"/>
  <c r="R39" i="11" s="1"/>
  <c r="Q38" i="11"/>
  <c r="Q39" i="11" s="1"/>
  <c r="P38" i="11"/>
  <c r="P39" i="11" s="1"/>
  <c r="O38" i="11"/>
  <c r="O39" i="11" s="1"/>
  <c r="N38" i="11"/>
  <c r="N39" i="11" s="1"/>
  <c r="M38" i="11"/>
  <c r="M39" i="11" s="1"/>
  <c r="L38" i="11"/>
  <c r="L39" i="11" s="1"/>
  <c r="K38" i="11"/>
  <c r="K39" i="11" s="1"/>
  <c r="J38" i="11"/>
  <c r="J39" i="11" s="1"/>
  <c r="I38" i="11"/>
  <c r="I39" i="11" s="1"/>
  <c r="H38" i="11"/>
  <c r="H39" i="11" s="1"/>
  <c r="G38" i="11"/>
  <c r="G39" i="11" s="1"/>
  <c r="F38" i="11"/>
  <c r="F39" i="11" s="1"/>
  <c r="E38" i="11"/>
  <c r="E39" i="11" s="1"/>
  <c r="D38" i="11"/>
  <c r="D39" i="11" s="1"/>
  <c r="C38" i="11"/>
  <c r="C39" i="11" s="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W26" i="11"/>
  <c r="W27" i="11" s="1"/>
  <c r="V26" i="11"/>
  <c r="V27" i="11" s="1"/>
  <c r="U26" i="11"/>
  <c r="U27" i="11" s="1"/>
  <c r="T26" i="11"/>
  <c r="T27" i="11" s="1"/>
  <c r="S26" i="11"/>
  <c r="S27" i="11" s="1"/>
  <c r="R26" i="11"/>
  <c r="R27" i="11" s="1"/>
  <c r="Q26" i="11"/>
  <c r="Q27" i="11" s="1"/>
  <c r="P26" i="11"/>
  <c r="P27" i="11" s="1"/>
  <c r="O26" i="11"/>
  <c r="O27" i="11" s="1"/>
  <c r="N26" i="11"/>
  <c r="N27" i="11" s="1"/>
  <c r="M26" i="11"/>
  <c r="M27" i="11" s="1"/>
  <c r="L26" i="11"/>
  <c r="L27" i="11" s="1"/>
  <c r="K26" i="11"/>
  <c r="K27" i="11" s="1"/>
  <c r="J26" i="11"/>
  <c r="J27" i="11" s="1"/>
  <c r="I26" i="11"/>
  <c r="I27" i="11" s="1"/>
  <c r="H26" i="11"/>
  <c r="H27" i="11" s="1"/>
  <c r="G26" i="11"/>
  <c r="G27" i="11" s="1"/>
  <c r="F26" i="11"/>
  <c r="F27" i="11" s="1"/>
  <c r="E26" i="11"/>
  <c r="E27" i="11" s="1"/>
  <c r="D26" i="11"/>
  <c r="D27" i="11" s="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6" i="11"/>
  <c r="C27" i="11" s="1"/>
  <c r="C25" i="11"/>
  <c r="D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C12" i="11"/>
  <c r="W13" i="11"/>
  <c r="W14" i="11" s="1"/>
  <c r="V13" i="11"/>
  <c r="V14" i="11" s="1"/>
  <c r="U13" i="11"/>
  <c r="U14" i="11" s="1"/>
  <c r="T13" i="11"/>
  <c r="T14" i="11" s="1"/>
  <c r="S13" i="11"/>
  <c r="S14" i="11" s="1"/>
  <c r="R13" i="11"/>
  <c r="R14" i="11" s="1"/>
  <c r="Q13" i="11"/>
  <c r="Q14" i="11" s="1"/>
  <c r="P13" i="11"/>
  <c r="P14" i="11" s="1"/>
  <c r="O13" i="11"/>
  <c r="O14" i="11" s="1"/>
  <c r="N13" i="11"/>
  <c r="N14" i="11" s="1"/>
  <c r="M13" i="11"/>
  <c r="M14" i="11" s="1"/>
  <c r="L13" i="11"/>
  <c r="L14" i="11" s="1"/>
  <c r="K13" i="11"/>
  <c r="K14" i="11" s="1"/>
  <c r="J13" i="11"/>
  <c r="J14" i="11" s="1"/>
  <c r="I13" i="11"/>
  <c r="I14" i="11" s="1"/>
  <c r="H13" i="11"/>
  <c r="H14" i="11" s="1"/>
  <c r="G13" i="11"/>
  <c r="G14" i="11" s="1"/>
  <c r="F13" i="11"/>
  <c r="F14" i="11" s="1"/>
  <c r="E13" i="11"/>
  <c r="E14" i="11" s="1"/>
  <c r="D13" i="11"/>
  <c r="D14" i="11" s="1"/>
  <c r="C13" i="11"/>
  <c r="C14" i="11" s="1"/>
  <c r="C175" i="11" l="1"/>
  <c r="E175" i="11"/>
  <c r="G175" i="11"/>
  <c r="I175" i="11"/>
  <c r="K175" i="11"/>
  <c r="M175" i="11"/>
  <c r="O175" i="11"/>
  <c r="Q175" i="11"/>
  <c r="S175" i="11"/>
  <c r="U175" i="11"/>
  <c r="W175" i="11"/>
  <c r="D175" i="11"/>
  <c r="H175" i="11"/>
  <c r="J175" i="11"/>
  <c r="P175" i="11"/>
  <c r="R175" i="11"/>
  <c r="T175" i="11"/>
  <c r="V175" i="11"/>
  <c r="N175" i="11"/>
  <c r="D162" i="11"/>
  <c r="F162" i="11"/>
  <c r="H162" i="11"/>
  <c r="J162" i="11"/>
  <c r="L162" i="11"/>
  <c r="N162" i="11"/>
  <c r="P162" i="11"/>
  <c r="R162" i="11"/>
  <c r="T162" i="11"/>
  <c r="V162" i="11"/>
  <c r="C162" i="11"/>
  <c r="E162" i="11"/>
  <c r="G162" i="11"/>
  <c r="I162" i="11"/>
  <c r="O162" i="11"/>
  <c r="Q162" i="11"/>
  <c r="S162" i="11"/>
  <c r="U162" i="11"/>
  <c r="W162" i="11"/>
  <c r="C150" i="11"/>
  <c r="E150" i="11"/>
  <c r="G150" i="11"/>
  <c r="I150" i="11"/>
  <c r="K150" i="11"/>
  <c r="M150" i="11"/>
  <c r="O150" i="11"/>
  <c r="Q150" i="11"/>
  <c r="S150" i="11"/>
  <c r="U150" i="11"/>
  <c r="W150" i="11"/>
  <c r="D150" i="11"/>
  <c r="F150" i="11"/>
  <c r="H150" i="11"/>
  <c r="J150" i="11"/>
  <c r="N150" i="11"/>
  <c r="P150" i="11"/>
  <c r="R150" i="11"/>
  <c r="T150" i="11"/>
  <c r="V150" i="11"/>
  <c r="D138" i="11"/>
  <c r="F138" i="11"/>
  <c r="H138" i="11"/>
  <c r="J138" i="11"/>
  <c r="L138" i="11"/>
  <c r="N138" i="11"/>
  <c r="P138" i="11"/>
  <c r="R138" i="11"/>
  <c r="T138" i="11"/>
  <c r="V138" i="11"/>
  <c r="C138" i="11"/>
  <c r="E138" i="11"/>
  <c r="G138" i="11"/>
  <c r="I138" i="11"/>
  <c r="K138" i="11"/>
  <c r="M138" i="11"/>
  <c r="S138" i="11"/>
  <c r="U138" i="11"/>
  <c r="W138" i="11"/>
  <c r="O138" i="11"/>
  <c r="D125" i="11"/>
  <c r="F125" i="11"/>
  <c r="H125" i="11"/>
  <c r="L125" i="11"/>
  <c r="N125" i="11"/>
  <c r="P125" i="11"/>
  <c r="R125" i="11"/>
  <c r="T125" i="11"/>
  <c r="V125" i="11"/>
  <c r="C125" i="11"/>
  <c r="E125" i="11"/>
  <c r="G125" i="11"/>
  <c r="I125" i="11"/>
  <c r="M125" i="11"/>
  <c r="Q125" i="11"/>
  <c r="S125" i="11"/>
  <c r="U125" i="11"/>
  <c r="W125" i="11"/>
  <c r="J125" i="11"/>
  <c r="D15" i="12"/>
  <c r="W16" i="12"/>
  <c r="W17" i="12" s="1"/>
  <c r="V16" i="12"/>
  <c r="V17" i="12" s="1"/>
  <c r="U16" i="12"/>
  <c r="U17" i="12" s="1"/>
  <c r="T16" i="12"/>
  <c r="T17" i="12" s="1"/>
  <c r="S16" i="12"/>
  <c r="S17" i="12" s="1"/>
  <c r="R16" i="12"/>
  <c r="R17" i="12" s="1"/>
  <c r="Q16" i="12"/>
  <c r="Q17" i="12" s="1"/>
  <c r="P16" i="12"/>
  <c r="P17" i="12" s="1"/>
  <c r="O16" i="12"/>
  <c r="O17" i="12" s="1"/>
  <c r="N16" i="12"/>
  <c r="N17" i="12" s="1"/>
  <c r="M16" i="12"/>
  <c r="M17" i="12" s="1"/>
  <c r="L16" i="12"/>
  <c r="L17" i="12" s="1"/>
  <c r="K16" i="12"/>
  <c r="K17" i="12" s="1"/>
  <c r="J16" i="12"/>
  <c r="J17" i="12" s="1"/>
  <c r="I16" i="12"/>
  <c r="I17" i="12" s="1"/>
  <c r="H16" i="12"/>
  <c r="H17" i="12" s="1"/>
  <c r="G16" i="12"/>
  <c r="G17" i="12" s="1"/>
  <c r="F16" i="12"/>
  <c r="F17" i="12" s="1"/>
  <c r="E16" i="12"/>
  <c r="E17" i="12" s="1"/>
  <c r="D16" i="12"/>
  <c r="D17" i="12" s="1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G20" i="1" l="1"/>
  <c r="DI20" i="1"/>
  <c r="DO20" i="1"/>
  <c r="DO19" i="1"/>
  <c r="DO18" i="1"/>
  <c r="DN19" i="1"/>
  <c r="DN20" i="1" s="1"/>
  <c r="DN18" i="1"/>
  <c r="DQ19" i="1"/>
  <c r="DQ20" i="1" s="1"/>
  <c r="DP19" i="1"/>
  <c r="DP20" i="1" s="1"/>
  <c r="DQ18" i="1"/>
  <c r="DP18" i="1"/>
  <c r="DG19" i="1"/>
  <c r="DJ19" i="1"/>
  <c r="DJ20" i="1" s="1"/>
  <c r="DI19" i="1"/>
  <c r="DH19" i="1"/>
  <c r="DH20" i="1" s="1"/>
  <c r="DJ18" i="1"/>
  <c r="DI18" i="1"/>
  <c r="DH18" i="1"/>
  <c r="DR19" i="1" l="1"/>
  <c r="K22" i="1" l="1"/>
  <c r="D16" i="9"/>
  <c r="I33" i="9"/>
  <c r="I34" i="9" s="1"/>
  <c r="H33" i="9"/>
  <c r="H34" i="9" s="1"/>
  <c r="G33" i="9"/>
  <c r="G34" i="9" s="1"/>
  <c r="F33" i="9"/>
  <c r="F34" i="9" s="1"/>
  <c r="E33" i="9"/>
  <c r="E34" i="9" s="1"/>
  <c r="D33" i="9"/>
  <c r="D34" i="9" s="1"/>
  <c r="C33" i="9"/>
  <c r="C34" i="9" s="1"/>
  <c r="I32" i="9"/>
  <c r="H32" i="9"/>
  <c r="G32" i="9"/>
  <c r="F32" i="9"/>
  <c r="E32" i="9"/>
  <c r="D32" i="9"/>
  <c r="C32" i="9"/>
  <c r="I19" i="9"/>
  <c r="H19" i="9"/>
  <c r="G19" i="9"/>
  <c r="F19" i="9"/>
  <c r="E19" i="9"/>
  <c r="D19" i="9"/>
  <c r="I17" i="9"/>
  <c r="I18" i="9" s="1"/>
  <c r="H17" i="9"/>
  <c r="H18" i="9" s="1"/>
  <c r="G17" i="9"/>
  <c r="G18" i="9" s="1"/>
  <c r="F17" i="9"/>
  <c r="F18" i="9" s="1"/>
  <c r="E17" i="9"/>
  <c r="E18" i="9" s="1"/>
  <c r="D17" i="9"/>
  <c r="D18" i="9" s="1"/>
  <c r="I16" i="9"/>
  <c r="H16" i="9"/>
  <c r="G16" i="9"/>
  <c r="F16" i="9"/>
  <c r="E16" i="9"/>
  <c r="AM272" i="1" l="1"/>
  <c r="AN272" i="1"/>
  <c r="AO272" i="1" s="1"/>
  <c r="AM273" i="1"/>
  <c r="AN273" i="1"/>
  <c r="AO273" i="1" s="1"/>
  <c r="AM274" i="1"/>
  <c r="AN274" i="1"/>
  <c r="AO274" i="1" s="1"/>
  <c r="AN207" i="1" l="1"/>
  <c r="AO207" i="1" s="1"/>
  <c r="AM207" i="1"/>
  <c r="AN206" i="1"/>
  <c r="AO206" i="1" s="1"/>
  <c r="AM206" i="1"/>
  <c r="AN205" i="1"/>
  <c r="AO205" i="1" s="1"/>
  <c r="AM205" i="1"/>
  <c r="AN140" i="1"/>
  <c r="AO140" i="1" s="1"/>
  <c r="AM140" i="1"/>
  <c r="AN139" i="1"/>
  <c r="AO139" i="1" s="1"/>
  <c r="AM139" i="1"/>
  <c r="AN138" i="1"/>
  <c r="AO138" i="1" s="1"/>
  <c r="AM138" i="1"/>
  <c r="AN73" i="1"/>
  <c r="AO73" i="1" s="1"/>
  <c r="AM73" i="1"/>
  <c r="AN72" i="1"/>
  <c r="AO72" i="1" s="1"/>
  <c r="AM72" i="1"/>
  <c r="AN71" i="1"/>
  <c r="AO71" i="1" s="1"/>
  <c r="AM71" i="1"/>
  <c r="AN6" i="1"/>
  <c r="AO6" i="1" s="1"/>
  <c r="AM6" i="1"/>
  <c r="AN5" i="1"/>
  <c r="AO5" i="1" s="1"/>
  <c r="AM5" i="1"/>
  <c r="AN4" i="1"/>
  <c r="AO4" i="1" s="1"/>
  <c r="AM4" i="1"/>
  <c r="BQ8" i="1" l="1"/>
  <c r="BP8" i="1"/>
  <c r="BO8" i="1"/>
  <c r="BN8" i="1"/>
  <c r="CG202" i="1" l="1"/>
  <c r="CG201" i="1"/>
  <c r="CG200" i="1"/>
  <c r="CG199" i="1"/>
  <c r="CG198" i="1"/>
  <c r="CG197" i="1"/>
  <c r="K265" i="1"/>
  <c r="K268" i="1" l="1"/>
  <c r="L265" i="1" s="1"/>
  <c r="K267" i="1"/>
  <c r="K266" i="1"/>
  <c r="L266" i="1" l="1"/>
  <c r="M266" i="1" s="1"/>
  <c r="L267" i="1"/>
  <c r="M267" i="1" s="1"/>
  <c r="BE268" i="1"/>
  <c r="BE266" i="1"/>
  <c r="BE269" i="1"/>
  <c r="BE267" i="1"/>
  <c r="M265" i="1"/>
  <c r="K138" i="1"/>
  <c r="M268" i="1" l="1"/>
  <c r="L268" i="1"/>
  <c r="K16" i="1"/>
  <c r="K195" i="1" l="1"/>
  <c r="BE196" i="1" s="1"/>
  <c r="K194" i="1"/>
  <c r="K193" i="1"/>
  <c r="K192" i="1"/>
  <c r="K183" i="1"/>
  <c r="BE184" i="1" s="1"/>
  <c r="K182" i="1"/>
  <c r="K181" i="1"/>
  <c r="K180" i="1"/>
  <c r="K177" i="1"/>
  <c r="BE178" i="1" s="1"/>
  <c r="K176" i="1"/>
  <c r="K175" i="1"/>
  <c r="K174" i="1"/>
  <c r="K171" i="1"/>
  <c r="BE172" i="1" s="1"/>
  <c r="K170" i="1"/>
  <c r="K169" i="1"/>
  <c r="K168" i="1"/>
  <c r="K159" i="1"/>
  <c r="BE160" i="1" s="1"/>
  <c r="K158" i="1"/>
  <c r="K157" i="1"/>
  <c r="K156" i="1"/>
  <c r="K153" i="1"/>
  <c r="BE154" i="1" s="1"/>
  <c r="K152" i="1"/>
  <c r="K151" i="1"/>
  <c r="K150" i="1"/>
  <c r="K147" i="1"/>
  <c r="BE148" i="1" s="1"/>
  <c r="K146" i="1"/>
  <c r="K145" i="1"/>
  <c r="K144" i="1"/>
  <c r="K141" i="1"/>
  <c r="BE140" i="1" s="1"/>
  <c r="K140" i="1"/>
  <c r="K139" i="1"/>
  <c r="CG123" i="1"/>
  <c r="CG122" i="1"/>
  <c r="K122" i="1"/>
  <c r="BE123" i="1" s="1"/>
  <c r="CG121" i="1"/>
  <c r="K121" i="1"/>
  <c r="CG120" i="1"/>
  <c r="K120" i="1"/>
  <c r="CG119" i="1"/>
  <c r="K119" i="1"/>
  <c r="CG118" i="1"/>
  <c r="CG117" i="1"/>
  <c r="CG116" i="1"/>
  <c r="K116" i="1"/>
  <c r="BE116" i="1" s="1"/>
  <c r="CG115" i="1"/>
  <c r="K115" i="1"/>
  <c r="CG114" i="1"/>
  <c r="K114" i="1"/>
  <c r="CG113" i="1"/>
  <c r="K113" i="1"/>
  <c r="CG112" i="1"/>
  <c r="CG111" i="1"/>
  <c r="CG110" i="1"/>
  <c r="K110" i="1"/>
  <c r="BE111" i="1" s="1"/>
  <c r="CG109" i="1"/>
  <c r="K109" i="1"/>
  <c r="CG108" i="1"/>
  <c r="K108" i="1"/>
  <c r="CG107" i="1"/>
  <c r="K107" i="1"/>
  <c r="CG106" i="1"/>
  <c r="CG105" i="1"/>
  <c r="CG104" i="1"/>
  <c r="K104" i="1"/>
  <c r="BE105" i="1" s="1"/>
  <c r="CG103" i="1"/>
  <c r="K103" i="1"/>
  <c r="CG102" i="1"/>
  <c r="K102" i="1"/>
  <c r="CG101" i="1"/>
  <c r="K101" i="1"/>
  <c r="CG100" i="1"/>
  <c r="CG99" i="1"/>
  <c r="CG98" i="1"/>
  <c r="K98" i="1"/>
  <c r="BE98" i="1" s="1"/>
  <c r="CG97" i="1"/>
  <c r="K97" i="1"/>
  <c r="CG96" i="1"/>
  <c r="K96" i="1"/>
  <c r="CG95" i="1"/>
  <c r="K95" i="1"/>
  <c r="CG94" i="1"/>
  <c r="CG93" i="1"/>
  <c r="CG92" i="1"/>
  <c r="K92" i="1"/>
  <c r="BE93" i="1" s="1"/>
  <c r="CG91" i="1"/>
  <c r="K91" i="1"/>
  <c r="CG90" i="1"/>
  <c r="K90" i="1"/>
  <c r="CG89" i="1"/>
  <c r="K89" i="1"/>
  <c r="CG88" i="1"/>
  <c r="CG87" i="1"/>
  <c r="CG86" i="1"/>
  <c r="K86" i="1"/>
  <c r="BE87" i="1" s="1"/>
  <c r="CG85" i="1"/>
  <c r="K85" i="1"/>
  <c r="CG84" i="1"/>
  <c r="K84" i="1"/>
  <c r="CG83" i="1"/>
  <c r="K83" i="1"/>
  <c r="CG82" i="1"/>
  <c r="CG81" i="1"/>
  <c r="CG80" i="1"/>
  <c r="K80" i="1"/>
  <c r="BE81" i="1" s="1"/>
  <c r="CG79" i="1"/>
  <c r="K79" i="1"/>
  <c r="CG78" i="1"/>
  <c r="K78" i="1"/>
  <c r="CG77" i="1"/>
  <c r="K77" i="1"/>
  <c r="CG76" i="1"/>
  <c r="CG75" i="1"/>
  <c r="CG74" i="1"/>
  <c r="K74" i="1"/>
  <c r="BE73" i="1" s="1"/>
  <c r="CG73" i="1"/>
  <c r="K73" i="1"/>
  <c r="CG72" i="1"/>
  <c r="K72" i="1"/>
  <c r="CG71" i="1"/>
  <c r="K71" i="1"/>
  <c r="CG70" i="1"/>
  <c r="CG56" i="1"/>
  <c r="CG55" i="1"/>
  <c r="K55" i="1"/>
  <c r="BE54" i="1" s="1"/>
  <c r="CG54" i="1"/>
  <c r="K54" i="1"/>
  <c r="CG53" i="1"/>
  <c r="K53" i="1"/>
  <c r="CG52" i="1"/>
  <c r="K52" i="1"/>
  <c r="CG51" i="1"/>
  <c r="CG50" i="1"/>
  <c r="CG49" i="1"/>
  <c r="K49" i="1"/>
  <c r="BE49" i="1" s="1"/>
  <c r="CG48" i="1"/>
  <c r="K48" i="1"/>
  <c r="CG47" i="1"/>
  <c r="K47" i="1"/>
  <c r="CG46" i="1"/>
  <c r="K46" i="1"/>
  <c r="CG45" i="1"/>
  <c r="CG44" i="1"/>
  <c r="CG43" i="1"/>
  <c r="K43" i="1"/>
  <c r="BE43" i="1" s="1"/>
  <c r="CG42" i="1"/>
  <c r="K42" i="1"/>
  <c r="CG41" i="1"/>
  <c r="K41" i="1"/>
  <c r="CG40" i="1"/>
  <c r="K40" i="1"/>
  <c r="CG39" i="1"/>
  <c r="CG38" i="1"/>
  <c r="CG37" i="1"/>
  <c r="K37" i="1"/>
  <c r="BE37" i="1" s="1"/>
  <c r="CG36" i="1"/>
  <c r="K36" i="1"/>
  <c r="CG35" i="1"/>
  <c r="K35" i="1"/>
  <c r="CG34" i="1"/>
  <c r="K34" i="1"/>
  <c r="CG33" i="1"/>
  <c r="CG32" i="1"/>
  <c r="CG31" i="1"/>
  <c r="K31" i="1"/>
  <c r="BE31" i="1" s="1"/>
  <c r="CG30" i="1"/>
  <c r="K30" i="1"/>
  <c r="CG29" i="1"/>
  <c r="K29" i="1"/>
  <c r="CG28" i="1"/>
  <c r="K28" i="1"/>
  <c r="CG27" i="1"/>
  <c r="CG26" i="1"/>
  <c r="CG25" i="1"/>
  <c r="K25" i="1"/>
  <c r="CG24" i="1"/>
  <c r="K24" i="1"/>
  <c r="CG23" i="1"/>
  <c r="K23" i="1"/>
  <c r="CG22" i="1"/>
  <c r="CG21" i="1"/>
  <c r="CG20" i="1"/>
  <c r="CG19" i="1"/>
  <c r="K19" i="1"/>
  <c r="BE16" i="1" s="1"/>
  <c r="CG18" i="1"/>
  <c r="K18" i="1"/>
  <c r="CG17" i="1"/>
  <c r="K17" i="1"/>
  <c r="L17" i="1" s="1"/>
  <c r="M17" i="1" s="1"/>
  <c r="CG16" i="1"/>
  <c r="CG15" i="1"/>
  <c r="CG14" i="1"/>
  <c r="CG13" i="1"/>
  <c r="K13" i="1"/>
  <c r="BE12" i="1" s="1"/>
  <c r="CG12" i="1"/>
  <c r="K12" i="1"/>
  <c r="CG11" i="1"/>
  <c r="K11" i="1"/>
  <c r="CG10" i="1"/>
  <c r="BE10" i="1"/>
  <c r="K10" i="1"/>
  <c r="CG9" i="1"/>
  <c r="BE122" i="1" l="1"/>
  <c r="L16" i="1"/>
  <c r="BE153" i="1"/>
  <c r="BE147" i="1"/>
  <c r="BE159" i="1"/>
  <c r="BE141" i="1"/>
  <c r="BH141" i="1" s="1"/>
  <c r="BE171" i="1"/>
  <c r="BE177" i="1"/>
  <c r="BE195" i="1"/>
  <c r="BE183" i="1"/>
  <c r="BE25" i="1"/>
  <c r="L22" i="1"/>
  <c r="M22" i="1" s="1"/>
  <c r="BE104" i="1"/>
  <c r="BE92" i="1"/>
  <c r="BE110" i="1"/>
  <c r="BE80" i="1"/>
  <c r="BE74" i="1"/>
  <c r="BE86" i="1"/>
  <c r="BE42" i="1"/>
  <c r="BE48" i="1"/>
  <c r="BE30" i="1"/>
  <c r="CL6" i="1"/>
  <c r="BE40" i="1"/>
  <c r="L41" i="1"/>
  <c r="M41" i="1" s="1"/>
  <c r="BE72" i="1"/>
  <c r="BE139" i="1"/>
  <c r="L139" i="1"/>
  <c r="BE90" i="1"/>
  <c r="L90" i="1"/>
  <c r="M90" i="1" s="1"/>
  <c r="L46" i="1"/>
  <c r="M46" i="1" s="1"/>
  <c r="BE102" i="1"/>
  <c r="L102" i="1"/>
  <c r="M102" i="1" s="1"/>
  <c r="L144" i="1"/>
  <c r="CM4" i="1"/>
  <c r="CN4" i="1" s="1"/>
  <c r="CM5" i="1"/>
  <c r="CN5" i="1" s="1"/>
  <c r="L40" i="1"/>
  <c r="M40" i="1" s="1"/>
  <c r="BE41" i="1"/>
  <c r="L42" i="1"/>
  <c r="M42" i="1" s="1"/>
  <c r="BE46" i="1"/>
  <c r="L47" i="1"/>
  <c r="M47" i="1" s="1"/>
  <c r="P71" i="1"/>
  <c r="P73" i="1"/>
  <c r="CL73" i="1"/>
  <c r="BE78" i="1"/>
  <c r="L78" i="1"/>
  <c r="M78" i="1" s="1"/>
  <c r="L89" i="1"/>
  <c r="M89" i="1" s="1"/>
  <c r="BE91" i="1"/>
  <c r="L101" i="1"/>
  <c r="M101" i="1" s="1"/>
  <c r="BE103" i="1"/>
  <c r="L103" i="1"/>
  <c r="M103" i="1" s="1"/>
  <c r="BE108" i="1"/>
  <c r="L108" i="1"/>
  <c r="M108" i="1" s="1"/>
  <c r="L138" i="1"/>
  <c r="P140" i="1"/>
  <c r="BE145" i="1"/>
  <c r="L145" i="1"/>
  <c r="M145" i="1" s="1"/>
  <c r="BE151" i="1"/>
  <c r="L151" i="1"/>
  <c r="M151" i="1" s="1"/>
  <c r="L168" i="1"/>
  <c r="M168" i="1" s="1"/>
  <c r="L169" i="1"/>
  <c r="M169" i="1" s="1"/>
  <c r="BE175" i="1"/>
  <c r="L175" i="1"/>
  <c r="M175" i="1" s="1"/>
  <c r="BE181" i="1"/>
  <c r="L181" i="1"/>
  <c r="M181" i="1" s="1"/>
  <c r="CM8" i="1"/>
  <c r="CN8" i="1" s="1"/>
  <c r="CL4" i="1"/>
  <c r="BE11" i="1"/>
  <c r="CM6" i="1"/>
  <c r="CN6" i="1" s="1"/>
  <c r="CM7" i="1"/>
  <c r="CN7" i="1" s="1"/>
  <c r="CM3" i="1"/>
  <c r="CN3" i="1" s="1"/>
  <c r="BE17" i="1"/>
  <c r="L18" i="1"/>
  <c r="M18" i="1" s="1"/>
  <c r="BE22" i="1"/>
  <c r="L23" i="1"/>
  <c r="M23" i="1" s="1"/>
  <c r="BE28" i="1"/>
  <c r="L29" i="1"/>
  <c r="M29" i="1" s="1"/>
  <c r="BE18" i="1"/>
  <c r="BE24" i="1"/>
  <c r="BE36" i="1"/>
  <c r="S7" i="1"/>
  <c r="L34" i="1"/>
  <c r="M34" i="1" s="1"/>
  <c r="P72" i="1"/>
  <c r="L77" i="1"/>
  <c r="M77" i="1" s="1"/>
  <c r="BE79" i="1"/>
  <c r="BE84" i="1"/>
  <c r="L84" i="1"/>
  <c r="M84" i="1" s="1"/>
  <c r="L114" i="1"/>
  <c r="M114" i="1" s="1"/>
  <c r="BE120" i="1"/>
  <c r="L120" i="1"/>
  <c r="M120" i="1" s="1"/>
  <c r="P138" i="1"/>
  <c r="L156" i="1"/>
  <c r="M156" i="1" s="1"/>
  <c r="L180" i="1"/>
  <c r="M180" i="1" s="1"/>
  <c r="BE182" i="1"/>
  <c r="BE193" i="1"/>
  <c r="L193" i="1"/>
  <c r="M193" i="1" s="1"/>
  <c r="L28" i="1"/>
  <c r="M28" i="1" s="1"/>
  <c r="BE29" i="1"/>
  <c r="L30" i="1"/>
  <c r="M30" i="1" s="1"/>
  <c r="BE34" i="1"/>
  <c r="L35" i="1"/>
  <c r="M35" i="1" s="1"/>
  <c r="L52" i="1"/>
  <c r="M52" i="1" s="1"/>
  <c r="L53" i="1"/>
  <c r="M53" i="1" s="1"/>
  <c r="L73" i="1"/>
  <c r="L83" i="1"/>
  <c r="M83" i="1" s="1"/>
  <c r="BE85" i="1"/>
  <c r="L85" i="1"/>
  <c r="M85" i="1" s="1"/>
  <c r="L95" i="1"/>
  <c r="M95" i="1" s="1"/>
  <c r="L96" i="1"/>
  <c r="M96" i="1" s="1"/>
  <c r="L107" i="1"/>
  <c r="M107" i="1" s="1"/>
  <c r="BE109" i="1"/>
  <c r="L119" i="1"/>
  <c r="M119" i="1" s="1"/>
  <c r="BE121" i="1"/>
  <c r="L150" i="1"/>
  <c r="M150" i="1" s="1"/>
  <c r="BE152" i="1"/>
  <c r="L152" i="1"/>
  <c r="M152" i="1" s="1"/>
  <c r="BE157" i="1"/>
  <c r="L157" i="1"/>
  <c r="M157" i="1" s="1"/>
  <c r="L174" i="1"/>
  <c r="M174" i="1" s="1"/>
  <c r="BE176" i="1"/>
  <c r="L176" i="1"/>
  <c r="M176" i="1" s="1"/>
  <c r="L192" i="1"/>
  <c r="M192" i="1" s="1"/>
  <c r="BE194" i="1"/>
  <c r="L194" i="1"/>
  <c r="M194" i="1" s="1"/>
  <c r="BE23" i="1"/>
  <c r="L24" i="1"/>
  <c r="M24" i="1" s="1"/>
  <c r="BE35" i="1"/>
  <c r="L36" i="1"/>
  <c r="M36" i="1" s="1"/>
  <c r="BE47" i="1"/>
  <c r="BE75" i="1"/>
  <c r="S74" i="1"/>
  <c r="L79" i="1"/>
  <c r="M79" i="1" s="1"/>
  <c r="L97" i="1"/>
  <c r="M97" i="1" s="1"/>
  <c r="L109" i="1"/>
  <c r="M109" i="1" s="1"/>
  <c r="L121" i="1"/>
  <c r="M121" i="1" s="1"/>
  <c r="BE142" i="1"/>
  <c r="BH142" i="1" s="1"/>
  <c r="S141" i="1"/>
  <c r="BE146" i="1"/>
  <c r="L10" i="1"/>
  <c r="P4" i="1"/>
  <c r="L12" i="1"/>
  <c r="P6" i="1"/>
  <c r="BE19" i="1"/>
  <c r="BE55" i="1"/>
  <c r="BE52" i="1"/>
  <c r="BE117" i="1"/>
  <c r="BE114" i="1"/>
  <c r="L140" i="1"/>
  <c r="L11" i="1"/>
  <c r="P5" i="1"/>
  <c r="BE13" i="1"/>
  <c r="P7" i="1"/>
  <c r="L48" i="1"/>
  <c r="M48" i="1" s="1"/>
  <c r="BE53" i="1"/>
  <c r="L54" i="1"/>
  <c r="M54" i="1" s="1"/>
  <c r="L71" i="1"/>
  <c r="L91" i="1"/>
  <c r="M91" i="1" s="1"/>
  <c r="BE99" i="1"/>
  <c r="BE96" i="1"/>
  <c r="BE97" i="1"/>
  <c r="L146" i="1"/>
  <c r="M146" i="1" s="1"/>
  <c r="BE158" i="1"/>
  <c r="L158" i="1"/>
  <c r="M158" i="1" s="1"/>
  <c r="L182" i="1"/>
  <c r="M182" i="1" s="1"/>
  <c r="CM71" i="1"/>
  <c r="CN71" i="1" s="1"/>
  <c r="CM74" i="1"/>
  <c r="CN74" i="1" s="1"/>
  <c r="CM73" i="1"/>
  <c r="CN73" i="1" s="1"/>
  <c r="BE169" i="1"/>
  <c r="BE170" i="1"/>
  <c r="L170" i="1"/>
  <c r="M170" i="1" s="1"/>
  <c r="P139" i="1"/>
  <c r="P141" i="1"/>
  <c r="CM70" i="1"/>
  <c r="CN70" i="1" s="1"/>
  <c r="CM72" i="1"/>
  <c r="CN72" i="1" s="1"/>
  <c r="CM75" i="1"/>
  <c r="CN75" i="1" s="1"/>
  <c r="CL70" i="1"/>
  <c r="L113" i="1"/>
  <c r="M113" i="1" s="1"/>
  <c r="BE115" i="1"/>
  <c r="L115" i="1"/>
  <c r="M115" i="1" s="1"/>
  <c r="CL71" i="1"/>
  <c r="CL72" i="1"/>
  <c r="CL74" i="1"/>
  <c r="CL75" i="1"/>
  <c r="L72" i="1"/>
  <c r="P74" i="1"/>
  <c r="CL3" i="1"/>
  <c r="CL5" i="1"/>
  <c r="CL7" i="1"/>
  <c r="CL8" i="1"/>
  <c r="M144" i="1"/>
  <c r="M16" i="1"/>
  <c r="BI141" i="1" l="1"/>
  <c r="BJ141" i="1" s="1"/>
  <c r="S72" i="1"/>
  <c r="T72" i="1" s="1"/>
  <c r="S5" i="1"/>
  <c r="T5" i="1" s="1"/>
  <c r="M71" i="1"/>
  <c r="S71" i="1"/>
  <c r="T71" i="1" s="1"/>
  <c r="S6" i="1"/>
  <c r="T6" i="1" s="1"/>
  <c r="M10" i="1"/>
  <c r="R4" i="1" s="1"/>
  <c r="S4" i="1"/>
  <c r="T4" i="1" s="1"/>
  <c r="M140" i="1"/>
  <c r="R140" i="1" s="1"/>
  <c r="S140" i="1"/>
  <c r="T140" i="1" s="1"/>
  <c r="M73" i="1"/>
  <c r="R73" i="1" s="1"/>
  <c r="S73" i="1"/>
  <c r="T73" i="1" s="1"/>
  <c r="S138" i="1"/>
  <c r="T138" i="1" s="1"/>
  <c r="M139" i="1"/>
  <c r="S139" i="1"/>
  <c r="T139" i="1" s="1"/>
  <c r="M31" i="1"/>
  <c r="M49" i="1"/>
  <c r="L92" i="1"/>
  <c r="M195" i="1"/>
  <c r="L122" i="1"/>
  <c r="BI74" i="1"/>
  <c r="BJ74" i="1" s="1"/>
  <c r="L80" i="1"/>
  <c r="BI142" i="1"/>
  <c r="BJ142" i="1" s="1"/>
  <c r="L98" i="1"/>
  <c r="M147" i="1"/>
  <c r="BH74" i="1"/>
  <c r="M43" i="1"/>
  <c r="M25" i="1"/>
  <c r="L110" i="1"/>
  <c r="L195" i="1"/>
  <c r="M80" i="1"/>
  <c r="L141" i="1"/>
  <c r="M138" i="1"/>
  <c r="BH75" i="1"/>
  <c r="L116" i="1"/>
  <c r="BI75" i="1"/>
  <c r="BJ75" i="1" s="1"/>
  <c r="BH6" i="1"/>
  <c r="L43" i="1"/>
  <c r="M55" i="1"/>
  <c r="M37" i="1"/>
  <c r="L104" i="1"/>
  <c r="L86" i="1"/>
  <c r="Q138" i="1"/>
  <c r="L177" i="1"/>
  <c r="L153" i="1"/>
  <c r="Q139" i="1"/>
  <c r="L13" i="1"/>
  <c r="M177" i="1"/>
  <c r="M86" i="1"/>
  <c r="L31" i="1"/>
  <c r="L183" i="1"/>
  <c r="M104" i="1"/>
  <c r="M92" i="1"/>
  <c r="L55" i="1"/>
  <c r="L19" i="1"/>
  <c r="L49" i="1"/>
  <c r="L37" i="1"/>
  <c r="L25" i="1"/>
  <c r="M122" i="1"/>
  <c r="M110" i="1"/>
  <c r="M98" i="1"/>
  <c r="M159" i="1"/>
  <c r="M153" i="1"/>
  <c r="Q72" i="1"/>
  <c r="M72" i="1"/>
  <c r="R72" i="1" s="1"/>
  <c r="M116" i="1"/>
  <c r="BI72" i="1"/>
  <c r="BJ72" i="1" s="1"/>
  <c r="BI6" i="1"/>
  <c r="BJ6" i="1" s="1"/>
  <c r="BH73" i="1"/>
  <c r="Q71" i="1"/>
  <c r="M183" i="1"/>
  <c r="BI73" i="1"/>
  <c r="BJ73" i="1" s="1"/>
  <c r="BH72" i="1"/>
  <c r="BH4" i="1"/>
  <c r="Q4" i="1"/>
  <c r="L159" i="1"/>
  <c r="L147" i="1"/>
  <c r="BI139" i="1"/>
  <c r="BJ139" i="1" s="1"/>
  <c r="BI5" i="1"/>
  <c r="BJ5" i="1" s="1"/>
  <c r="Q73" i="1"/>
  <c r="BI140" i="1"/>
  <c r="BJ140" i="1" s="1"/>
  <c r="BI4" i="1"/>
  <c r="BJ4" i="1" s="1"/>
  <c r="L74" i="1"/>
  <c r="BH7" i="1"/>
  <c r="BI7" i="1"/>
  <c r="BJ7" i="1" s="1"/>
  <c r="M11" i="1"/>
  <c r="Q5" i="1"/>
  <c r="BH5" i="1"/>
  <c r="M12" i="1"/>
  <c r="Q6" i="1"/>
  <c r="L171" i="1"/>
  <c r="BH139" i="1"/>
  <c r="M171" i="1"/>
  <c r="Q140" i="1"/>
  <c r="BH140" i="1"/>
  <c r="M19" i="1"/>
  <c r="R139" i="1"/>
  <c r="R138" i="1"/>
  <c r="R71" i="1"/>
  <c r="CG269" i="1"/>
  <c r="CG268" i="1"/>
  <c r="CG267" i="1"/>
  <c r="CG266" i="1"/>
  <c r="CG265" i="1"/>
  <c r="CG264" i="1"/>
  <c r="CG251" i="1"/>
  <c r="CG250" i="1"/>
  <c r="CG249" i="1"/>
  <c r="CG248" i="1"/>
  <c r="CG247" i="1"/>
  <c r="CG246" i="1"/>
  <c r="CG245" i="1"/>
  <c r="CG244" i="1"/>
  <c r="CG243" i="1"/>
  <c r="CG242" i="1"/>
  <c r="CG241" i="1"/>
  <c r="CG240" i="1"/>
  <c r="CG239" i="1"/>
  <c r="CG238" i="1"/>
  <c r="CG237" i="1"/>
  <c r="CG236" i="1"/>
  <c r="CG235" i="1"/>
  <c r="CG234" i="1"/>
  <c r="CG233" i="1"/>
  <c r="CG232" i="1"/>
  <c r="CG231" i="1"/>
  <c r="CG230" i="1"/>
  <c r="CG229" i="1"/>
  <c r="CG228" i="1"/>
  <c r="CG227" i="1"/>
  <c r="CG226" i="1"/>
  <c r="DB303" i="1" s="1"/>
  <c r="CG225" i="1"/>
  <c r="CG224" i="1"/>
  <c r="CG223" i="1"/>
  <c r="CG222" i="1"/>
  <c r="CG221" i="1"/>
  <c r="CG220" i="1"/>
  <c r="CG219" i="1"/>
  <c r="CG218" i="1"/>
  <c r="CG217" i="1"/>
  <c r="CG216" i="1"/>
  <c r="CG215" i="1"/>
  <c r="CG214" i="1"/>
  <c r="CG213" i="1"/>
  <c r="CG212" i="1"/>
  <c r="CG211" i="1"/>
  <c r="CG210" i="1"/>
  <c r="CG190" i="1"/>
  <c r="CG189" i="1"/>
  <c r="CG188" i="1"/>
  <c r="CG187" i="1"/>
  <c r="CG186" i="1"/>
  <c r="CG185" i="1"/>
  <c r="CG184" i="1"/>
  <c r="CG183" i="1"/>
  <c r="CG182" i="1"/>
  <c r="CG181" i="1"/>
  <c r="CG180" i="1"/>
  <c r="CG179" i="1"/>
  <c r="CG172" i="1"/>
  <c r="CG171" i="1"/>
  <c r="CG170" i="1"/>
  <c r="CG169" i="1"/>
  <c r="CG168" i="1"/>
  <c r="CG167" i="1"/>
  <c r="CG160" i="1"/>
  <c r="CG159" i="1"/>
  <c r="CG158" i="1"/>
  <c r="CG157" i="1"/>
  <c r="CG156" i="1"/>
  <c r="CG155" i="1"/>
  <c r="CG154" i="1"/>
  <c r="CG153" i="1"/>
  <c r="CG152" i="1"/>
  <c r="CG151" i="1"/>
  <c r="CG150" i="1"/>
  <c r="CG149" i="1"/>
  <c r="CG148" i="1"/>
  <c r="CG147" i="1"/>
  <c r="CG146" i="1"/>
  <c r="CG145" i="1"/>
  <c r="CG144" i="1"/>
  <c r="CG143" i="1"/>
  <c r="CG142" i="1"/>
  <c r="CG141" i="1"/>
  <c r="CG140" i="1"/>
  <c r="CG139" i="1"/>
  <c r="CG138" i="1"/>
  <c r="CG137" i="1"/>
  <c r="CL137" i="1" s="1"/>
  <c r="CL138" i="1" l="1"/>
  <c r="M141" i="1"/>
  <c r="Q7" i="1"/>
  <c r="Q74" i="1"/>
  <c r="M74" i="1"/>
  <c r="R74" i="1" s="1"/>
  <c r="Q141" i="1"/>
  <c r="R6" i="1"/>
  <c r="R5" i="1"/>
  <c r="M13" i="1"/>
  <c r="R7" i="1" s="1"/>
  <c r="R141" i="1"/>
  <c r="CM137" i="1"/>
  <c r="CN137" i="1" s="1"/>
  <c r="CL139" i="1"/>
  <c r="CM139" i="1"/>
  <c r="CN139" i="1" s="1"/>
  <c r="CL141" i="1"/>
  <c r="CM141" i="1"/>
  <c r="CN141" i="1" s="1"/>
  <c r="CL204" i="1"/>
  <c r="CM204" i="1"/>
  <c r="CN204" i="1" s="1"/>
  <c r="CL206" i="1"/>
  <c r="CM206" i="1"/>
  <c r="CN206" i="1" s="1"/>
  <c r="CL208" i="1"/>
  <c r="CM208" i="1"/>
  <c r="CN208" i="1" s="1"/>
  <c r="CM138" i="1"/>
  <c r="CN138" i="1" s="1"/>
  <c r="CL140" i="1"/>
  <c r="CM140" i="1"/>
  <c r="CN140" i="1" s="1"/>
  <c r="CL142" i="1"/>
  <c r="CM142" i="1"/>
  <c r="CN142" i="1" s="1"/>
  <c r="CL205" i="1"/>
  <c r="CM205" i="1"/>
  <c r="CN205" i="1" s="1"/>
  <c r="CL207" i="1"/>
  <c r="CM207" i="1"/>
  <c r="CN207" i="1" s="1"/>
  <c r="CL209" i="1"/>
  <c r="CM209" i="1"/>
  <c r="CN209" i="1" s="1"/>
  <c r="K249" i="1"/>
  <c r="K226" i="1"/>
  <c r="K335" i="1"/>
  <c r="K334" i="1"/>
  <c r="K333" i="1"/>
  <c r="K332" i="1"/>
  <c r="K317" i="1"/>
  <c r="K316" i="1"/>
  <c r="K315" i="1"/>
  <c r="K314" i="1"/>
  <c r="K311" i="1"/>
  <c r="K310" i="1"/>
  <c r="K309" i="1"/>
  <c r="K308" i="1"/>
  <c r="K305" i="1"/>
  <c r="K304" i="1"/>
  <c r="K303" i="1"/>
  <c r="K302" i="1"/>
  <c r="K299" i="1"/>
  <c r="K298" i="1"/>
  <c r="K297" i="1"/>
  <c r="K296" i="1"/>
  <c r="K293" i="1"/>
  <c r="K292" i="1"/>
  <c r="K291" i="1"/>
  <c r="K290" i="1"/>
  <c r="K287" i="1"/>
  <c r="K286" i="1"/>
  <c r="K285" i="1"/>
  <c r="K284" i="1"/>
  <c r="K281" i="1"/>
  <c r="S275" i="1" s="1"/>
  <c r="K280" i="1"/>
  <c r="P274" i="1" s="1"/>
  <c r="K279" i="1"/>
  <c r="K278" i="1"/>
  <c r="K250" i="1"/>
  <c r="K248" i="1"/>
  <c r="K247" i="1"/>
  <c r="K244" i="1"/>
  <c r="K243" i="1"/>
  <c r="K242" i="1"/>
  <c r="K241" i="1"/>
  <c r="K238" i="1"/>
  <c r="K237" i="1"/>
  <c r="K236" i="1"/>
  <c r="K235" i="1"/>
  <c r="K225" i="1"/>
  <c r="K224" i="1"/>
  <c r="K223" i="1"/>
  <c r="K220" i="1"/>
  <c r="K219" i="1"/>
  <c r="K218" i="1"/>
  <c r="L218" i="1" s="1"/>
  <c r="M218" i="1" s="1"/>
  <c r="K217" i="1"/>
  <c r="K208" i="1"/>
  <c r="K207" i="1"/>
  <c r="K206" i="1"/>
  <c r="L206" i="1" s="1"/>
  <c r="K205" i="1"/>
  <c r="L223" i="1" l="1"/>
  <c r="L236" i="1"/>
  <c r="M236" i="1" s="1"/>
  <c r="L242" i="1"/>
  <c r="M242" i="1" s="1"/>
  <c r="L247" i="1"/>
  <c r="L279" i="1"/>
  <c r="L285" i="1"/>
  <c r="M285" i="1" s="1"/>
  <c r="L291" i="1"/>
  <c r="M291" i="1" s="1"/>
  <c r="L297" i="1"/>
  <c r="M297" i="1" s="1"/>
  <c r="L303" i="1"/>
  <c r="M303" i="1" s="1"/>
  <c r="L309" i="1"/>
  <c r="M309" i="1" s="1"/>
  <c r="L333" i="1"/>
  <c r="M333" i="1" s="1"/>
  <c r="M206" i="1"/>
  <c r="M279" i="1"/>
  <c r="L315" i="1"/>
  <c r="M315" i="1" s="1"/>
  <c r="P208" i="1"/>
  <c r="P205" i="1"/>
  <c r="L224" i="1"/>
  <c r="M224" i="1" s="1"/>
  <c r="L241" i="1"/>
  <c r="S208" i="1"/>
  <c r="L235" i="1"/>
  <c r="M235" i="1" s="1"/>
  <c r="L243" i="1"/>
  <c r="M243" i="1" s="1"/>
  <c r="P206" i="1"/>
  <c r="L205" i="1"/>
  <c r="L207" i="1"/>
  <c r="L217" i="1"/>
  <c r="M217" i="1" s="1"/>
  <c r="L278" i="1"/>
  <c r="L284" i="1"/>
  <c r="M284" i="1" s="1"/>
  <c r="L290" i="1"/>
  <c r="M290" i="1" s="1"/>
  <c r="L296" i="1"/>
  <c r="L302" i="1"/>
  <c r="M302" i="1" s="1"/>
  <c r="L308" i="1"/>
  <c r="M308" i="1" s="1"/>
  <c r="L314" i="1"/>
  <c r="M314" i="1" s="1"/>
  <c r="L332" i="1"/>
  <c r="M332" i="1" s="1"/>
  <c r="BE279" i="1"/>
  <c r="BE282" i="1"/>
  <c r="BE280" i="1"/>
  <c r="BE281" i="1"/>
  <c r="BE287" i="1"/>
  <c r="BE285" i="1"/>
  <c r="BE288" i="1"/>
  <c r="BE286" i="1"/>
  <c r="BE293" i="1"/>
  <c r="BE291" i="1"/>
  <c r="BE294" i="1"/>
  <c r="BE292" i="1"/>
  <c r="BE297" i="1"/>
  <c r="BE300" i="1"/>
  <c r="BE298" i="1"/>
  <c r="BE299" i="1"/>
  <c r="BE306" i="1"/>
  <c r="BE304" i="1"/>
  <c r="BE305" i="1"/>
  <c r="BE303" i="1"/>
  <c r="BE312" i="1"/>
  <c r="BE310" i="1"/>
  <c r="BE311" i="1"/>
  <c r="BE309" i="1"/>
  <c r="BE318" i="1"/>
  <c r="BE316" i="1"/>
  <c r="BE317" i="1"/>
  <c r="BE315" i="1"/>
  <c r="BE336" i="1"/>
  <c r="BE334" i="1"/>
  <c r="BE335" i="1"/>
  <c r="BE333" i="1"/>
  <c r="L219" i="1"/>
  <c r="M219" i="1" s="1"/>
  <c r="BE239" i="1"/>
  <c r="BE237" i="1"/>
  <c r="BE238" i="1"/>
  <c r="BE236" i="1"/>
  <c r="BE245" i="1"/>
  <c r="BE243" i="1"/>
  <c r="BE244" i="1"/>
  <c r="BE242" i="1"/>
  <c r="L248" i="1"/>
  <c r="M248" i="1" s="1"/>
  <c r="L292" i="1"/>
  <c r="M292" i="1" s="1"/>
  <c r="L298" i="1"/>
  <c r="M298" i="1" s="1"/>
  <c r="L304" i="1"/>
  <c r="M304" i="1" s="1"/>
  <c r="L310" i="1"/>
  <c r="M310" i="1" s="1"/>
  <c r="L316" i="1"/>
  <c r="M316" i="1" s="1"/>
  <c r="L334" i="1"/>
  <c r="M334" i="1" s="1"/>
  <c r="BE227" i="1"/>
  <c r="BE225" i="1"/>
  <c r="BE226" i="1"/>
  <c r="BE224" i="1"/>
  <c r="BE209" i="1"/>
  <c r="BE207" i="1"/>
  <c r="BE208" i="1"/>
  <c r="BE206" i="1"/>
  <c r="BE221" i="1"/>
  <c r="BE219" i="1"/>
  <c r="BE220" i="1"/>
  <c r="BE218" i="1"/>
  <c r="L249" i="1"/>
  <c r="M249" i="1" s="1"/>
  <c r="BE251" i="1"/>
  <c r="BE249" i="1"/>
  <c r="BE250" i="1"/>
  <c r="BE248" i="1"/>
  <c r="L280" i="1"/>
  <c r="P207" i="1"/>
  <c r="P272" i="1"/>
  <c r="P275" i="1"/>
  <c r="L225" i="1"/>
  <c r="M225" i="1" s="1"/>
  <c r="L237" i="1"/>
  <c r="M237" i="1" s="1"/>
  <c r="L286" i="1"/>
  <c r="M286" i="1" s="1"/>
  <c r="M223" i="1"/>
  <c r="M247" i="1"/>
  <c r="P273" i="1"/>
  <c r="R273" i="1" l="1"/>
  <c r="Q273" i="1"/>
  <c r="S273" i="1"/>
  <c r="T273" i="1" s="1"/>
  <c r="M280" i="1"/>
  <c r="R274" i="1" s="1"/>
  <c r="S274" i="1"/>
  <c r="T274" i="1" s="1"/>
  <c r="M205" i="1"/>
  <c r="S205" i="1"/>
  <c r="T205" i="1" s="1"/>
  <c r="S206" i="1"/>
  <c r="T206" i="1" s="1"/>
  <c r="S272" i="1"/>
  <c r="T272" i="1" s="1"/>
  <c r="M207" i="1"/>
  <c r="R207" i="1" s="1"/>
  <c r="S207" i="1"/>
  <c r="T207" i="1" s="1"/>
  <c r="M220" i="1"/>
  <c r="L299" i="1"/>
  <c r="L287" i="1"/>
  <c r="L220" i="1"/>
  <c r="M296" i="1"/>
  <c r="M299" i="1" s="1"/>
  <c r="Q205" i="1"/>
  <c r="L208" i="1"/>
  <c r="M317" i="1"/>
  <c r="M305" i="1"/>
  <c r="M293" i="1"/>
  <c r="L244" i="1"/>
  <c r="L238" i="1"/>
  <c r="R206" i="1"/>
  <c r="M241" i="1"/>
  <c r="M244" i="1" s="1"/>
  <c r="Q206" i="1"/>
  <c r="M250" i="1"/>
  <c r="M335" i="1"/>
  <c r="M311" i="1"/>
  <c r="L281" i="1"/>
  <c r="L305" i="1"/>
  <c r="L317" i="1"/>
  <c r="L293" i="1"/>
  <c r="L250" i="1"/>
  <c r="L335" i="1"/>
  <c r="L311" i="1"/>
  <c r="M287" i="1"/>
  <c r="BI206" i="1"/>
  <c r="BJ206" i="1" s="1"/>
  <c r="BH206" i="1"/>
  <c r="BI207" i="1"/>
  <c r="BJ207" i="1" s="1"/>
  <c r="BH207" i="1"/>
  <c r="BI274" i="1"/>
  <c r="BJ274" i="1" s="1"/>
  <c r="BH274" i="1"/>
  <c r="BI273" i="1"/>
  <c r="BJ273" i="1" s="1"/>
  <c r="BH273" i="1"/>
  <c r="M278" i="1"/>
  <c r="Q272" i="1"/>
  <c r="BI208" i="1"/>
  <c r="BJ208" i="1" s="1"/>
  <c r="BH208" i="1"/>
  <c r="BI209" i="1"/>
  <c r="BJ209" i="1" s="1"/>
  <c r="BH209" i="1"/>
  <c r="BI275" i="1"/>
  <c r="BJ275" i="1" s="1"/>
  <c r="BH275" i="1"/>
  <c r="BI276" i="1"/>
  <c r="BJ276" i="1" s="1"/>
  <c r="BH276" i="1"/>
  <c r="M238" i="1"/>
  <c r="M226" i="1"/>
  <c r="Q207" i="1"/>
  <c r="Q274" i="1"/>
  <c r="L226" i="1"/>
  <c r="M208" i="1" l="1"/>
  <c r="R208" i="1" s="1"/>
  <c r="M281" i="1"/>
  <c r="R275" i="1" s="1"/>
  <c r="R205" i="1"/>
  <c r="Q208" i="1"/>
  <c r="Q275" i="1"/>
  <c r="R272" i="1"/>
</calcChain>
</file>

<file path=xl/sharedStrings.xml><?xml version="1.0" encoding="utf-8"?>
<sst xmlns="http://schemas.openxmlformats.org/spreadsheetml/2006/main" count="6288" uniqueCount="510">
  <si>
    <t>Wake</t>
  </si>
  <si>
    <t>NR</t>
  </si>
  <si>
    <t>REM</t>
  </si>
  <si>
    <t>AVE</t>
  </si>
  <si>
    <t>SD</t>
  </si>
  <si>
    <t>SEM</t>
  </si>
  <si>
    <t>NR-Wake</t>
  </si>
  <si>
    <t>Wake-NR</t>
  </si>
  <si>
    <t>NR-REM</t>
  </si>
  <si>
    <t>REM-Wake</t>
  </si>
  <si>
    <t># EPOCH</t>
  </si>
  <si>
    <t>Wake-NREM</t>
  </si>
  <si>
    <t>NREM-Wake</t>
  </si>
  <si>
    <t>NREM</t>
  </si>
  <si>
    <t>NREM-REM</t>
  </si>
  <si>
    <t>Average</t>
  </si>
  <si>
    <t>070817-84</t>
  </si>
  <si>
    <t>070817-86</t>
  </si>
  <si>
    <t>070817-87</t>
  </si>
  <si>
    <t>070817-89</t>
  </si>
  <si>
    <t>073017-55</t>
  </si>
  <si>
    <t>073017-56</t>
  </si>
  <si>
    <t>080417-N1</t>
  </si>
  <si>
    <t>082117-N3</t>
  </si>
  <si>
    <t>082117-N6</t>
  </si>
  <si>
    <t>082117-N8</t>
  </si>
  <si>
    <t>P17 Control (10sec epochs)</t>
  </si>
  <si>
    <t>P21 Control (10sec epochs)</t>
  </si>
  <si>
    <t>080417-N3</t>
  </si>
  <si>
    <t>min in state/hr</t>
  </si>
  <si>
    <t>vig epochs/# epochs</t>
  </si>
  <si>
    <t>% hr in state</t>
  </si>
  <si>
    <t>P8</t>
  </si>
  <si>
    <t>P9</t>
  </si>
  <si>
    <t>P17</t>
  </si>
  <si>
    <t>P21</t>
  </si>
  <si>
    <t>Raw Transitions</t>
  </si>
  <si>
    <t>Trans/hr</t>
  </si>
  <si>
    <t>State Transitions/hr</t>
  </si>
  <si>
    <t>% delta</t>
  </si>
  <si>
    <t xml:space="preserve">in NR </t>
  </si>
  <si>
    <t>in WAKE</t>
  </si>
  <si>
    <t>% Theta</t>
  </si>
  <si>
    <t>WAKE</t>
  </si>
  <si>
    <t>%delta</t>
  </si>
  <si>
    <t>in REM</t>
  </si>
  <si>
    <t>%theta</t>
  </si>
  <si>
    <t>in NR</t>
  </si>
  <si>
    <t>P17 Control Average L/R Channels per hr</t>
  </si>
  <si>
    <t>P21 Control Average L/R Channels per hr</t>
  </si>
  <si>
    <t>% Power/State</t>
  </si>
  <si>
    <t>Average % Power during Wake</t>
  </si>
  <si>
    <t>4-8.5Hz</t>
  </si>
  <si>
    <t>1-4Hz</t>
  </si>
  <si>
    <t>% Delta</t>
  </si>
  <si>
    <t>Average % Power during REM Sleep</t>
  </si>
  <si>
    <t>Mouse</t>
  </si>
  <si>
    <t>P10</t>
  </si>
  <si>
    <t>P12</t>
  </si>
  <si>
    <t>P14</t>
  </si>
  <si>
    <t>070817_84</t>
  </si>
  <si>
    <t>070817_86</t>
  </si>
  <si>
    <t>070817_87</t>
  </si>
  <si>
    <t>070817_89</t>
  </si>
  <si>
    <t>073017_55</t>
  </si>
  <si>
    <t>073017_56</t>
  </si>
  <si>
    <t>080417_N1</t>
  </si>
  <si>
    <t>080418_N3</t>
  </si>
  <si>
    <t>082117_N3</t>
  </si>
  <si>
    <t>082117_N6</t>
  </si>
  <si>
    <t>082117_N8</t>
  </si>
  <si>
    <t>P10 Control (5sec epochs)</t>
  </si>
  <si>
    <t>P12 Control (5sec epochs)</t>
  </si>
  <si>
    <t>P14 Control (5sec epochs)</t>
  </si>
  <si>
    <t>Average % Power during NREM</t>
  </si>
  <si>
    <t>SD % Power during NREM</t>
  </si>
  <si>
    <t>SD % Power during REM</t>
  </si>
  <si>
    <t>Ave recorded time</t>
  </si>
  <si>
    <t>Day</t>
  </si>
  <si>
    <t>For STATS NREM</t>
  </si>
  <si>
    <t>For STATS REM</t>
  </si>
  <si>
    <t>For STATS NR-WAKE</t>
  </si>
  <si>
    <t>For STATS WAKE-NR</t>
  </si>
  <si>
    <t>For STATS NR-REM</t>
  </si>
  <si>
    <t>For STATS REM-WAKE</t>
  </si>
  <si>
    <t xml:space="preserve">STATS for % Delta During Wake </t>
  </si>
  <si>
    <t xml:space="preserve">STATS for % Theta During Wake </t>
  </si>
  <si>
    <t>STATS for % Delta During NREM</t>
  </si>
  <si>
    <t>STATS for % Theta During NREM</t>
  </si>
  <si>
    <t>STATS for % Delta During REM</t>
  </si>
  <si>
    <t>STATS for % Theta During REM</t>
  </si>
  <si>
    <t>Normality Test:</t>
  </si>
  <si>
    <t>Failed</t>
  </si>
  <si>
    <t>Equal Variance Test:</t>
  </si>
  <si>
    <t xml:space="preserve">N </t>
  </si>
  <si>
    <t>Missing</t>
  </si>
  <si>
    <t>Mean</t>
  </si>
  <si>
    <t>Std Dev</t>
  </si>
  <si>
    <t xml:space="preserve">Comparisons for factor: </t>
  </si>
  <si>
    <t>Comparison</t>
  </si>
  <si>
    <t>Diff of Means</t>
  </si>
  <si>
    <t>P</t>
  </si>
  <si>
    <t>P&lt;0.050</t>
  </si>
  <si>
    <t>P17 vs. P10</t>
  </si>
  <si>
    <t>&lt;0.001</t>
  </si>
  <si>
    <t>Yes</t>
  </si>
  <si>
    <t>P17 vs. P12</t>
  </si>
  <si>
    <t>P17 vs. P14</t>
  </si>
  <si>
    <t>No</t>
  </si>
  <si>
    <t>P17 vs. P21</t>
  </si>
  <si>
    <t>Do Not Test</t>
  </si>
  <si>
    <t>P21 vs. P10</t>
  </si>
  <si>
    <t>P21 vs. P12</t>
  </si>
  <si>
    <t>P21 vs. P14</t>
  </si>
  <si>
    <t>P14 vs. P10</t>
  </si>
  <si>
    <t>P14 vs. P12</t>
  </si>
  <si>
    <t>P12 vs. P10</t>
  </si>
  <si>
    <t>P17 vs P10</t>
  </si>
  <si>
    <t>P17 vs P12</t>
  </si>
  <si>
    <t>P17 vs P14</t>
  </si>
  <si>
    <t>P21 vs P10</t>
  </si>
  <si>
    <t>P21 vs P12</t>
  </si>
  <si>
    <t>P21 vs P14</t>
  </si>
  <si>
    <t>P14 vs P10</t>
  </si>
  <si>
    <t>P14 vs P12</t>
  </si>
  <si>
    <t>P12 vs P10</t>
  </si>
  <si>
    <t>Passed</t>
  </si>
  <si>
    <t>P10 vs. P21</t>
  </si>
  <si>
    <t>P10 vs. P17</t>
  </si>
  <si>
    <t>P10 vs. P14</t>
  </si>
  <si>
    <t>P10 vs. P12</t>
  </si>
  <si>
    <t>P12 vs. P21</t>
  </si>
  <si>
    <t>P12 vs. P17</t>
  </si>
  <si>
    <t>P12 vs. P14</t>
  </si>
  <si>
    <t>P14 vs. P21</t>
  </si>
  <si>
    <t>P14 vs. P17</t>
  </si>
  <si>
    <t>P21 vs. P17</t>
  </si>
  <si>
    <t>Paper Figure</t>
  </si>
  <si>
    <t>Awake</t>
  </si>
  <si>
    <t>SEM in vigilance state/hr</t>
  </si>
  <si>
    <t>SEM in state transitions/hr</t>
  </si>
  <si>
    <t>SEM% Power during wake</t>
  </si>
  <si>
    <t xml:space="preserve">% Theta </t>
  </si>
  <si>
    <t>Ave time in state</t>
  </si>
  <si>
    <t>time spent in state</t>
  </si>
  <si>
    <t>Ave time in sate/bout</t>
  </si>
  <si>
    <t>Ave time/bout</t>
  </si>
  <si>
    <t>Time in state/Bout</t>
  </si>
  <si>
    <t>SEM in state/bout</t>
  </si>
  <si>
    <t>SD %</t>
  </si>
  <si>
    <t>SEM %</t>
  </si>
  <si>
    <t>(P = 0.340)</t>
  </si>
  <si>
    <t>(P = 0.290)</t>
  </si>
  <si>
    <t xml:space="preserve">Treatment Name </t>
  </si>
  <si>
    <t>Source of Variation</t>
  </si>
  <si>
    <t xml:space="preserve"> DF </t>
  </si>
  <si>
    <t xml:space="preserve"> SS </t>
  </si>
  <si>
    <t xml:space="preserve"> MS </t>
  </si>
  <si>
    <t xml:space="preserve">  F </t>
  </si>
  <si>
    <t xml:space="preserve">  P </t>
  </si>
  <si>
    <t>Between Subjects</t>
  </si>
  <si>
    <t>Between Treatments</t>
  </si>
  <si>
    <t>Residual</t>
  </si>
  <si>
    <t>Total</t>
  </si>
  <si>
    <t>The differences in the mean values among the treatment groups are greater than would be expected by chance; there is a statistically significant difference  (P = &lt;0.001). To isolate the group or groups that differ from the others use a multiple comparison procedure.</t>
  </si>
  <si>
    <t>Power of performed test with alpha = 0.050: 0.999</t>
  </si>
  <si>
    <t>One Way Repeated Measures Analysis of Variance</t>
  </si>
  <si>
    <t>Data source: Data 1 in Notebook 1</t>
  </si>
  <si>
    <t>Expected Mean Squares:</t>
  </si>
  <si>
    <t xml:space="preserve">Approximate DF Residual = 25.000 </t>
  </si>
  <si>
    <t>Expected MS(Subj) = var(res) + 3.500 var(Subj)</t>
  </si>
  <si>
    <t>Expected MS(Treatment) = var(res) + var(Treatment)</t>
  </si>
  <si>
    <t>Expected MS(Residual) = var(res)</t>
  </si>
  <si>
    <t>All Pairwise Multiple Comparison Procedures (Tukey Test):</t>
  </si>
  <si>
    <t>p</t>
  </si>
  <si>
    <t>q</t>
  </si>
  <si>
    <t>Data source: Data 2 in Notebook 1</t>
  </si>
  <si>
    <t>(P = 0.648)</t>
  </si>
  <si>
    <t xml:space="preserve">The differences in the mean values among the treatment groups are not great enough to exclude the possibility that the difference is due to random sampling variability; there is not a statistically significant difference  (P = 0.144).  </t>
  </si>
  <si>
    <t>Power of performed test with alpha = 0.050: 0.236</t>
  </si>
  <si>
    <t>The power of the performed test (0.236) is below the desired power of 0.800.</t>
  </si>
  <si>
    <t>Less than desired power indicates you are less likely to detect a difference when one actually exists. Negative results should be interpreted cautiously.</t>
  </si>
  <si>
    <t>Monday, July 02, 2018, 1:50:36 PM</t>
  </si>
  <si>
    <t>Monday, July 02, 2018, 1:52:25 PM</t>
  </si>
  <si>
    <t>(P = 0.003)</t>
  </si>
  <si>
    <t>Monday, July 02, 2018, 1:53:44 PM</t>
  </si>
  <si>
    <t>Data source: Data 3 in Notebook 1</t>
  </si>
  <si>
    <t>(P = 0.002)</t>
  </si>
  <si>
    <t>(P = 0.715)</t>
  </si>
  <si>
    <t>Power of performed test with alpha = 0.050: 1.000</t>
  </si>
  <si>
    <t>Monday, July 02, 2018, 1:56:35 PM</t>
  </si>
  <si>
    <t>Data source: Data 4 in Notebook 1</t>
  </si>
  <si>
    <t>(P &lt; 0.001)</t>
  </si>
  <si>
    <t>(P = 0.390)</t>
  </si>
  <si>
    <t>The differences in the mean values among the treatment groups are greater than would be expected by chance; there is a statistically significant difference  (P = 0.006). To isolate the group or groups that differ from the others use a multiple comparison procedure.</t>
  </si>
  <si>
    <t>Power of performed test with alpha = 0.050: 0.812</t>
  </si>
  <si>
    <t>Monday, July 02, 2018, 1:58:36 PM</t>
  </si>
  <si>
    <t>Data source: Data 5 in Notebook 1</t>
  </si>
  <si>
    <t>(P = 0.157)</t>
  </si>
  <si>
    <t>(P = 0.001)</t>
  </si>
  <si>
    <t>Monday, July 02, 2018, 2:00:49 PM</t>
  </si>
  <si>
    <t>Data source: Data 6 in Notebook 1</t>
  </si>
  <si>
    <t>(P = 0.215)</t>
  </si>
  <si>
    <t xml:space="preserve">The differences in the mean values among the treatment groups are not great enough to exclude the possibility that the difference is due to random sampling variability; there is not a statistically significant difference  (P = 0.253).  </t>
  </si>
  <si>
    <t>Power of performed test with alpha = 0.050: 0.132</t>
  </si>
  <si>
    <t>The power of the performed test (0.132) is below the desired power of 0.800.</t>
  </si>
  <si>
    <t>Monday, July 02, 2018, 2:12:00 PM</t>
  </si>
  <si>
    <t>Data source: Data 8 in Notebook 1</t>
  </si>
  <si>
    <t>(P = 0.346)</t>
  </si>
  <si>
    <t>(P = 0.521)</t>
  </si>
  <si>
    <t>Col 1</t>
  </si>
  <si>
    <t>Col 2</t>
  </si>
  <si>
    <t>Col 3</t>
  </si>
  <si>
    <t>Col 4</t>
  </si>
  <si>
    <t>Col 5</t>
  </si>
  <si>
    <t>The differences in the mean values among the treatment groups are greater than would be expected by chance; there is a statistically significant difference  (P = 0.004). To isolate the group or groups that differ from the others use a multiple comparison procedure.</t>
  </si>
  <si>
    <t>Power of performed test with alpha = 0.050: 0.862</t>
  </si>
  <si>
    <t>Monday, July 02, 2018, 2:09:01 PM</t>
  </si>
  <si>
    <t>Data source: Data 7 in Notebook 1</t>
  </si>
  <si>
    <t>(P = 0.078)</t>
  </si>
  <si>
    <t>(P = 0.379)</t>
  </si>
  <si>
    <t xml:space="preserve">The differences in the mean values among the treatment groups are not great enough to exclude the possibility that the difference is due to random sampling variability; there is not a statistically significant difference  (P = 0.616).  </t>
  </si>
  <si>
    <t>Power of performed test with alpha = 0.050: 0.050</t>
  </si>
  <si>
    <t>The power of the performed test (0.050) is below the desired power of 0.800.</t>
  </si>
  <si>
    <t>Monday, July 02, 2018, 2:18:28 PM</t>
  </si>
  <si>
    <t>Data source: Data 9 in Notebook 1</t>
  </si>
  <si>
    <t>(P = 0.231)</t>
  </si>
  <si>
    <t>(P = 0.740)</t>
  </si>
  <si>
    <t>Monday, July 02, 2018, 2:20:31 PM</t>
  </si>
  <si>
    <t>Data source: Data 10 in Notebook 1</t>
  </si>
  <si>
    <t>(P = 0.115)</t>
  </si>
  <si>
    <t>(P = 0.064)</t>
  </si>
  <si>
    <t>Monday, July 02, 2018, 2:23:40 PM</t>
  </si>
  <si>
    <t>Data source: Data 11 in Notebook 1</t>
  </si>
  <si>
    <t>(P = 0.010)</t>
  </si>
  <si>
    <t>(P = 0.787)</t>
  </si>
  <si>
    <t xml:space="preserve">Approximate DF Residual = 26.000 </t>
  </si>
  <si>
    <t>Expected MS(Subj) = var(res) + 3.600 var(Subj)</t>
  </si>
  <si>
    <t>Monday, July 02, 2018, 2:27:31 PM</t>
  </si>
  <si>
    <t>Data source: Data 12 in Notebook 1</t>
  </si>
  <si>
    <t>(P = 0.123)</t>
  </si>
  <si>
    <t>(P = 0.632)</t>
  </si>
  <si>
    <t>Monday, July 02, 2018, 2:29:00 PM</t>
  </si>
  <si>
    <t>Data source: Data 13 in Notebook 1</t>
  </si>
  <si>
    <t>(P = 0.120)</t>
  </si>
  <si>
    <t>(P = 0.933)</t>
  </si>
  <si>
    <t>Monday, July 02, 2018, 2:54:02 PM</t>
  </si>
  <si>
    <t>Data source: Data 14 in Notebook 1</t>
  </si>
  <si>
    <t>(P = 0.006)</t>
  </si>
  <si>
    <t>(P = 0.616)</t>
  </si>
  <si>
    <t>Monday, July 02, 2018, 2:55:51 PM</t>
  </si>
  <si>
    <t>Data source: Data 15 in Notebook 1</t>
  </si>
  <si>
    <t>(P = 0.036)</t>
  </si>
  <si>
    <t>(P = 0.613)</t>
  </si>
  <si>
    <t>Monday, July 02, 2018, 2:57:39 PM</t>
  </si>
  <si>
    <t>Data source: Data 16 in Notebook 1</t>
  </si>
  <si>
    <t>(P = 0.104)</t>
  </si>
  <si>
    <t>sex</t>
  </si>
  <si>
    <t>m</t>
  </si>
  <si>
    <t>f</t>
  </si>
  <si>
    <t>Ave</t>
  </si>
  <si>
    <t>ttest</t>
  </si>
  <si>
    <t>070817_90</t>
  </si>
  <si>
    <t>073017_52</t>
  </si>
  <si>
    <t>573017_53</t>
  </si>
  <si>
    <t>080417_n2</t>
  </si>
  <si>
    <t>080417_N6</t>
  </si>
  <si>
    <t>07029_N1</t>
  </si>
  <si>
    <t>080418_n2</t>
  </si>
  <si>
    <t>082117_4</t>
  </si>
  <si>
    <t>082117_5</t>
  </si>
  <si>
    <t>Animal ID/Weights</t>
  </si>
  <si>
    <t>too short</t>
  </si>
  <si>
    <t>Repeated measures STATS WAKE (sigmastat)</t>
  </si>
  <si>
    <t>Time in vigilance state/hr</t>
  </si>
  <si>
    <t>For STATS NR-WAKE (sigma stat)</t>
  </si>
  <si>
    <t xml:space="preserve">Mean discontinuous periods </t>
  </si>
  <si>
    <t>Mean Duration of suppressed activity (seconds)</t>
  </si>
  <si>
    <t>87.9 +/- 15.9</t>
  </si>
  <si>
    <t>3.9 +/- 0.5</t>
  </si>
  <si>
    <t>2.2 +/- 0.1</t>
  </si>
  <si>
    <t>0.96 +/- 0.1</t>
  </si>
  <si>
    <t>0.75 +/- 0.6</t>
  </si>
  <si>
    <t>0.18 +/- 0.1</t>
  </si>
  <si>
    <t>5.5 +/- 1.3</t>
  </si>
  <si>
    <t>Tuesday, July 10, 2018, 10:49:59 AM</t>
  </si>
  <si>
    <t>(P = 0.387)</t>
  </si>
  <si>
    <t xml:space="preserve">Approximate DF Residual = 21.000 </t>
  </si>
  <si>
    <t>Expected MS(Subj) = var(res) + 3.100 var(Subj)</t>
  </si>
  <si>
    <t>P9 vs. P14</t>
  </si>
  <si>
    <t>P9 vs. P12</t>
  </si>
  <si>
    <t>P9 vs. P10</t>
  </si>
  <si>
    <t>Tuesday, July 10, 2018, 10:52:39 AM</t>
  </si>
  <si>
    <t>(P = 0.477)</t>
  </si>
  <si>
    <t>(P = 0.045)</t>
  </si>
  <si>
    <t>070817-84 NR</t>
  </si>
  <si>
    <t>070817-86 NR</t>
  </si>
  <si>
    <t>070819-87 NR</t>
  </si>
  <si>
    <t>070817-89 NR</t>
  </si>
  <si>
    <t>073017-55 NR</t>
  </si>
  <si>
    <t>073017-56 NR</t>
  </si>
  <si>
    <t>080417-N1 NR</t>
  </si>
  <si>
    <t>082117-N3 NR</t>
  </si>
  <si>
    <t>082117-N6 NR</t>
  </si>
  <si>
    <t>0821017-N8 NR</t>
  </si>
  <si>
    <t>080417-N3 NR</t>
  </si>
  <si>
    <t>ANOVA</t>
  </si>
  <si>
    <t>no</t>
  </si>
  <si>
    <t>P21 vs P17</t>
  </si>
  <si>
    <t>&lt;0.01</t>
  </si>
  <si>
    <t>&lt;0.05</t>
  </si>
  <si>
    <t>non-parametric</t>
  </si>
  <si>
    <t>NREM Sleep</t>
  </si>
  <si>
    <t>stats using sigma stat</t>
  </si>
  <si>
    <t>REM Sleep</t>
  </si>
  <si>
    <t xml:space="preserve">Stats for State dependent REM FFT one-way ANOVA (p&lt;.0.05) </t>
  </si>
  <si>
    <t>EEG P9</t>
  </si>
  <si>
    <t>NREM vs REM</t>
  </si>
  <si>
    <t>NREM vs Wake</t>
  </si>
  <si>
    <t>&lt;.001</t>
  </si>
  <si>
    <t>Wake vs REM</t>
  </si>
  <si>
    <t>Age Dependent P10 data for stats</t>
  </si>
  <si>
    <t>in sigma stat</t>
  </si>
  <si>
    <t>no state change</t>
  </si>
  <si>
    <t>Age Dependent P12 data for stats</t>
  </si>
  <si>
    <t>Age Dependent P14 data for stats</t>
  </si>
  <si>
    <t>Naïve</t>
  </si>
  <si>
    <t>Recorded</t>
  </si>
  <si>
    <t>Number rec</t>
  </si>
  <si>
    <t>EEG</t>
  </si>
  <si>
    <t>stats in Sigma Stat</t>
  </si>
  <si>
    <t>53.5 +/- 9.0</t>
  </si>
  <si>
    <t>Continunity of EEG Table 1</t>
  </si>
  <si>
    <t>% Power Figure5</t>
  </si>
  <si>
    <t>Transitions Figure 3B</t>
  </si>
  <si>
    <t>Bout Duration Figure 3C</t>
  </si>
  <si>
    <t>State Dependent FFT Figure 4</t>
  </si>
  <si>
    <t>% Time in State Figure 3A</t>
  </si>
  <si>
    <t>Age Dependent FFT Figure 2</t>
  </si>
  <si>
    <t>Two Way Repeated Measures ANOVA (One Factor Repetition)</t>
  </si>
  <si>
    <t>General Linear Model</t>
  </si>
  <si>
    <t xml:space="preserve">Dependent Variable: Data </t>
  </si>
  <si>
    <t>(P &lt; 0.050)</t>
  </si>
  <si>
    <t>(P = 0.169)</t>
  </si>
  <si>
    <t>group</t>
  </si>
  <si>
    <t>mouse(group)</t>
  </si>
  <si>
    <t>day</t>
  </si>
  <si>
    <t>group x day</t>
  </si>
  <si>
    <t>Main effects cannot be properly interpreted if significant interaction is determined. This is because the size of a factor's effect depends upon the level of the other factor.</t>
  </si>
  <si>
    <t>The effect of different levels of group depends on what level of day is present.  There is a statistically significant interaction between group and day.  (P = 0.034)</t>
  </si>
  <si>
    <t>Power of performed test with alpha = 0.0500:  for group : 0.314</t>
  </si>
  <si>
    <t>Power of performed test with alpha = 0.0500:  for day : 1.000</t>
  </si>
  <si>
    <t>Power of performed test with alpha = 0.0500:  for group x day : 0.511</t>
  </si>
  <si>
    <t xml:space="preserve">Approximate DF Residual for group = 18.000 </t>
  </si>
  <si>
    <t>Expected MS(group) = var(res) + 7.000 var(mouse(group)) + var(group)</t>
  </si>
  <si>
    <t>Expected MS(mouse(group)) = var(res) + 7.000 var(mouse(group))</t>
  </si>
  <si>
    <t>Expected MS(day) = var(res) +  var(day)</t>
  </si>
  <si>
    <t>Expected MS(group x day) = var(res) + var(group x day)</t>
  </si>
  <si>
    <t xml:space="preserve">Least square means for group : </t>
  </si>
  <si>
    <t>Group</t>
  </si>
  <si>
    <t>operated</t>
  </si>
  <si>
    <t>Sham</t>
  </si>
  <si>
    <t xml:space="preserve">Least square means for day : </t>
  </si>
  <si>
    <t>Std Err of LS Mean = 0.0938</t>
  </si>
  <si>
    <t xml:space="preserve">Least square means for group x day : </t>
  </si>
  <si>
    <t>operated x P8</t>
  </si>
  <si>
    <t>operated x P9</t>
  </si>
  <si>
    <t>operated x P10</t>
  </si>
  <si>
    <t>operated x P12</t>
  </si>
  <si>
    <t>operated x P14</t>
  </si>
  <si>
    <t>operated x P17</t>
  </si>
  <si>
    <t>operated x P21</t>
  </si>
  <si>
    <t>Sham x P8</t>
  </si>
  <si>
    <t>Sham x P9</t>
  </si>
  <si>
    <t>Sham x P10</t>
  </si>
  <si>
    <t>Sham x P12</t>
  </si>
  <si>
    <t>Sham x P14</t>
  </si>
  <si>
    <t>Sham x P17</t>
  </si>
  <si>
    <t>Sham x P21</t>
  </si>
  <si>
    <t>All Pairwise Multiple Comparison Procedures (Holm-Sidak method):</t>
  </si>
  <si>
    <t>Overall significance level = 0.05</t>
  </si>
  <si>
    <t>Comparisons for factor: day within operated</t>
  </si>
  <si>
    <t>t</t>
  </si>
  <si>
    <t>Unadjusted P</t>
  </si>
  <si>
    <t>Critical Level</t>
  </si>
  <si>
    <t>Significant?</t>
  </si>
  <si>
    <t>P21 vs. P8</t>
  </si>
  <si>
    <t>P21 vs. P9</t>
  </si>
  <si>
    <t>P17 vs. P8</t>
  </si>
  <si>
    <t>P17 vs. P9</t>
  </si>
  <si>
    <t>P14 vs. P8</t>
  </si>
  <si>
    <t>P14 vs. P9</t>
  </si>
  <si>
    <t>P12 vs. P8</t>
  </si>
  <si>
    <t>P12 vs. P9</t>
  </si>
  <si>
    <t>P10 vs. P8</t>
  </si>
  <si>
    <t>P10 vs. P9</t>
  </si>
  <si>
    <t>P9 vs. P8</t>
  </si>
  <si>
    <t>Comparisons for factor: day within Sham</t>
  </si>
  <si>
    <t>Comparisons for factor: group within P8</t>
  </si>
  <si>
    <t>Sham vs. operated</t>
  </si>
  <si>
    <t>Comparisons for factor: group within P9</t>
  </si>
  <si>
    <t>Comparisons for factor: group within P10</t>
  </si>
  <si>
    <t>Comparisons for factor: group within P12</t>
  </si>
  <si>
    <t>Comparisons for factor: group within P14</t>
  </si>
  <si>
    <t>Comparisons for factor: group within P17</t>
  </si>
  <si>
    <t>Comparisons for factor: group within P21</t>
  </si>
  <si>
    <t>Sigma Stat Report on weights</t>
  </si>
  <si>
    <t>ANOR-T</t>
  </si>
  <si>
    <t>1ANOR-T= normality test failed-one-way ANOVA on Ranks with Tukey multiple comparisons post test</t>
  </si>
  <si>
    <t>1ANO-B= normality/equal variance pass- one way ANOVA with Bonferroni multiple comparisons post test</t>
  </si>
  <si>
    <t>1ANO-B</t>
  </si>
  <si>
    <t>One Way ANOVA</t>
  </si>
  <si>
    <t>P10 Stats for age dependent ANOVA (p&lt;0.05) Test/multiple comparison post test</t>
  </si>
  <si>
    <t>P10 Stats for age dependent ANOVA with multiple comparisons (p&lt;0.05)</t>
  </si>
  <si>
    <t>P12 Stats for age dependent ANOVA with multiple comparisons (p&lt;0.05)</t>
  </si>
  <si>
    <t>P12 Stats for age dependent ANOVA (p&lt;0.05) Test/multiple comparison post test</t>
  </si>
  <si>
    <t>P14 Stats for age dependent ANOVA with multiple comparisons (p&lt;0.05)</t>
  </si>
  <si>
    <t xml:space="preserve">1ANOR-T= normality or equal variance test failed-one-way ANOVA on Ranks with Tukey multiple comparisons post test </t>
  </si>
  <si>
    <t>P14 Stats for age dependent ANOVA (p&lt;0.05) Test/multiple comparison post test</t>
  </si>
  <si>
    <t>Frequency-&gt;</t>
  </si>
  <si>
    <t>Wake ANOVA (p&lt;0.05) Test/multiple comparison post test</t>
  </si>
  <si>
    <r>
      <rPr>
        <b/>
        <sz val="14"/>
        <color theme="1"/>
        <rFont val="Calibri"/>
        <family val="2"/>
        <scheme val="minor"/>
      </rPr>
      <t>1ANOR-D</t>
    </r>
    <r>
      <rPr>
        <sz val="14"/>
        <color theme="1"/>
        <rFont val="Calibri"/>
        <family val="2"/>
        <scheme val="minor"/>
      </rPr>
      <t xml:space="preserve"> [normality/eq variance test failed: Kruskal-Wallis </t>
    </r>
    <r>
      <rPr>
        <b/>
        <sz val="14"/>
        <color theme="1"/>
        <rFont val="Calibri"/>
        <family val="2"/>
        <scheme val="minor"/>
      </rPr>
      <t>one-way ANOVA on Ranks</t>
    </r>
    <r>
      <rPr>
        <sz val="14"/>
        <color theme="1"/>
        <rFont val="Calibri"/>
        <family val="2"/>
        <scheme val="minor"/>
      </rPr>
      <t xml:space="preserve"> with Dunn's multiple comparisons post test]</t>
    </r>
  </si>
  <si>
    <r>
      <rPr>
        <b/>
        <sz val="14"/>
        <color theme="1"/>
        <rFont val="Calibri"/>
        <family val="2"/>
        <scheme val="minor"/>
      </rPr>
      <t>1ANO-B</t>
    </r>
    <r>
      <rPr>
        <sz val="14"/>
        <color theme="1"/>
        <rFont val="Calibri"/>
        <family val="2"/>
        <scheme val="minor"/>
      </rPr>
      <t xml:space="preserve"> [normality/equal variance pass- </t>
    </r>
    <r>
      <rPr>
        <b/>
        <sz val="14"/>
        <color theme="1"/>
        <rFont val="Calibri"/>
        <family val="2"/>
        <scheme val="minor"/>
      </rPr>
      <t>one way ANOVA</t>
    </r>
    <r>
      <rPr>
        <sz val="14"/>
        <color theme="1"/>
        <rFont val="Calibri"/>
        <family val="2"/>
        <scheme val="minor"/>
      </rPr>
      <t xml:space="preserve"> with Bonferroni multiple comparisons post test]</t>
    </r>
  </si>
  <si>
    <t>1ANOR-D</t>
  </si>
  <si>
    <t>p value for State Dependent Wake one way ANOVA with multiple comparison tests</t>
  </si>
  <si>
    <t>p value for State Dependent NREM one way ANOVA with multiple comparison tests</t>
  </si>
  <si>
    <t>NREM ANOVA (p&lt;0.05) Test/multiple comparison post test</t>
  </si>
  <si>
    <t>p value for State Dependent REM one way ANOVA with multiple comparison tests</t>
  </si>
  <si>
    <t>Histology exam of neonatal controls</t>
  </si>
  <si>
    <t>Mouse Id</t>
  </si>
  <si>
    <t>treatment</t>
  </si>
  <si>
    <t>CV grade</t>
  </si>
  <si>
    <t>FJC positive</t>
  </si>
  <si>
    <t>GFAP (+)</t>
  </si>
  <si>
    <t>Gfap (+)</t>
  </si>
  <si>
    <t>cortex</t>
  </si>
  <si>
    <t>Hippo</t>
  </si>
  <si>
    <t>ctl-rec</t>
  </si>
  <si>
    <t xml:space="preserve">slight tear </t>
  </si>
  <si>
    <t>B 1.02</t>
  </si>
  <si>
    <t>slight compress/Inc layer1</t>
  </si>
  <si>
    <t>ctl rec</t>
  </si>
  <si>
    <t>tear left</t>
  </si>
  <si>
    <t>compression II/III Rt</t>
  </si>
  <si>
    <t>073017-52R</t>
  </si>
  <si>
    <t>naïve</t>
  </si>
  <si>
    <t>good, minor tear left</t>
  </si>
  <si>
    <t>073017-52 L</t>
  </si>
  <si>
    <t>073017-53</t>
  </si>
  <si>
    <t>good</t>
  </si>
  <si>
    <t>good, slight tear layer I</t>
  </si>
  <si>
    <t>080417-N6</t>
  </si>
  <si>
    <t>slight tear layer II</t>
  </si>
  <si>
    <t xml:space="preserve">tear in cortex layer II-IV </t>
  </si>
  <si>
    <t>080417-N8</t>
  </si>
  <si>
    <t>080417-N5</t>
  </si>
  <si>
    <t>080518-97</t>
  </si>
  <si>
    <t>B 997mm</t>
  </si>
  <si>
    <t>A 1.07 mm</t>
  </si>
  <si>
    <t>080518-99</t>
  </si>
  <si>
    <t>C 1.18 mm</t>
  </si>
  <si>
    <t>Layer1/2compression</t>
  </si>
  <si>
    <t>C 1.24mm</t>
  </si>
  <si>
    <t>tear from extraction mid</t>
  </si>
  <si>
    <t>A 989</t>
  </si>
  <si>
    <t>A 1.03</t>
  </si>
  <si>
    <t>080518-95</t>
  </si>
  <si>
    <t>good, layer I</t>
  </si>
  <si>
    <t>A 930mm</t>
  </si>
  <si>
    <t>A 1.03mm</t>
  </si>
  <si>
    <t>080518-96</t>
  </si>
  <si>
    <t>good, no dif with sham</t>
  </si>
  <si>
    <t>A 999mm</t>
  </si>
  <si>
    <t>A 997mm</t>
  </si>
  <si>
    <t>minor tear/comp Layer I</t>
  </si>
  <si>
    <t>B 1.05</t>
  </si>
  <si>
    <t>layer 1/top layer 2 tear/com</t>
  </si>
  <si>
    <t>C 999</t>
  </si>
  <si>
    <t>slice through cortex</t>
  </si>
  <si>
    <t>D 994 (extraction)</t>
  </si>
  <si>
    <t>Grade A- no major electrode tears; indistinguishable from naïve</t>
  </si>
  <si>
    <t>Grade B- minor tears or electrode displacement of upper layer of cortex</t>
  </si>
  <si>
    <t>Grade C- minor tears or electrode displacement and minor compression of layer 2 cortex</t>
  </si>
  <si>
    <t>Grade D- major tear or track/ electrode compression of layer 2/3 cortex</t>
  </si>
  <si>
    <t>Grade F- track or removal of cortex with compression/removal entering layer 3 cortex</t>
  </si>
  <si>
    <t>070817-84-L</t>
  </si>
  <si>
    <t>tear (extraction?)</t>
  </si>
  <si>
    <t>B- 1.02mm</t>
  </si>
  <si>
    <t>B-1.03mm</t>
  </si>
  <si>
    <t>C -1.17 mm</t>
  </si>
  <si>
    <t>D- 1.14mm (extraction)</t>
  </si>
  <si>
    <t>A-914 um</t>
  </si>
  <si>
    <t>A- 1.06mm</t>
  </si>
  <si>
    <t>A-895um</t>
  </si>
  <si>
    <t>A-989um</t>
  </si>
  <si>
    <t>A-1.01 mm</t>
  </si>
  <si>
    <t>A-1.05mm</t>
  </si>
  <si>
    <t>B/C- 1.0mm</t>
  </si>
  <si>
    <t>D- 1.1mm (no comp; extract)</t>
  </si>
  <si>
    <t>B- 1.03mm</t>
  </si>
  <si>
    <t>A-996um</t>
  </si>
  <si>
    <t>Cresyl violet gross</t>
  </si>
  <si>
    <t>-cortex width</t>
  </si>
  <si>
    <t>Cortex</t>
  </si>
  <si>
    <t>id</t>
  </si>
  <si>
    <t>GFAP immunoreactivity</t>
  </si>
  <si>
    <t>FJC positive Cells</t>
  </si>
  <si>
    <t xml:space="preserve">Recorded </t>
  </si>
  <si>
    <t>Cresyl Violet Grades</t>
  </si>
  <si>
    <t>Quantification of GFAP/FJC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</si>
</sst>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9" tint="-0.249977111117893"/>
      <name val="Calibri"/>
      <family val="2"/>
      <scheme val="minor"/>
    </font>
    <font>
      <b/>
      <sz val="36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5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3" borderId="2" xfId="0" applyFill="1" applyBorder="1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0" borderId="0" xfId="0"/>
    <xf numFmtId="0" fontId="0" fillId="6" borderId="0" xfId="0" applyFill="1"/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0" xfId="0" applyFill="1"/>
    <xf numFmtId="0" fontId="0" fillId="4" borderId="0" xfId="0" applyFill="1" applyAlignment="1">
      <alignment horizontal="center"/>
    </xf>
    <xf numFmtId="0" fontId="0" fillId="10" borderId="0" xfId="0" applyFill="1"/>
    <xf numFmtId="0" fontId="0" fillId="3" borderId="1" xfId="0" applyFill="1" applyBorder="1"/>
    <xf numFmtId="0" fontId="1" fillId="9" borderId="0" xfId="0" applyFont="1" applyFill="1"/>
    <xf numFmtId="0" fontId="0" fillId="9" borderId="3" xfId="0" applyFill="1" applyBorder="1" applyAlignment="1">
      <alignment horizontal="center"/>
    </xf>
    <xf numFmtId="0" fontId="0" fillId="11" borderId="0" xfId="0" applyFill="1"/>
    <xf numFmtId="0" fontId="2" fillId="8" borderId="0" xfId="0" applyFont="1" applyFill="1" applyAlignment="1"/>
    <xf numFmtId="0" fontId="0" fillId="8" borderId="0" xfId="0" applyFill="1"/>
    <xf numFmtId="0" fontId="0" fillId="12" borderId="0" xfId="0" applyFill="1"/>
    <xf numFmtId="0" fontId="2" fillId="12" borderId="0" xfId="0" applyFont="1" applyFill="1" applyAlignment="1"/>
    <xf numFmtId="0" fontId="2" fillId="2" borderId="0" xfId="0" applyFont="1" applyFill="1" applyAlignment="1"/>
    <xf numFmtId="0" fontId="0" fillId="4" borderId="0" xfId="0" applyFill="1"/>
    <xf numFmtId="0" fontId="1" fillId="13" borderId="0" xfId="0" applyFont="1" applyFill="1"/>
    <xf numFmtId="0" fontId="0" fillId="13" borderId="0" xfId="0" applyFill="1" applyAlignment="1">
      <alignment horizontal="center"/>
    </xf>
    <xf numFmtId="0" fontId="0" fillId="14" borderId="0" xfId="0" applyFill="1"/>
    <xf numFmtId="0" fontId="0" fillId="14" borderId="0" xfId="0" applyFill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16" borderId="0" xfId="0" applyFill="1"/>
    <xf numFmtId="0" fontId="2" fillId="15" borderId="0" xfId="0" applyFont="1" applyFill="1" applyAlignment="1">
      <alignment horizontal="center"/>
    </xf>
    <xf numFmtId="0" fontId="0" fillId="0" borderId="2" xfId="0" applyBorder="1"/>
    <xf numFmtId="0" fontId="2" fillId="17" borderId="0" xfId="0" applyFont="1" applyFill="1" applyAlignment="1"/>
    <xf numFmtId="0" fontId="0" fillId="17" borderId="0" xfId="0" applyFill="1"/>
    <xf numFmtId="0" fontId="2" fillId="18" borderId="0" xfId="0" applyFont="1" applyFill="1" applyAlignment="1"/>
    <xf numFmtId="0" fontId="0" fillId="18" borderId="0" xfId="0" applyFill="1"/>
    <xf numFmtId="0" fontId="2" fillId="19" borderId="0" xfId="0" applyFont="1" applyFill="1" applyAlignment="1"/>
    <xf numFmtId="0" fontId="0" fillId="19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/>
    <xf numFmtId="0" fontId="0" fillId="3" borderId="0" xfId="0" applyFill="1" applyBorder="1" applyAlignment="1">
      <alignment horizontal="center"/>
    </xf>
    <xf numFmtId="0" fontId="0" fillId="21" borderId="0" xfId="0" applyFill="1"/>
    <xf numFmtId="0" fontId="0" fillId="22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Fill="1"/>
    <xf numFmtId="0" fontId="0" fillId="21" borderId="0" xfId="0" applyFill="1" applyBorder="1"/>
    <xf numFmtId="0" fontId="0" fillId="23" borderId="0" xfId="0" applyFill="1" applyBorder="1" applyAlignment="1">
      <alignment horizontal="center"/>
    </xf>
    <xf numFmtId="0" fontId="0" fillId="0" borderId="0" xfId="0" applyAlignment="1"/>
    <xf numFmtId="0" fontId="0" fillId="13" borderId="0" xfId="0" applyFont="1" applyFill="1" applyAlignment="1">
      <alignment horizontal="center"/>
    </xf>
    <xf numFmtId="0" fontId="2" fillId="1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24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23" borderId="0" xfId="0" applyFill="1" applyAlignment="1">
      <alignment horizontal="center"/>
    </xf>
    <xf numFmtId="0" fontId="0" fillId="23" borderId="0" xfId="0" applyFill="1"/>
    <xf numFmtId="0" fontId="5" fillId="15" borderId="0" xfId="0" applyFont="1" applyFill="1"/>
    <xf numFmtId="0" fontId="0" fillId="25" borderId="0" xfId="0" applyFill="1"/>
    <xf numFmtId="0" fontId="0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21" borderId="0" xfId="0" applyFont="1" applyFill="1" applyAlignment="1"/>
    <xf numFmtId="0" fontId="0" fillId="21" borderId="0" xfId="0" applyFont="1" applyFill="1" applyAlignment="1">
      <alignment horizontal="center"/>
    </xf>
    <xf numFmtId="0" fontId="0" fillId="2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21" borderId="0" xfId="0" applyFill="1" applyBorder="1" applyAlignment="1">
      <alignment horizontal="center"/>
    </xf>
    <xf numFmtId="0" fontId="2" fillId="1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21" borderId="0" xfId="0" applyFill="1" applyAlignment="1">
      <alignment horizontal="center"/>
    </xf>
    <xf numFmtId="0" fontId="0" fillId="25" borderId="0" xfId="0" applyFill="1" applyAlignment="1">
      <alignment horizontal="center"/>
    </xf>
    <xf numFmtId="0" fontId="6" fillId="26" borderId="0" xfId="0" applyFont="1" applyFill="1"/>
    <xf numFmtId="0" fontId="7" fillId="8" borderId="0" xfId="0" applyFont="1" applyFill="1"/>
    <xf numFmtId="0" fontId="9" fillId="11" borderId="0" xfId="0" applyFont="1" applyFill="1"/>
    <xf numFmtId="0" fontId="9" fillId="27" borderId="0" xfId="0" applyFont="1" applyFill="1"/>
    <xf numFmtId="0" fontId="0" fillId="0" borderId="0" xfId="0" applyAlignment="1">
      <alignment horizontal="center" wrapText="1"/>
    </xf>
    <xf numFmtId="0" fontId="0" fillId="0" borderId="0" xfId="0" applyFill="1" applyAlignment="1"/>
    <xf numFmtId="0" fontId="10" fillId="8" borderId="0" xfId="0" applyFont="1" applyFill="1" applyAlignment="1"/>
    <xf numFmtId="0" fontId="0" fillId="0" borderId="0" xfId="0" applyNumberFormat="1"/>
    <xf numFmtId="0" fontId="0" fillId="9" borderId="0" xfId="0" applyFill="1" applyAlignment="1">
      <alignment horizontal="center"/>
    </xf>
    <xf numFmtId="0" fontId="2" fillId="9" borderId="0" xfId="0" applyFont="1" applyFill="1" applyAlignment="1">
      <alignment horizontal="left"/>
    </xf>
    <xf numFmtId="0" fontId="12" fillId="9" borderId="0" xfId="0" applyFont="1" applyFill="1" applyAlignment="1">
      <alignment horizontal="left"/>
    </xf>
    <xf numFmtId="0" fontId="0" fillId="9" borderId="0" xfId="0" applyFill="1"/>
    <xf numFmtId="0" fontId="0" fillId="28" borderId="0" xfId="0" applyFill="1"/>
    <xf numFmtId="0" fontId="11" fillId="8" borderId="0" xfId="0" applyFont="1" applyFill="1" applyAlignment="1"/>
    <xf numFmtId="0" fontId="12" fillId="2" borderId="0" xfId="0" applyFont="1" applyFill="1"/>
    <xf numFmtId="0" fontId="12" fillId="0" borderId="0" xfId="0" applyNumberFormat="1" applyFont="1"/>
    <xf numFmtId="0" fontId="12" fillId="0" borderId="0" xfId="0" applyFont="1"/>
    <xf numFmtId="0" fontId="0" fillId="7" borderId="0" xfId="0" applyFill="1"/>
    <xf numFmtId="0" fontId="0" fillId="29" borderId="0" xfId="0" applyFill="1"/>
    <xf numFmtId="0" fontId="0" fillId="25" borderId="0" xfId="0" applyNumberFormat="1" applyFill="1"/>
    <xf numFmtId="0" fontId="11" fillId="20" borderId="4" xfId="0" applyFont="1" applyFill="1" applyBorder="1" applyAlignment="1">
      <alignment vertical="center" wrapText="1"/>
    </xf>
    <xf numFmtId="0" fontId="11" fillId="20" borderId="5" xfId="0" applyFont="1" applyFill="1" applyBorder="1" applyAlignment="1">
      <alignment vertical="center" wrapText="1"/>
    </xf>
    <xf numFmtId="0" fontId="13" fillId="9" borderId="0" xfId="0" applyFont="1" applyFill="1" applyAlignment="1">
      <alignment horizontal="left"/>
    </xf>
    <xf numFmtId="0" fontId="0" fillId="25" borderId="0" xfId="0" applyNumberForma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2" xfId="0" applyNumberFormat="1" applyBorder="1"/>
    <xf numFmtId="0" fontId="11" fillId="20" borderId="0" xfId="0" applyFont="1" applyFill="1" applyBorder="1" applyAlignment="1">
      <alignment vertical="center" wrapText="1"/>
    </xf>
    <xf numFmtId="0" fontId="11" fillId="20" borderId="10" xfId="0" applyFont="1" applyFill="1" applyBorder="1" applyAlignment="1">
      <alignment vertical="center" wrapText="1"/>
    </xf>
    <xf numFmtId="0" fontId="0" fillId="0" borderId="8" xfId="0" applyNumberFormat="1" applyBorder="1"/>
    <xf numFmtId="0" fontId="11" fillId="20" borderId="0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/>
    </xf>
    <xf numFmtId="0" fontId="0" fillId="0" borderId="0" xfId="0" applyNumberFormat="1" applyBorder="1"/>
    <xf numFmtId="0" fontId="0" fillId="0" borderId="8" xfId="0" applyBorder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14" fillId="0" borderId="0" xfId="0" applyFont="1" applyFill="1" applyAlignment="1"/>
    <xf numFmtId="0" fontId="0" fillId="10" borderId="11" xfId="0" applyFill="1" applyBorder="1"/>
    <xf numFmtId="0" fontId="0" fillId="16" borderId="11" xfId="0" applyFill="1" applyBorder="1"/>
    <xf numFmtId="0" fontId="2" fillId="6" borderId="11" xfId="0" applyFont="1" applyFill="1" applyBorder="1" applyAlignment="1">
      <alignment horizontal="center"/>
    </xf>
    <xf numFmtId="0" fontId="16" fillId="0" borderId="0" xfId="0" applyFont="1" applyFill="1" applyAlignment="1"/>
    <xf numFmtId="0" fontId="1" fillId="31" borderId="12" xfId="0" applyFont="1" applyFill="1" applyBorder="1"/>
    <xf numFmtId="0" fontId="0" fillId="31" borderId="13" xfId="0" applyFill="1" applyBorder="1"/>
    <xf numFmtId="0" fontId="0" fillId="31" borderId="14" xfId="0" applyFill="1" applyBorder="1"/>
    <xf numFmtId="0" fontId="0" fillId="0" borderId="16" xfId="0" applyBorder="1"/>
    <xf numFmtId="0" fontId="0" fillId="0" borderId="15" xfId="0" applyBorder="1"/>
    <xf numFmtId="0" fontId="0" fillId="0" borderId="0" xfId="0" applyBorder="1"/>
    <xf numFmtId="0" fontId="0" fillId="21" borderId="15" xfId="0" applyFill="1" applyBorder="1"/>
    <xf numFmtId="0" fontId="0" fillId="0" borderId="17" xfId="0" applyBorder="1"/>
    <xf numFmtId="0" fontId="0" fillId="0" borderId="18" xfId="0" applyBorder="1"/>
    <xf numFmtId="0" fontId="1" fillId="0" borderId="15" xfId="0" applyFont="1" applyBorder="1"/>
    <xf numFmtId="0" fontId="0" fillId="0" borderId="0" xfId="0" applyFill="1" applyAlignment="1">
      <alignment horizontal="center"/>
    </xf>
    <xf numFmtId="0" fontId="13" fillId="28" borderId="0" xfId="0" applyFont="1" applyFill="1" applyAlignment="1">
      <alignment horizontal="left"/>
    </xf>
    <xf numFmtId="0" fontId="13" fillId="20" borderId="0" xfId="0" applyFont="1" applyFill="1" applyAlignment="1">
      <alignment horizontal="left"/>
    </xf>
    <xf numFmtId="0" fontId="0" fillId="20" borderId="0" xfId="0" applyFill="1"/>
    <xf numFmtId="0" fontId="0" fillId="28" borderId="19" xfId="0" applyFill="1" applyBorder="1" applyAlignment="1">
      <alignment horizontal="center"/>
    </xf>
    <xf numFmtId="0" fontId="0" fillId="2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3" fillId="9" borderId="19" xfId="0" applyFont="1" applyFill="1" applyBorder="1" applyAlignment="1">
      <alignment horizontal="left"/>
    </xf>
    <xf numFmtId="0" fontId="12" fillId="9" borderId="19" xfId="0" applyFont="1" applyFill="1" applyBorder="1" applyAlignment="1">
      <alignment horizontal="left"/>
    </xf>
    <xf numFmtId="0" fontId="0" fillId="8" borderId="1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3" fillId="20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/>
    <xf numFmtId="0" fontId="0" fillId="0" borderId="20" xfId="0" applyFill="1" applyBorder="1"/>
    <xf numFmtId="0" fontId="0" fillId="0" borderId="21" xfId="0" applyBorder="1"/>
    <xf numFmtId="0" fontId="0" fillId="20" borderId="22" xfId="0" applyFill="1" applyBorder="1" applyAlignment="1">
      <alignment horizontal="center" vertical="center" wrapText="1"/>
    </xf>
    <xf numFmtId="0" fontId="0" fillId="20" borderId="2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0" borderId="21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0" borderId="17" xfId="0" applyFill="1" applyBorder="1" applyAlignment="1">
      <alignment horizontal="center"/>
    </xf>
    <xf numFmtId="0" fontId="0" fillId="20" borderId="18" xfId="0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2" xfId="0" applyBorder="1"/>
    <xf numFmtId="0" fontId="0" fillId="34" borderId="24" xfId="0" applyFill="1" applyBorder="1"/>
    <xf numFmtId="0" fontId="0" fillId="34" borderId="25" xfId="0" applyFill="1" applyBorder="1"/>
    <xf numFmtId="0" fontId="0" fillId="34" borderId="24" xfId="0" applyFill="1" applyBorder="1" applyAlignment="1">
      <alignment horizontal="center"/>
    </xf>
    <xf numFmtId="0" fontId="0" fillId="34" borderId="2" xfId="0" applyFill="1" applyBorder="1" applyAlignment="1">
      <alignment horizontal="center"/>
    </xf>
    <xf numFmtId="0" fontId="0" fillId="34" borderId="2" xfId="0" applyFill="1" applyBorder="1"/>
    <xf numFmtId="0" fontId="0" fillId="34" borderId="18" xfId="0" applyFill="1" applyBorder="1"/>
    <xf numFmtId="0" fontId="0" fillId="0" borderId="24" xfId="0" applyFill="1" applyBorder="1"/>
    <xf numFmtId="0" fontId="0" fillId="0" borderId="25" xfId="0" applyFill="1" applyBorder="1"/>
    <xf numFmtId="0" fontId="1" fillId="0" borderId="0" xfId="0" applyFont="1"/>
    <xf numFmtId="0" fontId="10" fillId="8" borderId="0" xfId="0" applyFont="1" applyFill="1" applyAlignment="1">
      <alignment horizontal="center"/>
    </xf>
    <xf numFmtId="0" fontId="2" fillId="15" borderId="0" xfId="0" applyFont="1" applyFill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15" borderId="15" xfId="0" applyFont="1" applyFill="1" applyBorder="1" applyAlignment="1">
      <alignment horizontal="center"/>
    </xf>
    <xf numFmtId="0" fontId="1" fillId="15" borderId="0" xfId="0" applyFont="1" applyFill="1" applyBorder="1" applyAlignment="1">
      <alignment horizontal="center"/>
    </xf>
    <xf numFmtId="0" fontId="1" fillId="15" borderId="16" xfId="0" applyFont="1" applyFill="1" applyBorder="1" applyAlignment="1">
      <alignment horizontal="center"/>
    </xf>
    <xf numFmtId="0" fontId="1" fillId="30" borderId="15" xfId="0" applyFont="1" applyFill="1" applyBorder="1" applyAlignment="1">
      <alignment horizontal="center"/>
    </xf>
    <xf numFmtId="0" fontId="1" fillId="30" borderId="16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35" borderId="2" xfId="0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1" fillId="20" borderId="4" xfId="0" applyFont="1" applyFill="1" applyBorder="1" applyAlignment="1">
      <alignment horizontal="center" vertical="center" wrapText="1"/>
    </xf>
    <xf numFmtId="0" fontId="11" fillId="20" borderId="5" xfId="0" applyFont="1" applyFill="1" applyBorder="1" applyAlignment="1">
      <alignment horizontal="center" vertical="center" wrapText="1"/>
    </xf>
    <xf numFmtId="0" fontId="3" fillId="17" borderId="0" xfId="0" applyFont="1" applyFill="1" applyAlignment="1">
      <alignment horizontal="center"/>
    </xf>
    <xf numFmtId="0" fontId="10" fillId="19" borderId="0" xfId="0" applyFont="1" applyFill="1" applyAlignment="1">
      <alignment horizontal="center"/>
    </xf>
    <xf numFmtId="0" fontId="8" fillId="21" borderId="0" xfId="0" applyFont="1" applyFill="1" applyAlignment="1">
      <alignment horizontal="center"/>
    </xf>
    <xf numFmtId="0" fontId="11" fillId="20" borderId="9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1" fillId="14" borderId="0" xfId="0" applyFont="1" applyFill="1" applyBorder="1" applyAlignment="1">
      <alignment horizontal="center"/>
    </xf>
    <xf numFmtId="0" fontId="1" fillId="14" borderId="7" xfId="0" applyFont="1" applyFill="1" applyBorder="1" applyAlignment="1">
      <alignment horizontal="center"/>
    </xf>
    <xf numFmtId="0" fontId="10" fillId="17" borderId="0" xfId="0" applyFont="1" applyFill="1" applyAlignment="1">
      <alignment horizontal="center"/>
    </xf>
    <xf numFmtId="0" fontId="16" fillId="31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0" fontId="1" fillId="1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27" borderId="0" xfId="0" applyFont="1" applyFill="1" applyAlignment="1">
      <alignment horizontal="center"/>
    </xf>
    <xf numFmtId="0" fontId="4" fillId="26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2" fillId="26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17" fillId="14" borderId="11" xfId="0" applyFont="1" applyFill="1" applyBorder="1" applyAlignment="1">
      <alignment horizontal="center"/>
    </xf>
    <xf numFmtId="0" fontId="1" fillId="15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18" fillId="14" borderId="11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1" fillId="20" borderId="0" xfId="0" applyFont="1" applyFill="1" applyBorder="1" applyAlignment="1">
      <alignment horizontal="center" vertical="center" wrapText="1"/>
    </xf>
    <xf numFmtId="0" fontId="11" fillId="20" borderId="0" xfId="0" applyFont="1" applyFill="1" applyBorder="1" applyAlignment="1">
      <alignment horizontal="center" vertical="center"/>
    </xf>
    <xf numFmtId="0" fontId="10" fillId="30" borderId="0" xfId="0" applyFont="1" applyFill="1" applyAlignment="1">
      <alignment horizontal="center"/>
    </xf>
    <xf numFmtId="0" fontId="15" fillId="31" borderId="0" xfId="0" applyFont="1" applyFill="1" applyAlignment="1">
      <alignment horizontal="center"/>
    </xf>
    <xf numFmtId="0" fontId="8" fillId="29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2F57D"/>
      <color rgb="FFE3E7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'Weight Fig1'!$A$21</c:f>
              <c:strCache>
                <c:ptCount val="1"/>
                <c:pt idx="0">
                  <c:v>Naïve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('[1]Cont-KO'!$D$219,'[1]Cont-KO'!$E$219,'[1]Cont-KO'!$F$219,'[1]Cont-KO'!$H$219,'[1]Cont-KO'!$J$219,'[1]Cont-KO'!$M$219,'[1]Cont-KO'!$Q$219)</c:f>
                <c:numCache>
                  <c:formatCode>General</c:formatCode>
                  <c:ptCount val="7"/>
                  <c:pt idx="0">
                    <c:v>0.14347968411272174</c:v>
                  </c:pt>
                  <c:pt idx="1">
                    <c:v>0.11069366025095158</c:v>
                  </c:pt>
                  <c:pt idx="2">
                    <c:v>0.17159383568311673</c:v>
                  </c:pt>
                  <c:pt idx="3">
                    <c:v>0.17400510848184247</c:v>
                  </c:pt>
                  <c:pt idx="4">
                    <c:v>0.15898986690282427</c:v>
                  </c:pt>
                  <c:pt idx="5">
                    <c:v>0.19396766944551222</c:v>
                  </c:pt>
                  <c:pt idx="6">
                    <c:v>0.27988092706244438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8575" cap="sq">
                <a:miter lim="800000"/>
              </a:ln>
            </c:spPr>
          </c:errBars>
          <c:cat>
            <c:numRef>
              <c:f>'[1]Cont-KO'!$D$236:$J$236</c:f>
              <c:numCache>
                <c:formatCode>General</c:formatCode>
                <c:ptCount val="7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17</c:v>
                </c:pt>
                <c:pt idx="6">
                  <c:v>21</c:v>
                </c:pt>
              </c:numCache>
            </c:numRef>
          </c:cat>
          <c:val>
            <c:numRef>
              <c:f>'Weight Fig1'!$C$32:$I$32</c:f>
              <c:numCache>
                <c:formatCode>General</c:formatCode>
                <c:ptCount val="7"/>
                <c:pt idx="0">
                  <c:v>5.0444444444444452</c:v>
                </c:pt>
                <c:pt idx="1">
                  <c:v>5.7444444444444445</c:v>
                </c:pt>
                <c:pt idx="2">
                  <c:v>6.3000000000000007</c:v>
                </c:pt>
                <c:pt idx="3">
                  <c:v>7.4333333333333327</c:v>
                </c:pt>
                <c:pt idx="4">
                  <c:v>8.43333333333333</c:v>
                </c:pt>
                <c:pt idx="5">
                  <c:v>8.9111111111111097</c:v>
                </c:pt>
                <c:pt idx="6">
                  <c:v>10.033333333333333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39-4117-8C5B-40981E08CDC5}"/>
            </c:ext>
          </c:extLst>
        </c:ser>
        <c:ser>
          <c:idx val="1"/>
          <c:order val="1"/>
          <c:tx>
            <c:strRef>
              <c:f>'Weight Fig1'!$A$41</c:f>
              <c:strCache>
                <c:ptCount val="1"/>
                <c:pt idx="0">
                  <c:v>EEG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('[1]Cont-KO'!$D$204,'[1]Cont-KO'!$E$204,'[1]Cont-KO'!$F$204,'[1]Cont-KO'!$H$204,'[1]Cont-KO'!$J$204,'[1]Cont-KO'!$M$204,'[1]Cont-KO'!$Q$204)</c:f>
                <c:numCache>
                  <c:formatCode>General</c:formatCode>
                  <c:ptCount val="7"/>
                  <c:pt idx="0">
                    <c:v>0.10593542396000868</c:v>
                  </c:pt>
                  <c:pt idx="1">
                    <c:v>0.12210278829367868</c:v>
                  </c:pt>
                  <c:pt idx="2">
                    <c:v>0.11991732689339019</c:v>
                  </c:pt>
                  <c:pt idx="3">
                    <c:v>0.31111635834483514</c:v>
                  </c:pt>
                  <c:pt idx="4">
                    <c:v>0.16914954994895465</c:v>
                  </c:pt>
                  <c:pt idx="5">
                    <c:v>0.20319757921379644</c:v>
                  </c:pt>
                  <c:pt idx="6">
                    <c:v>0.28819759062086114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31750" cap="sq">
                <a:miter lim="800000"/>
              </a:ln>
            </c:spPr>
          </c:errBars>
          <c:cat>
            <c:numRef>
              <c:f>'[1]Cont-KO'!$D$236:$J$236</c:f>
              <c:numCache>
                <c:formatCode>General</c:formatCode>
                <c:ptCount val="7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17</c:v>
                </c:pt>
                <c:pt idx="6">
                  <c:v>21</c:v>
                </c:pt>
              </c:numCache>
            </c:numRef>
          </c:cat>
          <c:val>
            <c:numRef>
              <c:f>'Weight Fig1'!$C$16:$I$16</c:f>
              <c:numCache>
                <c:formatCode>General</c:formatCode>
                <c:ptCount val="7"/>
                <c:pt idx="0">
                  <c:v>5.0363636363636362</c:v>
                </c:pt>
                <c:pt idx="1">
                  <c:v>5.4</c:v>
                </c:pt>
                <c:pt idx="2">
                  <c:v>6.0272727272727282</c:v>
                </c:pt>
                <c:pt idx="3">
                  <c:v>7.245454545454546</c:v>
                </c:pt>
                <c:pt idx="4">
                  <c:v>7.754545454545454</c:v>
                </c:pt>
                <c:pt idx="5">
                  <c:v>8.3272727272727263</c:v>
                </c:pt>
                <c:pt idx="6">
                  <c:v>9.2181818181818169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39-4117-8C5B-40981E08C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2895616"/>
        <c:axId val="82897152"/>
      </c:barChart>
      <c:catAx>
        <c:axId val="8289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 cap="sq">
            <a:solidFill>
              <a:schemeClr val="tx1"/>
            </a:solidFill>
            <a:miter lim="800000"/>
          </a:ln>
        </c:spPr>
        <c:crossAx val="82897152"/>
        <c:crosses val="autoZero"/>
        <c:auto val="1"/>
        <c:lblAlgn val="ctr"/>
        <c:lblOffset val="100"/>
        <c:noMultiLvlLbl val="0"/>
      </c:catAx>
      <c:valAx>
        <c:axId val="8289715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8100" cap="sq">
            <a:solidFill>
              <a:schemeClr val="tx1">
                <a:shade val="95000"/>
                <a:satMod val="105000"/>
              </a:schemeClr>
            </a:solidFill>
            <a:miter lim="800000"/>
          </a:ln>
        </c:spPr>
        <c:crossAx val="82895616"/>
        <c:crosses val="autoZero"/>
        <c:crossBetween val="between"/>
        <c:majorUnit val="3"/>
      </c:valAx>
    </c:plotArea>
    <c:legend>
      <c:legendPos val="r"/>
      <c:layout/>
      <c:overlay val="0"/>
    </c:legend>
    <c:plotVisOnly val="1"/>
    <c:dispBlanksAs val="gap"/>
    <c:showDLblsOverMax val="0"/>
  </c:chart>
  <c:spPr>
    <a:ln w="38100">
      <a:noFill/>
    </a:ln>
  </c:spPr>
  <c:txPr>
    <a:bodyPr/>
    <a:lstStyle/>
    <a:p>
      <a:pPr>
        <a:defRPr sz="2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Power During NREM Sleep</a:t>
            </a:r>
          </a:p>
        </c:rich>
      </c:tx>
      <c:layout>
        <c:manualLayout>
          <c:xMode val="edge"/>
          <c:yMode val="edge"/>
          <c:x val="0.19664248429620454"/>
          <c:y val="0.1039688569630550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033290781586123E-2"/>
          <c:y val="0.15262717160354955"/>
          <c:w val="0.77501831094642581"/>
          <c:h val="0.67060001325799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 data Fig 3,5,tbl 1'!$CP$39:$CQ$39</c:f>
              <c:strCache>
                <c:ptCount val="1"/>
                <c:pt idx="0">
                  <c:v>% Delta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'state data Fig 3,5,tbl 1'!$CR$44:$CV$44</c:f>
                <c:numCache>
                  <c:formatCode>General</c:formatCode>
                  <c:ptCount val="5"/>
                  <c:pt idx="0">
                    <c:v>1.1299999999999999</c:v>
                  </c:pt>
                  <c:pt idx="1">
                    <c:v>0.91800000000000004</c:v>
                  </c:pt>
                  <c:pt idx="2">
                    <c:v>1.399</c:v>
                  </c:pt>
                  <c:pt idx="3">
                    <c:v>1.4359999999999999</c:v>
                  </c:pt>
                  <c:pt idx="4">
                    <c:v>1.242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8575" cap="sq">
                <a:miter lim="800000"/>
              </a:ln>
            </c:spPr>
          </c:errBars>
          <c:cat>
            <c:strRef>
              <c:f>'state data Fig 3,5,tbl 1'!$CR$37:$DA$38</c:f>
              <c:strCache>
                <c:ptCount val="5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17</c:v>
                </c:pt>
                <c:pt idx="4">
                  <c:v>21</c:v>
                </c:pt>
              </c:strCache>
            </c:strRef>
          </c:cat>
          <c:val>
            <c:numRef>
              <c:f>'state data Fig 3,5,tbl 1'!$CR$39:$CV$39</c:f>
              <c:numCache>
                <c:formatCode>General</c:formatCode>
                <c:ptCount val="5"/>
                <c:pt idx="0">
                  <c:v>49.045377001798137</c:v>
                </c:pt>
                <c:pt idx="1">
                  <c:v>50.819754806814053</c:v>
                </c:pt>
                <c:pt idx="2">
                  <c:v>38.986273296742851</c:v>
                </c:pt>
                <c:pt idx="3">
                  <c:v>32.01411147346743</c:v>
                </c:pt>
                <c:pt idx="4">
                  <c:v>34.951195026890424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CA-4CAA-A1D4-43D69A53ECC1}"/>
            </c:ext>
          </c:extLst>
        </c:ser>
        <c:ser>
          <c:idx val="1"/>
          <c:order val="1"/>
          <c:tx>
            <c:strRef>
              <c:f>'state data Fig 3,5,tbl 1'!$CP$40:$CQ$40</c:f>
              <c:strCache>
                <c:ptCount val="1"/>
                <c:pt idx="0">
                  <c:v>% Theta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'state data Fig 3,5,tbl 1'!$CR$45:$CV$45</c:f>
                <c:numCache>
                  <c:formatCode>General</c:formatCode>
                  <c:ptCount val="5"/>
                  <c:pt idx="0">
                    <c:v>0.41299999999999998</c:v>
                  </c:pt>
                  <c:pt idx="1">
                    <c:v>1.304</c:v>
                  </c:pt>
                  <c:pt idx="2">
                    <c:v>1.1140000000000001</c:v>
                  </c:pt>
                  <c:pt idx="3">
                    <c:v>0.85799999999999998</c:v>
                  </c:pt>
                  <c:pt idx="4">
                    <c:v>0.65700000000000003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8575" cap="sq">
                <a:miter lim="800000"/>
              </a:ln>
            </c:spPr>
          </c:errBars>
          <c:cat>
            <c:strRef>
              <c:f>'state data Fig 3,5,tbl 1'!$CR$37:$DA$38</c:f>
              <c:strCache>
                <c:ptCount val="5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17</c:v>
                </c:pt>
                <c:pt idx="4">
                  <c:v>21</c:v>
                </c:pt>
              </c:strCache>
            </c:strRef>
          </c:cat>
          <c:val>
            <c:numRef>
              <c:f>'state data Fig 3,5,tbl 1'!$CR$40:$CV$40</c:f>
              <c:numCache>
                <c:formatCode>General</c:formatCode>
                <c:ptCount val="5"/>
                <c:pt idx="0">
                  <c:v>24.505092318649424</c:v>
                </c:pt>
                <c:pt idx="1">
                  <c:v>28.415483356843058</c:v>
                </c:pt>
                <c:pt idx="2">
                  <c:v>39.191518923178457</c:v>
                </c:pt>
                <c:pt idx="3">
                  <c:v>44.064707666526431</c:v>
                </c:pt>
                <c:pt idx="4">
                  <c:v>42.701826227259637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CA-4CAA-A1D4-43D69A53E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99806208"/>
        <c:axId val="99885824"/>
      </c:barChart>
      <c:catAx>
        <c:axId val="99806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8100" cap="sq">
            <a:solidFill>
              <a:schemeClr val="tx1"/>
            </a:solidFill>
            <a:miter lim="800000"/>
          </a:ln>
        </c:spPr>
        <c:txPr>
          <a:bodyPr/>
          <a:lstStyle/>
          <a:p>
            <a:pPr>
              <a:defRPr sz="2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9885824"/>
        <c:crossesAt val="0"/>
        <c:auto val="1"/>
        <c:lblAlgn val="ctr"/>
        <c:lblOffset val="15"/>
        <c:noMultiLvlLbl val="0"/>
      </c:catAx>
      <c:valAx>
        <c:axId val="998858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in"/>
        <c:minorTickMark val="none"/>
        <c:tickLblPos val="nextTo"/>
        <c:spPr>
          <a:ln w="38100" cap="sq">
            <a:solidFill>
              <a:schemeClr val="tx1"/>
            </a:solidFill>
            <a:miter lim="800000"/>
          </a:ln>
        </c:spPr>
        <c:txPr>
          <a:bodyPr/>
          <a:lstStyle/>
          <a:p>
            <a:pPr>
              <a:defRPr sz="2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9806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950679242017835"/>
          <c:y val="0.41129267788005069"/>
          <c:w val="0.14692358166767616"/>
          <c:h val="0.12564513597811286"/>
        </c:manualLayout>
      </c:layout>
      <c:overlay val="0"/>
      <c:txPr>
        <a:bodyPr/>
        <a:lstStyle/>
        <a:p>
          <a:pPr>
            <a:defRPr sz="20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 % Power During REM</a:t>
            </a:r>
            <a:r>
              <a:rPr lang="en-US" sz="2000" baseline="0"/>
              <a:t> Sleep</a:t>
            </a:r>
          </a:p>
        </c:rich>
      </c:tx>
      <c:layout>
        <c:manualLayout>
          <c:xMode val="edge"/>
          <c:yMode val="edge"/>
          <c:x val="0.25829560981843563"/>
          <c:y val="0.1556447713772620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033290781586123E-2"/>
          <c:y val="0.15262717160354955"/>
          <c:w val="0.77754867432874908"/>
          <c:h val="0.66916080550901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 data Fig 3,5,tbl 1'!$CP$72:$CQ$72</c:f>
              <c:strCache>
                <c:ptCount val="1"/>
                <c:pt idx="0">
                  <c:v>% Delta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'state data Fig 3,5,tbl 1'!$CR$77:$CV$77</c:f>
                <c:numCache>
                  <c:formatCode>General</c:formatCode>
                  <c:ptCount val="5"/>
                  <c:pt idx="0">
                    <c:v>1.577</c:v>
                  </c:pt>
                  <c:pt idx="1">
                    <c:v>0.83599999999999997</c:v>
                  </c:pt>
                  <c:pt idx="2">
                    <c:v>0.38500000000000001</c:v>
                  </c:pt>
                  <c:pt idx="3">
                    <c:v>1.121</c:v>
                  </c:pt>
                  <c:pt idx="4">
                    <c:v>1.0289999999999999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8575" cap="sq">
                <a:miter lim="800000"/>
              </a:ln>
            </c:spPr>
          </c:errBars>
          <c:cat>
            <c:strRef>
              <c:f>'state data Fig 3,5,tbl 1'!$CR$70:$DA$71</c:f>
              <c:strCache>
                <c:ptCount val="5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17</c:v>
                </c:pt>
                <c:pt idx="4">
                  <c:v>21</c:v>
                </c:pt>
              </c:strCache>
            </c:strRef>
          </c:cat>
          <c:val>
            <c:numRef>
              <c:f>'state data Fig 3,5,tbl 1'!$CR$72:$CV$72</c:f>
              <c:numCache>
                <c:formatCode>General</c:formatCode>
                <c:ptCount val="5"/>
                <c:pt idx="0">
                  <c:v>35.247501382629842</c:v>
                </c:pt>
                <c:pt idx="1">
                  <c:v>27.515789896253025</c:v>
                </c:pt>
                <c:pt idx="2">
                  <c:v>24.856602762713685</c:v>
                </c:pt>
                <c:pt idx="3">
                  <c:v>26.427869753018772</c:v>
                </c:pt>
                <c:pt idx="4">
                  <c:v>26.335615454466911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BF-4C18-A43B-528CE1B449A0}"/>
            </c:ext>
          </c:extLst>
        </c:ser>
        <c:ser>
          <c:idx val="1"/>
          <c:order val="1"/>
          <c:tx>
            <c:strRef>
              <c:f>'state data Fig 3,5,tbl 1'!$CP$73:$CQ$73</c:f>
              <c:strCache>
                <c:ptCount val="1"/>
                <c:pt idx="0">
                  <c:v>% Theta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'state data Fig 3,5,tbl 1'!$CR$78:$CV$78</c:f>
                <c:numCache>
                  <c:formatCode>General</c:formatCode>
                  <c:ptCount val="5"/>
                  <c:pt idx="0">
                    <c:v>0.56299999999999994</c:v>
                  </c:pt>
                  <c:pt idx="1">
                    <c:v>0.93500000000000005</c:v>
                  </c:pt>
                  <c:pt idx="2">
                    <c:v>2.0019999999999998</c:v>
                  </c:pt>
                  <c:pt idx="3">
                    <c:v>1.968</c:v>
                  </c:pt>
                  <c:pt idx="4">
                    <c:v>1.86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8575" cap="sq">
                <a:miter lim="800000"/>
              </a:ln>
            </c:spPr>
          </c:errBars>
          <c:cat>
            <c:strRef>
              <c:f>'state data Fig 3,5,tbl 1'!$CR$70:$DA$71</c:f>
              <c:strCache>
                <c:ptCount val="5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17</c:v>
                </c:pt>
                <c:pt idx="4">
                  <c:v>21</c:v>
                </c:pt>
              </c:strCache>
            </c:strRef>
          </c:cat>
          <c:val>
            <c:numRef>
              <c:f>'state data Fig 3,5,tbl 1'!$CR$73:$CV$73</c:f>
              <c:numCache>
                <c:formatCode>General</c:formatCode>
                <c:ptCount val="5"/>
                <c:pt idx="0">
                  <c:v>22.835616454974407</c:v>
                </c:pt>
                <c:pt idx="1">
                  <c:v>24.569400754179846</c:v>
                </c:pt>
                <c:pt idx="2">
                  <c:v>34.632447974777271</c:v>
                </c:pt>
                <c:pt idx="3">
                  <c:v>43.589093750158014</c:v>
                </c:pt>
                <c:pt idx="4">
                  <c:v>45.421818074034498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BF-4C18-A43B-528CE1B44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99900416"/>
        <c:axId val="99918592"/>
      </c:barChart>
      <c:catAx>
        <c:axId val="99900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8100" cap="sq">
            <a:solidFill>
              <a:schemeClr val="tx1"/>
            </a:solidFill>
            <a:miter lim="800000"/>
          </a:ln>
        </c:spPr>
        <c:txPr>
          <a:bodyPr/>
          <a:lstStyle/>
          <a:p>
            <a:pPr>
              <a:defRPr sz="2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9918592"/>
        <c:crossesAt val="0"/>
        <c:auto val="1"/>
        <c:lblAlgn val="ctr"/>
        <c:lblOffset val="15"/>
        <c:noMultiLvlLbl val="0"/>
      </c:catAx>
      <c:valAx>
        <c:axId val="99918592"/>
        <c:scaling>
          <c:orientation val="minMax"/>
          <c:max val="6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in"/>
        <c:minorTickMark val="none"/>
        <c:tickLblPos val="nextTo"/>
        <c:spPr>
          <a:ln w="38100" cap="sq">
            <a:solidFill>
              <a:schemeClr val="tx1"/>
            </a:solidFill>
            <a:miter lim="800000"/>
          </a:ln>
        </c:spPr>
        <c:txPr>
          <a:bodyPr/>
          <a:lstStyle/>
          <a:p>
            <a:pPr>
              <a:defRPr sz="2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9900416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5073916642138003"/>
          <c:y val="0.42565527764358535"/>
          <c:w val="0.14668522848848714"/>
          <c:h val="0.11091761611587039"/>
        </c:manualLayout>
      </c:layout>
      <c:overlay val="0"/>
      <c:txPr>
        <a:bodyPr/>
        <a:lstStyle/>
        <a:p>
          <a:pPr>
            <a:defRPr sz="2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062108063981844E-2"/>
          <c:y val="8.7474006160117329E-2"/>
          <c:w val="0.78637845201415024"/>
          <c:h val="0.81257225325466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 data Fig 3,5,tbl 1'!$W$3</c:f>
              <c:strCache>
                <c:ptCount val="1"/>
                <c:pt idx="0">
                  <c:v>P10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'state data Fig 3,5,tbl 1'!$W$10:$W$12</c:f>
                <c:numCache>
                  <c:formatCode>General</c:formatCode>
                  <c:ptCount val="3"/>
                  <c:pt idx="0">
                    <c:v>0.95437201898224067</c:v>
                  </c:pt>
                  <c:pt idx="1">
                    <c:v>1.6077297546984688</c:v>
                  </c:pt>
                  <c:pt idx="2">
                    <c:v>2.0894563072364574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8575" cap="sq">
                <a:miter lim="800000"/>
              </a:ln>
            </c:spPr>
          </c:errBars>
          <c:cat>
            <c:strRef>
              <c:f>'state data Fig 3,5,tbl 1'!$V$4:$V$6</c:f>
              <c:strCache>
                <c:ptCount val="3"/>
                <c:pt idx="0">
                  <c:v>Awake</c:v>
                </c:pt>
                <c:pt idx="1">
                  <c:v>NREM</c:v>
                </c:pt>
                <c:pt idx="2">
                  <c:v>REM</c:v>
                </c:pt>
              </c:strCache>
            </c:strRef>
          </c:cat>
          <c:val>
            <c:numRef>
              <c:f>'state data Fig 3,5,tbl 1'!$W$4:$W$6</c:f>
              <c:numCache>
                <c:formatCode>General</c:formatCode>
                <c:ptCount val="3"/>
                <c:pt idx="0">
                  <c:v>11.963513923831712</c:v>
                </c:pt>
                <c:pt idx="1">
                  <c:v>50.897190567034407</c:v>
                </c:pt>
                <c:pt idx="2">
                  <c:v>37.139295509133881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32-435E-A07F-544A1D7A4173}"/>
            </c:ext>
          </c:extLst>
        </c:ser>
        <c:ser>
          <c:idx val="1"/>
          <c:order val="1"/>
          <c:tx>
            <c:strRef>
              <c:f>'state data Fig 3,5,tbl 1'!$X$3</c:f>
              <c:strCache>
                <c:ptCount val="1"/>
                <c:pt idx="0">
                  <c:v>P12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'state data Fig 3,5,tbl 1'!$X$10:$X$12</c:f>
                <c:numCache>
                  <c:formatCode>General</c:formatCode>
                  <c:ptCount val="3"/>
                  <c:pt idx="0">
                    <c:v>1.4172987795147189</c:v>
                  </c:pt>
                  <c:pt idx="1">
                    <c:v>1.2333043153874017</c:v>
                  </c:pt>
                  <c:pt idx="2">
                    <c:v>1.8685176534778833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8575" cap="sq">
                <a:miter lim="800000"/>
              </a:ln>
            </c:spPr>
          </c:errBars>
          <c:cat>
            <c:strRef>
              <c:f>'state data Fig 3,5,tbl 1'!$V$4:$V$6</c:f>
              <c:strCache>
                <c:ptCount val="3"/>
                <c:pt idx="0">
                  <c:v>Awake</c:v>
                </c:pt>
                <c:pt idx="1">
                  <c:v>NREM</c:v>
                </c:pt>
                <c:pt idx="2">
                  <c:v>REM</c:v>
                </c:pt>
              </c:strCache>
            </c:strRef>
          </c:cat>
          <c:val>
            <c:numRef>
              <c:f>'state data Fig 3,5,tbl 1'!$X$4:$X$6</c:f>
              <c:numCache>
                <c:formatCode>General</c:formatCode>
                <c:ptCount val="3"/>
                <c:pt idx="0">
                  <c:v>13.060376260264119</c:v>
                </c:pt>
                <c:pt idx="1">
                  <c:v>51.268857289671267</c:v>
                </c:pt>
                <c:pt idx="2">
                  <c:v>35.670766450064612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F32-435E-A07F-544A1D7A4173}"/>
            </c:ext>
          </c:extLst>
        </c:ser>
        <c:ser>
          <c:idx val="2"/>
          <c:order val="2"/>
          <c:tx>
            <c:strRef>
              <c:f>'state data Fig 3,5,tbl 1'!$Y$3</c:f>
              <c:strCache>
                <c:ptCount val="1"/>
                <c:pt idx="0">
                  <c:v>P14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'state data Fig 3,5,tbl 1'!$Y$10:$Y$12</c:f>
                <c:numCache>
                  <c:formatCode>General</c:formatCode>
                  <c:ptCount val="3"/>
                  <c:pt idx="0">
                    <c:v>2.8346362115770809</c:v>
                  </c:pt>
                  <c:pt idx="1">
                    <c:v>1.8338779917804466</c:v>
                  </c:pt>
                  <c:pt idx="2">
                    <c:v>1.4955060182308035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8575" cap="sq">
                <a:miter lim="800000"/>
              </a:ln>
            </c:spPr>
          </c:errBars>
          <c:cat>
            <c:strRef>
              <c:f>'state data Fig 3,5,tbl 1'!$V$4:$V$6</c:f>
              <c:strCache>
                <c:ptCount val="3"/>
                <c:pt idx="0">
                  <c:v>Awake</c:v>
                </c:pt>
                <c:pt idx="1">
                  <c:v>NREM</c:v>
                </c:pt>
                <c:pt idx="2">
                  <c:v>REM</c:v>
                </c:pt>
              </c:strCache>
            </c:strRef>
          </c:cat>
          <c:val>
            <c:numRef>
              <c:f>'state data Fig 3,5,tbl 1'!$Y$4:$Y$6</c:f>
              <c:numCache>
                <c:formatCode>General</c:formatCode>
                <c:ptCount val="3"/>
                <c:pt idx="0">
                  <c:v>17.972658585690588</c:v>
                </c:pt>
                <c:pt idx="1">
                  <c:v>53.155134207937309</c:v>
                </c:pt>
                <c:pt idx="2">
                  <c:v>28.87220720637211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F32-435E-A07F-544A1D7A4173}"/>
            </c:ext>
          </c:extLst>
        </c:ser>
        <c:ser>
          <c:idx val="3"/>
          <c:order val="3"/>
          <c:tx>
            <c:strRef>
              <c:f>'state data Fig 3,5,tbl 1'!$Z$3</c:f>
              <c:strCache>
                <c:ptCount val="1"/>
                <c:pt idx="0">
                  <c:v>P17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'state data Fig 3,5,tbl 1'!$Z$10:$Z$12</c:f>
                <c:numCache>
                  <c:formatCode>General</c:formatCode>
                  <c:ptCount val="3"/>
                  <c:pt idx="0">
                    <c:v>3.8695749432737312</c:v>
                  </c:pt>
                  <c:pt idx="1">
                    <c:v>3.269410477732329</c:v>
                  </c:pt>
                  <c:pt idx="2">
                    <c:v>4.4793863910441107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8575" cap="sq">
                <a:miter lim="800000"/>
              </a:ln>
            </c:spPr>
          </c:errBars>
          <c:cat>
            <c:strRef>
              <c:f>'state data Fig 3,5,tbl 1'!$V$4:$V$6</c:f>
              <c:strCache>
                <c:ptCount val="3"/>
                <c:pt idx="0">
                  <c:v>Awake</c:v>
                </c:pt>
                <c:pt idx="1">
                  <c:v>NREM</c:v>
                </c:pt>
                <c:pt idx="2">
                  <c:v>REM</c:v>
                </c:pt>
              </c:strCache>
            </c:strRef>
          </c:cat>
          <c:val>
            <c:numRef>
              <c:f>'state data Fig 3,5,tbl 1'!$Z$4:$Z$6</c:f>
              <c:numCache>
                <c:formatCode>General</c:formatCode>
                <c:ptCount val="3"/>
                <c:pt idx="0">
                  <c:v>30.011907461129677</c:v>
                </c:pt>
                <c:pt idx="1">
                  <c:v>52.688152298425962</c:v>
                </c:pt>
                <c:pt idx="2">
                  <c:v>17.299940240444361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F32-435E-A07F-544A1D7A4173}"/>
            </c:ext>
          </c:extLst>
        </c:ser>
        <c:ser>
          <c:idx val="4"/>
          <c:order val="4"/>
          <c:tx>
            <c:strRef>
              <c:f>'state data Fig 3,5,tbl 1'!$AA$3</c:f>
              <c:strCache>
                <c:ptCount val="1"/>
                <c:pt idx="0">
                  <c:v>P21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'state data Fig 3,5,tbl 1'!$AA$10:$AA$12</c:f>
                <c:numCache>
                  <c:formatCode>General</c:formatCode>
                  <c:ptCount val="3"/>
                  <c:pt idx="0">
                    <c:v>3.6594756885524835</c:v>
                  </c:pt>
                  <c:pt idx="1">
                    <c:v>3.126981941965592</c:v>
                  </c:pt>
                  <c:pt idx="2">
                    <c:v>1.6664408337403227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8575" cap="sq">
                <a:miter lim="800000"/>
              </a:ln>
            </c:spPr>
          </c:errBars>
          <c:cat>
            <c:strRef>
              <c:f>'state data Fig 3,5,tbl 1'!$V$4:$V$6</c:f>
              <c:strCache>
                <c:ptCount val="3"/>
                <c:pt idx="0">
                  <c:v>Awake</c:v>
                </c:pt>
                <c:pt idx="1">
                  <c:v>NREM</c:v>
                </c:pt>
                <c:pt idx="2">
                  <c:v>REM</c:v>
                </c:pt>
              </c:strCache>
            </c:strRef>
          </c:cat>
          <c:val>
            <c:numRef>
              <c:f>'state data Fig 3,5,tbl 1'!$AA$4:$AA$6</c:f>
              <c:numCache>
                <c:formatCode>General</c:formatCode>
                <c:ptCount val="3"/>
                <c:pt idx="0">
                  <c:v>28.769595036409477</c:v>
                </c:pt>
                <c:pt idx="1">
                  <c:v>59.156797453394489</c:v>
                </c:pt>
                <c:pt idx="2">
                  <c:v>12.073607510196037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F32-435E-A07F-544A1D7A4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99995648"/>
        <c:axId val="99997184"/>
      </c:barChart>
      <c:catAx>
        <c:axId val="9999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 cap="sq">
            <a:solidFill>
              <a:schemeClr val="tx1"/>
            </a:solidFill>
            <a:miter lim="800000"/>
          </a:ln>
        </c:spPr>
        <c:txPr>
          <a:bodyPr/>
          <a:lstStyle/>
          <a:p>
            <a:pPr>
              <a:defRPr sz="2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9997184"/>
        <c:crossesAt val="0"/>
        <c:auto val="1"/>
        <c:lblAlgn val="ctr"/>
        <c:lblOffset val="10"/>
        <c:noMultiLvlLbl val="0"/>
      </c:catAx>
      <c:valAx>
        <c:axId val="99997184"/>
        <c:scaling>
          <c:orientation val="minMax"/>
          <c:max val="8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in"/>
        <c:minorTickMark val="none"/>
        <c:tickLblPos val="nextTo"/>
        <c:spPr>
          <a:ln w="38100" cap="sq">
            <a:solidFill>
              <a:schemeClr val="tx1"/>
            </a:solidFill>
            <a:miter lim="800000"/>
          </a:ln>
        </c:spPr>
        <c:txPr>
          <a:bodyPr/>
          <a:lstStyle/>
          <a:p>
            <a:pPr>
              <a:defRPr sz="2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9995648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857111640431511"/>
          <c:y val="0.37060615064626362"/>
          <c:w val="9.3438262184760923E-2"/>
          <c:h val="0.33736778258258288"/>
        </c:manualLayout>
      </c:layout>
      <c:overlay val="0"/>
      <c:txPr>
        <a:bodyPr/>
        <a:lstStyle/>
        <a:p>
          <a:pPr>
            <a:defRPr sz="2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062108063981844E-2"/>
          <c:y val="8.7474006160117329E-2"/>
          <c:w val="0.78637845201415024"/>
          <c:h val="0.81257225325466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 data Fig 3,5,tbl 1'!$AR$3</c:f>
              <c:strCache>
                <c:ptCount val="1"/>
                <c:pt idx="0">
                  <c:v>P10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'state data Fig 3,5,tbl 1'!$AR$11:$AR$13</c:f>
                <c:numCache>
                  <c:formatCode>General</c:formatCode>
                  <c:ptCount val="3"/>
                  <c:pt idx="0">
                    <c:v>0.83049129613321282</c:v>
                  </c:pt>
                  <c:pt idx="1">
                    <c:v>2.4588494192327355</c:v>
                  </c:pt>
                  <c:pt idx="2">
                    <c:v>2.0892167060917495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8575" cap="sq">
                <a:miter lim="800000"/>
              </a:ln>
            </c:spPr>
          </c:errBars>
          <c:cat>
            <c:strRef>
              <c:f>'state data Fig 3,5,tbl 1'!$AQ$4:$AQ$6</c:f>
              <c:strCache>
                <c:ptCount val="3"/>
                <c:pt idx="0">
                  <c:v>Awake</c:v>
                </c:pt>
                <c:pt idx="1">
                  <c:v>NREM</c:v>
                </c:pt>
                <c:pt idx="2">
                  <c:v>REM</c:v>
                </c:pt>
              </c:strCache>
            </c:strRef>
          </c:cat>
          <c:val>
            <c:numRef>
              <c:f>'state data Fig 3,5,tbl 1'!$AR$4:$AR$6</c:f>
              <c:numCache>
                <c:formatCode>General</c:formatCode>
                <c:ptCount val="3"/>
                <c:pt idx="0">
                  <c:v>12.544086177477629</c:v>
                </c:pt>
                <c:pt idx="1">
                  <c:v>44.35903701613158</c:v>
                </c:pt>
                <c:pt idx="2">
                  <c:v>43.213254103716096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32-435E-A07F-544A1D7A4173}"/>
            </c:ext>
          </c:extLst>
        </c:ser>
        <c:ser>
          <c:idx val="1"/>
          <c:order val="1"/>
          <c:tx>
            <c:strRef>
              <c:f>'state data Fig 3,5,tbl 1'!$AS$3</c:f>
              <c:strCache>
                <c:ptCount val="1"/>
                <c:pt idx="0">
                  <c:v>P12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'state data Fig 3,5,tbl 1'!$AS$11:$AS$13</c:f>
                <c:numCache>
                  <c:formatCode>General</c:formatCode>
                  <c:ptCount val="3"/>
                  <c:pt idx="0">
                    <c:v>0.82108776067663625</c:v>
                  </c:pt>
                  <c:pt idx="1">
                    <c:v>4.5071993836174498</c:v>
                  </c:pt>
                  <c:pt idx="2">
                    <c:v>2.5348658217362603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8575" cap="sq">
                <a:miter lim="800000"/>
              </a:ln>
            </c:spPr>
          </c:errBars>
          <c:cat>
            <c:strRef>
              <c:f>'state data Fig 3,5,tbl 1'!$AQ$4:$AQ$6</c:f>
              <c:strCache>
                <c:ptCount val="3"/>
                <c:pt idx="0">
                  <c:v>Awake</c:v>
                </c:pt>
                <c:pt idx="1">
                  <c:v>NREM</c:v>
                </c:pt>
                <c:pt idx="2">
                  <c:v>REM</c:v>
                </c:pt>
              </c:strCache>
            </c:strRef>
          </c:cat>
          <c:val>
            <c:numRef>
              <c:f>'state data Fig 3,5,tbl 1'!$AS$4:$AS$6</c:f>
              <c:numCache>
                <c:formatCode>General</c:formatCode>
                <c:ptCount val="3"/>
                <c:pt idx="0">
                  <c:v>14.058032655192475</c:v>
                </c:pt>
                <c:pt idx="1">
                  <c:v>52.73147973337732</c:v>
                </c:pt>
                <c:pt idx="2">
                  <c:v>53.429771889960257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F32-435E-A07F-544A1D7A4173}"/>
            </c:ext>
          </c:extLst>
        </c:ser>
        <c:ser>
          <c:idx val="2"/>
          <c:order val="2"/>
          <c:tx>
            <c:strRef>
              <c:f>'state data Fig 3,5,tbl 1'!$AT$3</c:f>
              <c:strCache>
                <c:ptCount val="1"/>
                <c:pt idx="0">
                  <c:v>P14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'state data Fig 3,5,tbl 1'!$AT$11:$AT$13</c:f>
                <c:numCache>
                  <c:formatCode>General</c:formatCode>
                  <c:ptCount val="3"/>
                  <c:pt idx="0">
                    <c:v>5.6609395770421367</c:v>
                  </c:pt>
                  <c:pt idx="1">
                    <c:v>3.8873869588468706</c:v>
                  </c:pt>
                  <c:pt idx="2">
                    <c:v>7.1740482030450528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8575" cap="sq">
                <a:miter lim="800000"/>
              </a:ln>
            </c:spPr>
          </c:errBars>
          <c:cat>
            <c:strRef>
              <c:f>'state data Fig 3,5,tbl 1'!$AQ$4:$AQ$6</c:f>
              <c:strCache>
                <c:ptCount val="3"/>
                <c:pt idx="0">
                  <c:v>Awake</c:v>
                </c:pt>
                <c:pt idx="1">
                  <c:v>NREM</c:v>
                </c:pt>
                <c:pt idx="2">
                  <c:v>REM</c:v>
                </c:pt>
              </c:strCache>
            </c:strRef>
          </c:cat>
          <c:val>
            <c:numRef>
              <c:f>'state data Fig 3,5,tbl 1'!$AT$4:$AT$6</c:f>
              <c:numCache>
                <c:formatCode>General</c:formatCode>
                <c:ptCount val="3"/>
                <c:pt idx="0">
                  <c:v>26.416673013635439</c:v>
                </c:pt>
                <c:pt idx="1">
                  <c:v>64.992899448739266</c:v>
                </c:pt>
                <c:pt idx="2">
                  <c:v>69.25082305853752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F32-435E-A07F-544A1D7A4173}"/>
            </c:ext>
          </c:extLst>
        </c:ser>
        <c:ser>
          <c:idx val="3"/>
          <c:order val="3"/>
          <c:tx>
            <c:strRef>
              <c:f>'state data Fig 3,5,tbl 1'!$AU$3</c:f>
              <c:strCache>
                <c:ptCount val="1"/>
                <c:pt idx="0">
                  <c:v>P17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'state data Fig 3,5,tbl 1'!$AU$11:$AU$13</c:f>
                <c:numCache>
                  <c:formatCode>General</c:formatCode>
                  <c:ptCount val="3"/>
                  <c:pt idx="0">
                    <c:v>7.9495514068107997</c:v>
                  </c:pt>
                  <c:pt idx="1">
                    <c:v>9.748662528715883</c:v>
                  </c:pt>
                  <c:pt idx="2">
                    <c:v>18.80493260529769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8575" cap="sq">
                <a:miter lim="800000"/>
              </a:ln>
            </c:spPr>
          </c:errBars>
          <c:cat>
            <c:strRef>
              <c:f>'state data Fig 3,5,tbl 1'!$AQ$4:$AQ$6</c:f>
              <c:strCache>
                <c:ptCount val="3"/>
                <c:pt idx="0">
                  <c:v>Awake</c:v>
                </c:pt>
                <c:pt idx="1">
                  <c:v>NREM</c:v>
                </c:pt>
                <c:pt idx="2">
                  <c:v>REM</c:v>
                </c:pt>
              </c:strCache>
            </c:strRef>
          </c:cat>
          <c:val>
            <c:numRef>
              <c:f>'state data Fig 3,5,tbl 1'!$AU$4:$AU$6</c:f>
              <c:numCache>
                <c:formatCode>General</c:formatCode>
                <c:ptCount val="3"/>
                <c:pt idx="0">
                  <c:v>59.555131125821489</c:v>
                </c:pt>
                <c:pt idx="1">
                  <c:v>84.796993256176933</c:v>
                </c:pt>
                <c:pt idx="2">
                  <c:v>72.114009139009141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F32-435E-A07F-544A1D7A4173}"/>
            </c:ext>
          </c:extLst>
        </c:ser>
        <c:ser>
          <c:idx val="4"/>
          <c:order val="4"/>
          <c:tx>
            <c:strRef>
              <c:f>'state data Fig 3,5,tbl 1'!$AV$3</c:f>
              <c:strCache>
                <c:ptCount val="1"/>
                <c:pt idx="0">
                  <c:v>P21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'state data Fig 3,5,tbl 1'!$AV$11:$AV$13</c:f>
                <c:numCache>
                  <c:formatCode>General</c:formatCode>
                  <c:ptCount val="3"/>
                  <c:pt idx="0">
                    <c:v>30.029169718145166</c:v>
                  </c:pt>
                  <c:pt idx="1">
                    <c:v>4.3114530052799811</c:v>
                  </c:pt>
                  <c:pt idx="2">
                    <c:v>5.7233490127159596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8575" cap="sq">
                <a:miter lim="800000"/>
              </a:ln>
            </c:spPr>
          </c:errBars>
          <c:cat>
            <c:strRef>
              <c:f>'state data Fig 3,5,tbl 1'!$AQ$4:$AQ$6</c:f>
              <c:strCache>
                <c:ptCount val="3"/>
                <c:pt idx="0">
                  <c:v>Awake</c:v>
                </c:pt>
                <c:pt idx="1">
                  <c:v>NREM</c:v>
                </c:pt>
                <c:pt idx="2">
                  <c:v>REM</c:v>
                </c:pt>
              </c:strCache>
            </c:strRef>
          </c:cat>
          <c:val>
            <c:numRef>
              <c:f>'state data Fig 3,5,tbl 1'!$AV$4:$AV$6</c:f>
              <c:numCache>
                <c:formatCode>General</c:formatCode>
                <c:ptCount val="3"/>
                <c:pt idx="0">
                  <c:v>88.827036477036472</c:v>
                </c:pt>
                <c:pt idx="1">
                  <c:v>104.08066879071912</c:v>
                </c:pt>
                <c:pt idx="2">
                  <c:v>55.499712195484257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F32-435E-A07F-544A1D7A4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00045184"/>
        <c:axId val="100046720"/>
      </c:barChart>
      <c:catAx>
        <c:axId val="10004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 cap="sq">
            <a:solidFill>
              <a:schemeClr val="tx1"/>
            </a:solidFill>
            <a:miter lim="800000"/>
          </a:ln>
        </c:spPr>
        <c:txPr>
          <a:bodyPr/>
          <a:lstStyle/>
          <a:p>
            <a:pPr>
              <a:defRPr sz="2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0046720"/>
        <c:crossesAt val="0"/>
        <c:auto val="1"/>
        <c:lblAlgn val="ctr"/>
        <c:lblOffset val="10"/>
        <c:noMultiLvlLbl val="0"/>
      </c:catAx>
      <c:valAx>
        <c:axId val="100046720"/>
        <c:scaling>
          <c:orientation val="minMax"/>
          <c:max val="12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in"/>
        <c:minorTickMark val="none"/>
        <c:tickLblPos val="nextTo"/>
        <c:spPr>
          <a:ln w="38100" cap="sq">
            <a:solidFill>
              <a:schemeClr val="tx1"/>
            </a:solidFill>
            <a:miter lim="800000"/>
          </a:ln>
        </c:spPr>
        <c:txPr>
          <a:bodyPr/>
          <a:lstStyle/>
          <a:p>
            <a:pPr>
              <a:defRPr sz="2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0045184"/>
        <c:crosses val="autoZero"/>
        <c:crossBetween val="between"/>
        <c:majorUnit val="30"/>
      </c:valAx>
    </c:plotArea>
    <c:legend>
      <c:legendPos val="r"/>
      <c:layout>
        <c:manualLayout>
          <c:xMode val="edge"/>
          <c:yMode val="edge"/>
          <c:x val="0.86467133206132829"/>
          <c:y val="6.5589434338706593E-2"/>
          <c:w val="9.3438262184760923E-2"/>
          <c:h val="0.33736778258258288"/>
        </c:manualLayout>
      </c:layout>
      <c:overlay val="0"/>
      <c:txPr>
        <a:bodyPr/>
        <a:lstStyle/>
        <a:p>
          <a:pPr>
            <a:defRPr sz="2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062108063981844E-2"/>
          <c:y val="8.7474006160117329E-2"/>
          <c:w val="0.78637845201415024"/>
          <c:h val="0.81257225325466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 data Fig 3,5,tbl 1'!$BM$3</c:f>
              <c:strCache>
                <c:ptCount val="1"/>
                <c:pt idx="0">
                  <c:v>P10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'state data Fig 3,5,tbl 1'!$BM$11:$BM$14</c:f>
                <c:numCache>
                  <c:formatCode>General</c:formatCode>
                  <c:ptCount val="4"/>
                  <c:pt idx="0">
                    <c:v>2.1040000000000001</c:v>
                  </c:pt>
                  <c:pt idx="1">
                    <c:v>1.5069999999999999</c:v>
                  </c:pt>
                  <c:pt idx="2">
                    <c:v>1.2090000000000001</c:v>
                  </c:pt>
                  <c:pt idx="3">
                    <c:v>1.546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8575" cap="sq">
                <a:miter lim="800000"/>
              </a:ln>
            </c:spPr>
          </c:errBars>
          <c:cat>
            <c:strRef>
              <c:f>'state data Fig 3,5,tbl 1'!$BL$4:$BL$7</c:f>
              <c:strCache>
                <c:ptCount val="4"/>
                <c:pt idx="0">
                  <c:v>Wake-NR</c:v>
                </c:pt>
                <c:pt idx="1">
                  <c:v>NR-Wake</c:v>
                </c:pt>
                <c:pt idx="2">
                  <c:v>NR-REM</c:v>
                </c:pt>
                <c:pt idx="3">
                  <c:v>REM-Wake</c:v>
                </c:pt>
              </c:strCache>
            </c:strRef>
          </c:cat>
          <c:val>
            <c:numRef>
              <c:f>'state data Fig 3,5,tbl 1'!$BM$4:$BM$7</c:f>
              <c:numCache>
                <c:formatCode>General</c:formatCode>
                <c:ptCount val="4"/>
                <c:pt idx="0">
                  <c:v>27.504131410345387</c:v>
                </c:pt>
                <c:pt idx="1">
                  <c:v>17.5260180705924</c:v>
                </c:pt>
                <c:pt idx="2">
                  <c:v>24.263293975179327</c:v>
                </c:pt>
                <c:pt idx="3">
                  <c:v>16.843270430589776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32-435E-A07F-544A1D7A4173}"/>
            </c:ext>
          </c:extLst>
        </c:ser>
        <c:ser>
          <c:idx val="1"/>
          <c:order val="1"/>
          <c:tx>
            <c:strRef>
              <c:f>'state data Fig 3,5,tbl 1'!$BN$3</c:f>
              <c:strCache>
                <c:ptCount val="1"/>
                <c:pt idx="0">
                  <c:v>P12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'state data Fig 3,5,tbl 1'!$BN$11:$BN$14</c:f>
                <c:numCache>
                  <c:formatCode>General</c:formatCode>
                  <c:ptCount val="4"/>
                  <c:pt idx="0">
                    <c:v>2.468</c:v>
                  </c:pt>
                  <c:pt idx="1">
                    <c:v>2.14</c:v>
                  </c:pt>
                  <c:pt idx="2">
                    <c:v>1.252</c:v>
                  </c:pt>
                  <c:pt idx="3">
                    <c:v>0.81799999999999995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8575" cap="sq">
                <a:miter lim="800000"/>
              </a:ln>
            </c:spPr>
          </c:errBars>
          <c:cat>
            <c:strRef>
              <c:f>'state data Fig 3,5,tbl 1'!$BL$4:$BL$7</c:f>
              <c:strCache>
                <c:ptCount val="4"/>
                <c:pt idx="0">
                  <c:v>Wake-NR</c:v>
                </c:pt>
                <c:pt idx="1">
                  <c:v>NR-Wake</c:v>
                </c:pt>
                <c:pt idx="2">
                  <c:v>NR-REM</c:v>
                </c:pt>
                <c:pt idx="3">
                  <c:v>REM-Wake</c:v>
                </c:pt>
              </c:strCache>
            </c:strRef>
          </c:cat>
          <c:val>
            <c:numRef>
              <c:f>'state data Fig 3,5,tbl 1'!$BN$4:$BN$7</c:f>
              <c:numCache>
                <c:formatCode>General</c:formatCode>
                <c:ptCount val="4"/>
                <c:pt idx="0">
                  <c:v>29.987556333355979</c:v>
                </c:pt>
                <c:pt idx="1">
                  <c:v>15.423020334652481</c:v>
                </c:pt>
                <c:pt idx="2">
                  <c:v>21.035895751799899</c:v>
                </c:pt>
                <c:pt idx="3">
                  <c:v>17.685543188649511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F32-435E-A07F-544A1D7A4173}"/>
            </c:ext>
          </c:extLst>
        </c:ser>
        <c:ser>
          <c:idx val="2"/>
          <c:order val="2"/>
          <c:tx>
            <c:strRef>
              <c:f>'state data Fig 3,5,tbl 1'!$BO$3</c:f>
              <c:strCache>
                <c:ptCount val="1"/>
                <c:pt idx="0">
                  <c:v>P14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'state data Fig 3,5,tbl 1'!$BO$11:$BO$14</c:f>
                <c:numCache>
                  <c:formatCode>General</c:formatCode>
                  <c:ptCount val="4"/>
                  <c:pt idx="0">
                    <c:v>2.008</c:v>
                  </c:pt>
                  <c:pt idx="1">
                    <c:v>1.427</c:v>
                  </c:pt>
                  <c:pt idx="2">
                    <c:v>1.2230000000000001</c:v>
                  </c:pt>
                  <c:pt idx="3">
                    <c:v>1.391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8575" cap="sq">
                <a:miter lim="800000"/>
              </a:ln>
            </c:spPr>
          </c:errBars>
          <c:cat>
            <c:strRef>
              <c:f>'state data Fig 3,5,tbl 1'!$BL$4:$BL$7</c:f>
              <c:strCache>
                <c:ptCount val="4"/>
                <c:pt idx="0">
                  <c:v>Wake-NR</c:v>
                </c:pt>
                <c:pt idx="1">
                  <c:v>NR-Wake</c:v>
                </c:pt>
                <c:pt idx="2">
                  <c:v>NR-REM</c:v>
                </c:pt>
                <c:pt idx="3">
                  <c:v>REM-Wake</c:v>
                </c:pt>
              </c:strCache>
            </c:strRef>
          </c:cat>
          <c:val>
            <c:numRef>
              <c:f>'state data Fig 3,5,tbl 1'!$BO$4:$BO$7</c:f>
              <c:numCache>
                <c:formatCode>General</c:formatCode>
                <c:ptCount val="4"/>
                <c:pt idx="0">
                  <c:v>24.168960170306487</c:v>
                </c:pt>
                <c:pt idx="1">
                  <c:v>16.381250354268403</c:v>
                </c:pt>
                <c:pt idx="2">
                  <c:v>13.866316773466997</c:v>
                </c:pt>
                <c:pt idx="3">
                  <c:v>9.7474351097332281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F32-435E-A07F-544A1D7A4173}"/>
            </c:ext>
          </c:extLst>
        </c:ser>
        <c:ser>
          <c:idx val="3"/>
          <c:order val="3"/>
          <c:tx>
            <c:strRef>
              <c:f>'state data Fig 3,5,tbl 1'!$BP$3</c:f>
              <c:strCache>
                <c:ptCount val="1"/>
                <c:pt idx="0">
                  <c:v>P17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'state data Fig 3,5,tbl 1'!$BP$11:$BP$14</c:f>
                <c:numCache>
                  <c:formatCode>General</c:formatCode>
                  <c:ptCount val="4"/>
                  <c:pt idx="0">
                    <c:v>3.2559999999999998</c:v>
                  </c:pt>
                  <c:pt idx="1">
                    <c:v>2.6869999999999998</c:v>
                  </c:pt>
                  <c:pt idx="2">
                    <c:v>0.84199999999999997</c:v>
                  </c:pt>
                  <c:pt idx="3">
                    <c:v>0.58099999999999996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8575" cap="sq">
                <a:miter lim="800000"/>
              </a:ln>
            </c:spPr>
          </c:errBars>
          <c:cat>
            <c:strRef>
              <c:f>'state data Fig 3,5,tbl 1'!$BL$4:$BL$7</c:f>
              <c:strCache>
                <c:ptCount val="4"/>
                <c:pt idx="0">
                  <c:v>Wake-NR</c:v>
                </c:pt>
                <c:pt idx="1">
                  <c:v>NR-Wake</c:v>
                </c:pt>
                <c:pt idx="2">
                  <c:v>NR-REM</c:v>
                </c:pt>
                <c:pt idx="3">
                  <c:v>REM-Wake</c:v>
                </c:pt>
              </c:strCache>
            </c:strRef>
          </c:cat>
          <c:val>
            <c:numRef>
              <c:f>'state data Fig 3,5,tbl 1'!$BP$4:$BP$7</c:f>
              <c:numCache>
                <c:formatCode>General</c:formatCode>
                <c:ptCount val="4"/>
                <c:pt idx="0">
                  <c:v>19.785251997721168</c:v>
                </c:pt>
                <c:pt idx="1">
                  <c:v>15.360515649840561</c:v>
                </c:pt>
                <c:pt idx="2">
                  <c:v>8.5580704290535063</c:v>
                </c:pt>
                <c:pt idx="3">
                  <c:v>4.4308287301092895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F32-435E-A07F-544A1D7A4173}"/>
            </c:ext>
          </c:extLst>
        </c:ser>
        <c:ser>
          <c:idx val="4"/>
          <c:order val="4"/>
          <c:tx>
            <c:strRef>
              <c:f>'state data Fig 3,5,tbl 1'!$BQ$3</c:f>
              <c:strCache>
                <c:ptCount val="1"/>
                <c:pt idx="0">
                  <c:v>P21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'state data Fig 3,5,tbl 1'!$BQ$11:$BQ$14</c:f>
                <c:numCache>
                  <c:formatCode>General</c:formatCode>
                  <c:ptCount val="4"/>
                  <c:pt idx="0">
                    <c:v>1.861</c:v>
                  </c:pt>
                  <c:pt idx="1">
                    <c:v>1.6970000000000001</c:v>
                  </c:pt>
                  <c:pt idx="2">
                    <c:v>0.753</c:v>
                  </c:pt>
                  <c:pt idx="3">
                    <c:v>0.62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8575" cap="sq">
                <a:miter lim="800000"/>
              </a:ln>
            </c:spPr>
          </c:errBars>
          <c:cat>
            <c:strRef>
              <c:f>'state data Fig 3,5,tbl 1'!$BL$4:$BL$7</c:f>
              <c:strCache>
                <c:ptCount val="4"/>
                <c:pt idx="0">
                  <c:v>Wake-NR</c:v>
                </c:pt>
                <c:pt idx="1">
                  <c:v>NR-Wake</c:v>
                </c:pt>
                <c:pt idx="2">
                  <c:v>NR-REM</c:v>
                </c:pt>
                <c:pt idx="3">
                  <c:v>REM-Wake</c:v>
                </c:pt>
              </c:strCache>
            </c:strRef>
          </c:cat>
          <c:val>
            <c:numRef>
              <c:f>'state data Fig 3,5,tbl 1'!$BQ$4:$BQ$7</c:f>
              <c:numCache>
                <c:formatCode>General</c:formatCode>
                <c:ptCount val="4"/>
                <c:pt idx="0">
                  <c:v>15.971052601741633</c:v>
                </c:pt>
                <c:pt idx="1">
                  <c:v>12.795252465927469</c:v>
                </c:pt>
                <c:pt idx="2">
                  <c:v>7.9015005207243609</c:v>
                </c:pt>
                <c:pt idx="3">
                  <c:v>3.0485926494638305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F32-435E-A07F-544A1D7A4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01151488"/>
        <c:axId val="101153024"/>
      </c:barChart>
      <c:catAx>
        <c:axId val="10115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8100" cap="sq">
            <a:solidFill>
              <a:schemeClr val="tx1"/>
            </a:solidFill>
            <a:miter lim="800000"/>
          </a:ln>
        </c:spPr>
        <c:txPr>
          <a:bodyPr/>
          <a:lstStyle/>
          <a:p>
            <a:pPr>
              <a:defRPr sz="2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1153024"/>
        <c:crossesAt val="0"/>
        <c:auto val="1"/>
        <c:lblAlgn val="ctr"/>
        <c:lblOffset val="10"/>
        <c:noMultiLvlLbl val="0"/>
      </c:catAx>
      <c:valAx>
        <c:axId val="101153024"/>
        <c:scaling>
          <c:orientation val="minMax"/>
          <c:max val="4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in"/>
        <c:minorTickMark val="none"/>
        <c:tickLblPos val="nextTo"/>
        <c:spPr>
          <a:ln w="38100" cap="sq">
            <a:solidFill>
              <a:schemeClr val="tx1"/>
            </a:solidFill>
            <a:miter lim="800000"/>
          </a:ln>
        </c:spPr>
        <c:txPr>
          <a:bodyPr/>
          <a:lstStyle/>
          <a:p>
            <a:pPr>
              <a:defRPr sz="2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1151488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6467133206132829"/>
          <c:y val="6.5589434338706593E-2"/>
          <c:w val="9.3438262184760923E-2"/>
          <c:h val="0.33736778258258288"/>
        </c:manualLayout>
      </c:layout>
      <c:overlay val="0"/>
      <c:txPr>
        <a:bodyPr/>
        <a:lstStyle/>
        <a:p>
          <a:pPr>
            <a:defRPr sz="2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Awake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645874947778496E-2"/>
          <c:y val="0.12708602701152624"/>
          <c:w val="0.86880479354398465"/>
          <c:h val="0.81073215113406849"/>
        </c:manualLayout>
      </c:layout>
      <c:scatterChart>
        <c:scatterStyle val="smoothMarker"/>
        <c:varyColors val="0"/>
        <c:ser>
          <c:idx val="1"/>
          <c:order val="0"/>
          <c:tx>
            <c:v>P21</c:v>
          </c:tx>
          <c:spPr>
            <a:ln w="3810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9"/>
            <c:spPr>
              <a:solidFill>
                <a:schemeClr val="tx2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'State FFT Fig4'!$C$64:$W$64</c:f>
                <c:numCache>
                  <c:formatCode>General</c:formatCode>
                  <c:ptCount val="21"/>
                  <c:pt idx="0">
                    <c:v>0.16903595821717712</c:v>
                  </c:pt>
                  <c:pt idx="1">
                    <c:v>2.1877264177197584</c:v>
                  </c:pt>
                  <c:pt idx="2">
                    <c:v>1.8305889308873269</c:v>
                  </c:pt>
                  <c:pt idx="3">
                    <c:v>1.9588818887576875</c:v>
                  </c:pt>
                  <c:pt idx="4">
                    <c:v>1.9551676681011845</c:v>
                  </c:pt>
                  <c:pt idx="5">
                    <c:v>2.0941437568262362</c:v>
                  </c:pt>
                  <c:pt idx="6">
                    <c:v>2.0006215212541476</c:v>
                  </c:pt>
                  <c:pt idx="7">
                    <c:v>2.1237573209799607</c:v>
                  </c:pt>
                  <c:pt idx="8">
                    <c:v>1.2583234627861353</c:v>
                  </c:pt>
                  <c:pt idx="9">
                    <c:v>0.75908182321787088</c:v>
                  </c:pt>
                  <c:pt idx="10">
                    <c:v>0.71886293599376883</c:v>
                  </c:pt>
                  <c:pt idx="11">
                    <c:v>0.46010512969599443</c:v>
                  </c:pt>
                  <c:pt idx="12">
                    <c:v>0.41881786301889495</c:v>
                  </c:pt>
                  <c:pt idx="13">
                    <c:v>0.37292884455043979</c:v>
                  </c:pt>
                  <c:pt idx="14">
                    <c:v>0.45124162074275437</c:v>
                  </c:pt>
                  <c:pt idx="15">
                    <c:v>0.36307720867562887</c:v>
                  </c:pt>
                  <c:pt idx="16">
                    <c:v>0.41509987881673743</c:v>
                  </c:pt>
                  <c:pt idx="17">
                    <c:v>0.41271836504190174</c:v>
                  </c:pt>
                  <c:pt idx="18">
                    <c:v>0.31043697880377014</c:v>
                  </c:pt>
                  <c:pt idx="19">
                    <c:v>0.40686475454979426</c:v>
                  </c:pt>
                  <c:pt idx="20">
                    <c:v>0.35364588818843562</c:v>
                  </c:pt>
                </c:numCache>
              </c:numRef>
            </c:plus>
            <c:minus>
              <c:numRef>
                <c:f>'State FFT Fig4'!$C$64:$W$64</c:f>
                <c:numCache>
                  <c:formatCode>General</c:formatCode>
                  <c:ptCount val="21"/>
                  <c:pt idx="0">
                    <c:v>0.16903595821717712</c:v>
                  </c:pt>
                  <c:pt idx="1">
                    <c:v>2.1877264177197584</c:v>
                  </c:pt>
                  <c:pt idx="2">
                    <c:v>1.8305889308873269</c:v>
                  </c:pt>
                  <c:pt idx="3">
                    <c:v>1.9588818887576875</c:v>
                  </c:pt>
                  <c:pt idx="4">
                    <c:v>1.9551676681011845</c:v>
                  </c:pt>
                  <c:pt idx="5">
                    <c:v>2.0941437568262362</c:v>
                  </c:pt>
                  <c:pt idx="6">
                    <c:v>2.0006215212541476</c:v>
                  </c:pt>
                  <c:pt idx="7">
                    <c:v>2.1237573209799607</c:v>
                  </c:pt>
                  <c:pt idx="8">
                    <c:v>1.2583234627861353</c:v>
                  </c:pt>
                  <c:pt idx="9">
                    <c:v>0.75908182321787088</c:v>
                  </c:pt>
                  <c:pt idx="10">
                    <c:v>0.71886293599376883</c:v>
                  </c:pt>
                  <c:pt idx="11">
                    <c:v>0.46010512969599443</c:v>
                  </c:pt>
                  <c:pt idx="12">
                    <c:v>0.41881786301889495</c:v>
                  </c:pt>
                  <c:pt idx="13">
                    <c:v>0.37292884455043979</c:v>
                  </c:pt>
                  <c:pt idx="14">
                    <c:v>0.45124162074275437</c:v>
                  </c:pt>
                  <c:pt idx="15">
                    <c:v>0.36307720867562887</c:v>
                  </c:pt>
                  <c:pt idx="16">
                    <c:v>0.41509987881673743</c:v>
                  </c:pt>
                  <c:pt idx="17">
                    <c:v>0.41271836504190174</c:v>
                  </c:pt>
                  <c:pt idx="18">
                    <c:v>0.31043697880377014</c:v>
                  </c:pt>
                  <c:pt idx="19">
                    <c:v>0.40686475454979426</c:v>
                  </c:pt>
                  <c:pt idx="20">
                    <c:v>0.35364588818843562</c:v>
                  </c:pt>
                </c:numCache>
              </c:numRef>
            </c:minus>
            <c:spPr>
              <a:ln w="19050" cap="sq">
                <a:miter lim="800000"/>
              </a:ln>
            </c:spPr>
          </c:errBars>
          <c:xVal>
            <c:numRef>
              <c:f>'State FFT Fig4'!$C$52:$W$52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'State FFT Fig4'!$C$62:$W$62</c:f>
              <c:numCache>
                <c:formatCode>General</c:formatCode>
                <c:ptCount val="21"/>
                <c:pt idx="0">
                  <c:v>1.0039407846711585</c:v>
                </c:pt>
                <c:pt idx="1">
                  <c:v>18.610597297328944</c:v>
                </c:pt>
                <c:pt idx="2">
                  <c:v>24.586484946090494</c:v>
                </c:pt>
                <c:pt idx="3">
                  <c:v>30.171661911766673</c:v>
                </c:pt>
                <c:pt idx="4">
                  <c:v>29.921457098558122</c:v>
                </c:pt>
                <c:pt idx="5">
                  <c:v>31.422334173860392</c:v>
                </c:pt>
                <c:pt idx="6">
                  <c:v>25.37970045343863</c:v>
                </c:pt>
                <c:pt idx="7">
                  <c:v>23.095809769606564</c:v>
                </c:pt>
                <c:pt idx="8">
                  <c:v>13.744686949293749</c:v>
                </c:pt>
                <c:pt idx="9">
                  <c:v>7.7734193969392971</c:v>
                </c:pt>
                <c:pt idx="10">
                  <c:v>8.0371345617885002</c:v>
                </c:pt>
                <c:pt idx="11">
                  <c:v>5.1670703095463892</c:v>
                </c:pt>
                <c:pt idx="12">
                  <c:v>4.3473682335321691</c:v>
                </c:pt>
                <c:pt idx="13">
                  <c:v>3.8097149981446825</c:v>
                </c:pt>
                <c:pt idx="14">
                  <c:v>4.3533440524634885</c:v>
                </c:pt>
                <c:pt idx="15">
                  <c:v>3.2191270850923392</c:v>
                </c:pt>
                <c:pt idx="16">
                  <c:v>3.7229975529676702</c:v>
                </c:pt>
                <c:pt idx="17">
                  <c:v>3.4049976135080806</c:v>
                </c:pt>
                <c:pt idx="18">
                  <c:v>2.5431204136669745</c:v>
                </c:pt>
                <c:pt idx="19">
                  <c:v>2.945962514723361</c:v>
                </c:pt>
                <c:pt idx="20">
                  <c:v>2.2074924463264711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75F-4A63-9C0A-C84FB2BB531F}"/>
            </c:ext>
          </c:extLst>
        </c:ser>
        <c:ser>
          <c:idx val="2"/>
          <c:order val="1"/>
          <c:tx>
            <c:v>P17</c:v>
          </c:tx>
          <c:spPr>
            <a:ln w="38100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2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'State FFT Fig4'!$C$51:$W$51</c:f>
                <c:numCache>
                  <c:formatCode>General</c:formatCode>
                  <c:ptCount val="21"/>
                  <c:pt idx="0">
                    <c:v>7.0076343114033282E-2</c:v>
                  </c:pt>
                  <c:pt idx="1">
                    <c:v>1.1621424060237155</c:v>
                  </c:pt>
                  <c:pt idx="2">
                    <c:v>1.3228561601428226</c:v>
                  </c:pt>
                  <c:pt idx="3">
                    <c:v>1.6366467451363682</c:v>
                  </c:pt>
                  <c:pt idx="4">
                    <c:v>1.6192914891739996</c:v>
                  </c:pt>
                  <c:pt idx="5">
                    <c:v>1.7893815080948585</c:v>
                  </c:pt>
                  <c:pt idx="6">
                    <c:v>1.6323986238714974</c:v>
                  </c:pt>
                  <c:pt idx="7">
                    <c:v>1.4389444112988019</c:v>
                  </c:pt>
                  <c:pt idx="8">
                    <c:v>0.81959173631113869</c:v>
                  </c:pt>
                  <c:pt idx="9">
                    <c:v>0.483971332675034</c:v>
                  </c:pt>
                  <c:pt idx="10">
                    <c:v>0.5106367278513928</c:v>
                  </c:pt>
                  <c:pt idx="11">
                    <c:v>0.33638444210582119</c:v>
                  </c:pt>
                  <c:pt idx="12">
                    <c:v>0.28749994361294073</c:v>
                  </c:pt>
                  <c:pt idx="13">
                    <c:v>0.24993726726874588</c:v>
                  </c:pt>
                  <c:pt idx="14">
                    <c:v>0.29106268471779034</c:v>
                  </c:pt>
                  <c:pt idx="15">
                    <c:v>0.21917354480578785</c:v>
                  </c:pt>
                  <c:pt idx="16">
                    <c:v>0.26517072800015207</c:v>
                  </c:pt>
                  <c:pt idx="17">
                    <c:v>0.24823768594583026</c:v>
                  </c:pt>
                  <c:pt idx="18">
                    <c:v>0.20174514135055349</c:v>
                  </c:pt>
                  <c:pt idx="19">
                    <c:v>0.24056121699571956</c:v>
                  </c:pt>
                  <c:pt idx="20">
                    <c:v>0.18320769479356155</c:v>
                  </c:pt>
                </c:numCache>
              </c:numRef>
            </c:plus>
            <c:minus>
              <c:numRef>
                <c:f>'State FFT Fig4'!$C$51:$W$51</c:f>
                <c:numCache>
                  <c:formatCode>General</c:formatCode>
                  <c:ptCount val="21"/>
                  <c:pt idx="0">
                    <c:v>7.0076343114033282E-2</c:v>
                  </c:pt>
                  <c:pt idx="1">
                    <c:v>1.1621424060237155</c:v>
                  </c:pt>
                  <c:pt idx="2">
                    <c:v>1.3228561601428226</c:v>
                  </c:pt>
                  <c:pt idx="3">
                    <c:v>1.6366467451363682</c:v>
                  </c:pt>
                  <c:pt idx="4">
                    <c:v>1.6192914891739996</c:v>
                  </c:pt>
                  <c:pt idx="5">
                    <c:v>1.7893815080948585</c:v>
                  </c:pt>
                  <c:pt idx="6">
                    <c:v>1.6323986238714974</c:v>
                  </c:pt>
                  <c:pt idx="7">
                    <c:v>1.4389444112988019</c:v>
                  </c:pt>
                  <c:pt idx="8">
                    <c:v>0.81959173631113869</c:v>
                  </c:pt>
                  <c:pt idx="9">
                    <c:v>0.483971332675034</c:v>
                  </c:pt>
                  <c:pt idx="10">
                    <c:v>0.5106367278513928</c:v>
                  </c:pt>
                  <c:pt idx="11">
                    <c:v>0.33638444210582119</c:v>
                  </c:pt>
                  <c:pt idx="12">
                    <c:v>0.28749994361294073</c:v>
                  </c:pt>
                  <c:pt idx="13">
                    <c:v>0.24993726726874588</c:v>
                  </c:pt>
                  <c:pt idx="14">
                    <c:v>0.29106268471779034</c:v>
                  </c:pt>
                  <c:pt idx="15">
                    <c:v>0.21917354480578785</c:v>
                  </c:pt>
                  <c:pt idx="16">
                    <c:v>0.26517072800015207</c:v>
                  </c:pt>
                  <c:pt idx="17">
                    <c:v>0.24823768594583026</c:v>
                  </c:pt>
                  <c:pt idx="18">
                    <c:v>0.20174514135055349</c:v>
                  </c:pt>
                  <c:pt idx="19">
                    <c:v>0.24056121699571956</c:v>
                  </c:pt>
                  <c:pt idx="20">
                    <c:v>0.18320769479356155</c:v>
                  </c:pt>
                </c:numCache>
              </c:numRef>
            </c:minus>
            <c:spPr>
              <a:ln w="19050" cap="sq">
                <a:miter lim="800000"/>
              </a:ln>
            </c:spPr>
          </c:errBars>
          <c:xVal>
            <c:numRef>
              <c:f>'State FFT Fig4'!$C$40:$W$40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'State FFT Fig4'!$C$49:$W$49</c:f>
              <c:numCache>
                <c:formatCode>General</c:formatCode>
                <c:ptCount val="21"/>
                <c:pt idx="0">
                  <c:v>0.68016572805380038</c:v>
                </c:pt>
                <c:pt idx="1">
                  <c:v>13.20371709217099</c:v>
                </c:pt>
                <c:pt idx="2">
                  <c:v>18.233797014718007</c:v>
                </c:pt>
                <c:pt idx="3">
                  <c:v>22.68954400786982</c:v>
                </c:pt>
                <c:pt idx="4">
                  <c:v>22.654601989788194</c:v>
                </c:pt>
                <c:pt idx="5">
                  <c:v>24.10861141476731</c:v>
                </c:pt>
                <c:pt idx="6">
                  <c:v>17.083518777577744</c:v>
                </c:pt>
                <c:pt idx="7">
                  <c:v>13.50261884590461</c:v>
                </c:pt>
                <c:pt idx="8">
                  <c:v>8.6557352101976299</c:v>
                </c:pt>
                <c:pt idx="9">
                  <c:v>5.2516782813096192</c:v>
                </c:pt>
                <c:pt idx="10">
                  <c:v>5.5830314326841126</c:v>
                </c:pt>
                <c:pt idx="11">
                  <c:v>3.838784029917309</c:v>
                </c:pt>
                <c:pt idx="12">
                  <c:v>3.3340354083717143</c:v>
                </c:pt>
                <c:pt idx="13">
                  <c:v>3.0188453900520691</c:v>
                </c:pt>
                <c:pt idx="14">
                  <c:v>3.4799127247954571</c:v>
                </c:pt>
                <c:pt idx="15">
                  <c:v>2.647864198689784</c:v>
                </c:pt>
                <c:pt idx="16">
                  <c:v>3.1498609186267585</c:v>
                </c:pt>
                <c:pt idx="17">
                  <c:v>2.958800128010576</c:v>
                </c:pt>
                <c:pt idx="18">
                  <c:v>2.2812213184993033</c:v>
                </c:pt>
                <c:pt idx="19">
                  <c:v>2.7637589207218012</c:v>
                </c:pt>
                <c:pt idx="20">
                  <c:v>2.1013949525327185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75F-4A63-9C0A-C84FB2BB531F}"/>
            </c:ext>
          </c:extLst>
        </c:ser>
        <c:ser>
          <c:idx val="3"/>
          <c:order val="2"/>
          <c:tx>
            <c:v>P14</c:v>
          </c:tx>
          <c:spPr>
            <a:ln w="38100" cap="rnd">
              <a:solidFill>
                <a:schemeClr val="accent3">
                  <a:lumMod val="40000"/>
                  <a:lumOff val="6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3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'State FFT Fig4'!$C$39:$W$39</c:f>
                <c:numCache>
                  <c:formatCode>General</c:formatCode>
                  <c:ptCount val="21"/>
                  <c:pt idx="0">
                    <c:v>8.3642762389442779E-2</c:v>
                  </c:pt>
                  <c:pt idx="1">
                    <c:v>0.98196297943318656</c:v>
                  </c:pt>
                  <c:pt idx="2">
                    <c:v>1.2604048392729528</c:v>
                  </c:pt>
                  <c:pt idx="3">
                    <c:v>1.6783070186931719</c:v>
                  </c:pt>
                  <c:pt idx="4">
                    <c:v>1.6399049274280098</c:v>
                  </c:pt>
                  <c:pt idx="5">
                    <c:v>1.6029359214986796</c:v>
                  </c:pt>
                  <c:pt idx="6">
                    <c:v>1.0592925145841177</c:v>
                  </c:pt>
                  <c:pt idx="7">
                    <c:v>0.89741395343795871</c:v>
                  </c:pt>
                  <c:pt idx="8">
                    <c:v>0.65294213238771948</c:v>
                  </c:pt>
                  <c:pt idx="9">
                    <c:v>0.40934162809327729</c:v>
                  </c:pt>
                  <c:pt idx="10">
                    <c:v>0.46055903333833309</c:v>
                  </c:pt>
                  <c:pt idx="11">
                    <c:v>0.35855918586615304</c:v>
                  </c:pt>
                  <c:pt idx="12">
                    <c:v>0.36517661642291471</c:v>
                  </c:pt>
                  <c:pt idx="13">
                    <c:v>0.33400113122225966</c:v>
                  </c:pt>
                  <c:pt idx="14">
                    <c:v>0.42928859379739331</c:v>
                  </c:pt>
                  <c:pt idx="15">
                    <c:v>0.36525777319001906</c:v>
                  </c:pt>
                  <c:pt idx="16">
                    <c:v>0.46122616532820082</c:v>
                  </c:pt>
                  <c:pt idx="17">
                    <c:v>0.43613822576169825</c:v>
                  </c:pt>
                  <c:pt idx="18">
                    <c:v>0.35104653735300617</c:v>
                  </c:pt>
                  <c:pt idx="19">
                    <c:v>0.41535230816996183</c:v>
                  </c:pt>
                  <c:pt idx="20">
                    <c:v>0.31096174711318025</c:v>
                  </c:pt>
                </c:numCache>
              </c:numRef>
            </c:plus>
            <c:minus>
              <c:numRef>
                <c:f>'State FFT Fig4'!$C$39:$W$39</c:f>
                <c:numCache>
                  <c:formatCode>General</c:formatCode>
                  <c:ptCount val="21"/>
                  <c:pt idx="0">
                    <c:v>8.3642762389442779E-2</c:v>
                  </c:pt>
                  <c:pt idx="1">
                    <c:v>0.98196297943318656</c:v>
                  </c:pt>
                  <c:pt idx="2">
                    <c:v>1.2604048392729528</c:v>
                  </c:pt>
                  <c:pt idx="3">
                    <c:v>1.6783070186931719</c:v>
                  </c:pt>
                  <c:pt idx="4">
                    <c:v>1.6399049274280098</c:v>
                  </c:pt>
                  <c:pt idx="5">
                    <c:v>1.6029359214986796</c:v>
                  </c:pt>
                  <c:pt idx="6">
                    <c:v>1.0592925145841177</c:v>
                  </c:pt>
                  <c:pt idx="7">
                    <c:v>0.89741395343795871</c:v>
                  </c:pt>
                  <c:pt idx="8">
                    <c:v>0.65294213238771948</c:v>
                  </c:pt>
                  <c:pt idx="9">
                    <c:v>0.40934162809327729</c:v>
                  </c:pt>
                  <c:pt idx="10">
                    <c:v>0.46055903333833309</c:v>
                  </c:pt>
                  <c:pt idx="11">
                    <c:v>0.35855918586615304</c:v>
                  </c:pt>
                  <c:pt idx="12">
                    <c:v>0.36517661642291471</c:v>
                  </c:pt>
                  <c:pt idx="13">
                    <c:v>0.33400113122225966</c:v>
                  </c:pt>
                  <c:pt idx="14">
                    <c:v>0.42928859379739331</c:v>
                  </c:pt>
                  <c:pt idx="15">
                    <c:v>0.36525777319001906</c:v>
                  </c:pt>
                  <c:pt idx="16">
                    <c:v>0.46122616532820082</c:v>
                  </c:pt>
                  <c:pt idx="17">
                    <c:v>0.43613822576169825</c:v>
                  </c:pt>
                  <c:pt idx="18">
                    <c:v>0.35104653735300617</c:v>
                  </c:pt>
                  <c:pt idx="19">
                    <c:v>0.41535230816996183</c:v>
                  </c:pt>
                  <c:pt idx="20">
                    <c:v>0.31096174711318025</c:v>
                  </c:pt>
                </c:numCache>
              </c:numRef>
            </c:minus>
            <c:spPr>
              <a:ln w="19050" cap="sq">
                <a:miter lim="800000"/>
              </a:ln>
            </c:spPr>
          </c:errBars>
          <c:xVal>
            <c:numRef>
              <c:f>'State FFT Fig4'!$C$28:$W$28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'State FFT Fig4'!$C$37:$W$37</c:f>
              <c:numCache>
                <c:formatCode>General</c:formatCode>
                <c:ptCount val="21"/>
                <c:pt idx="0">
                  <c:v>0.69878762359934787</c:v>
                </c:pt>
                <c:pt idx="1">
                  <c:v>12.638161376401303</c:v>
                </c:pt>
                <c:pt idx="2">
                  <c:v>16.646206744891067</c:v>
                </c:pt>
                <c:pt idx="3">
                  <c:v>18.971475323848381</c:v>
                </c:pt>
                <c:pt idx="4">
                  <c:v>17.990187402972808</c:v>
                </c:pt>
                <c:pt idx="5">
                  <c:v>13.963386470778071</c:v>
                </c:pt>
                <c:pt idx="6">
                  <c:v>7.7552378362185328</c:v>
                </c:pt>
                <c:pt idx="7">
                  <c:v>6.625158724947708</c:v>
                </c:pt>
                <c:pt idx="8">
                  <c:v>4.9448168258276226</c:v>
                </c:pt>
                <c:pt idx="9">
                  <c:v>3.2240321148362239</c:v>
                </c:pt>
                <c:pt idx="10">
                  <c:v>3.5314549801854844</c:v>
                </c:pt>
                <c:pt idx="11">
                  <c:v>2.6264870841406371</c:v>
                </c:pt>
                <c:pt idx="12">
                  <c:v>2.4805646103705823</c:v>
                </c:pt>
                <c:pt idx="13">
                  <c:v>2.3402481278751344</c:v>
                </c:pt>
                <c:pt idx="14">
                  <c:v>2.844531027849575</c:v>
                </c:pt>
                <c:pt idx="15">
                  <c:v>2.2927039496474908</c:v>
                </c:pt>
                <c:pt idx="16">
                  <c:v>2.7733908857719554</c:v>
                </c:pt>
                <c:pt idx="17">
                  <c:v>2.6690269064625096</c:v>
                </c:pt>
                <c:pt idx="18">
                  <c:v>2.1317153712490686</c:v>
                </c:pt>
                <c:pt idx="19">
                  <c:v>2.5724216326032465</c:v>
                </c:pt>
                <c:pt idx="20">
                  <c:v>1.9873926848035037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75F-4A63-9C0A-C84FB2BB531F}"/>
            </c:ext>
          </c:extLst>
        </c:ser>
        <c:ser>
          <c:idx val="4"/>
          <c:order val="3"/>
          <c:tx>
            <c:v>P12</c:v>
          </c:tx>
          <c:spPr>
            <a:ln w="38100">
              <a:solidFill>
                <a:schemeClr val="accent6">
                  <a:lumMod val="40000"/>
                  <a:lumOff val="6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'State FFT Fig4'!$C$27:$X$27</c:f>
                <c:numCache>
                  <c:formatCode>General</c:formatCode>
                  <c:ptCount val="22"/>
                  <c:pt idx="0">
                    <c:v>7.1337516288711128E-2</c:v>
                  </c:pt>
                  <c:pt idx="1">
                    <c:v>0.9418994032051603</c:v>
                  </c:pt>
                  <c:pt idx="2">
                    <c:v>1.0893517140307367</c:v>
                  </c:pt>
                  <c:pt idx="3">
                    <c:v>1.1305776973802451</c:v>
                  </c:pt>
                  <c:pt idx="4">
                    <c:v>1.141068082402718</c:v>
                  </c:pt>
                  <c:pt idx="5">
                    <c:v>0.81553736308880354</c:v>
                  </c:pt>
                  <c:pt idx="6">
                    <c:v>0.41750422243925622</c:v>
                  </c:pt>
                  <c:pt idx="7">
                    <c:v>0.38890131560559155</c:v>
                  </c:pt>
                  <c:pt idx="8">
                    <c:v>0.30176209859879433</c:v>
                  </c:pt>
                  <c:pt idx="9">
                    <c:v>0.2145325038906982</c:v>
                  </c:pt>
                  <c:pt idx="10">
                    <c:v>0.23479551347122762</c:v>
                  </c:pt>
                  <c:pt idx="11">
                    <c:v>0.18357199637145447</c:v>
                  </c:pt>
                  <c:pt idx="12">
                    <c:v>0.16079550682683996</c:v>
                  </c:pt>
                  <c:pt idx="13">
                    <c:v>0.17057076133931548</c:v>
                  </c:pt>
                  <c:pt idx="14">
                    <c:v>0.21313953987861989</c:v>
                  </c:pt>
                  <c:pt idx="15">
                    <c:v>0.15728464450555973</c:v>
                  </c:pt>
                  <c:pt idx="16">
                    <c:v>0.20082934216944784</c:v>
                  </c:pt>
                  <c:pt idx="17">
                    <c:v>0.19384308184129437</c:v>
                  </c:pt>
                  <c:pt idx="18">
                    <c:v>0.15591372244280091</c:v>
                  </c:pt>
                  <c:pt idx="19">
                    <c:v>0.18087316983835669</c:v>
                  </c:pt>
                  <c:pt idx="20">
                    <c:v>0.16366059095411378</c:v>
                  </c:pt>
                </c:numCache>
              </c:numRef>
            </c:plus>
            <c:minus>
              <c:numRef>
                <c:f>'State FFT Fig4'!$C$27:$W$27</c:f>
                <c:numCache>
                  <c:formatCode>General</c:formatCode>
                  <c:ptCount val="21"/>
                  <c:pt idx="0">
                    <c:v>7.1337516288711128E-2</c:v>
                  </c:pt>
                  <c:pt idx="1">
                    <c:v>0.9418994032051603</c:v>
                  </c:pt>
                  <c:pt idx="2">
                    <c:v>1.0893517140307367</c:v>
                  </c:pt>
                  <c:pt idx="3">
                    <c:v>1.1305776973802451</c:v>
                  </c:pt>
                  <c:pt idx="4">
                    <c:v>1.141068082402718</c:v>
                  </c:pt>
                  <c:pt idx="5">
                    <c:v>0.81553736308880354</c:v>
                  </c:pt>
                  <c:pt idx="6">
                    <c:v>0.41750422243925622</c:v>
                  </c:pt>
                  <c:pt idx="7">
                    <c:v>0.38890131560559155</c:v>
                  </c:pt>
                  <c:pt idx="8">
                    <c:v>0.30176209859879433</c:v>
                  </c:pt>
                  <c:pt idx="9">
                    <c:v>0.2145325038906982</c:v>
                  </c:pt>
                  <c:pt idx="10">
                    <c:v>0.23479551347122762</c:v>
                  </c:pt>
                  <c:pt idx="11">
                    <c:v>0.18357199637145447</c:v>
                  </c:pt>
                  <c:pt idx="12">
                    <c:v>0.16079550682683996</c:v>
                  </c:pt>
                  <c:pt idx="13">
                    <c:v>0.17057076133931548</c:v>
                  </c:pt>
                  <c:pt idx="14">
                    <c:v>0.21313953987861989</c:v>
                  </c:pt>
                  <c:pt idx="15">
                    <c:v>0.15728464450555973</c:v>
                  </c:pt>
                  <c:pt idx="16">
                    <c:v>0.20082934216944784</c:v>
                  </c:pt>
                  <c:pt idx="17">
                    <c:v>0.19384308184129437</c:v>
                  </c:pt>
                  <c:pt idx="18">
                    <c:v>0.15591372244280091</c:v>
                  </c:pt>
                  <c:pt idx="19">
                    <c:v>0.18087316983835669</c:v>
                  </c:pt>
                  <c:pt idx="20">
                    <c:v>0.16366059095411378</c:v>
                  </c:pt>
                </c:numCache>
              </c:numRef>
            </c:minus>
            <c:spPr>
              <a:ln w="19050" cap="sq">
                <a:miter lim="800000"/>
              </a:ln>
            </c:spPr>
          </c:errBars>
          <c:xVal>
            <c:numRef>
              <c:f>'State FFT Fig4'!$C$15:$W$15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'State FFT Fig4'!$C$25:$W$25</c:f>
              <c:numCache>
                <c:formatCode>General</c:formatCode>
                <c:ptCount val="21"/>
                <c:pt idx="0">
                  <c:v>0.56804012616298671</c:v>
                </c:pt>
                <c:pt idx="1">
                  <c:v>10.108721269957806</c:v>
                </c:pt>
                <c:pt idx="2">
                  <c:v>13.439263266754008</c:v>
                </c:pt>
                <c:pt idx="3">
                  <c:v>13.62797654470095</c:v>
                </c:pt>
                <c:pt idx="4">
                  <c:v>11.96519027966772</c:v>
                </c:pt>
                <c:pt idx="5">
                  <c:v>6.4865381059385161</c:v>
                </c:pt>
                <c:pt idx="6">
                  <c:v>3.7463747928932056</c:v>
                </c:pt>
                <c:pt idx="7">
                  <c:v>3.4762798621963209</c:v>
                </c:pt>
                <c:pt idx="8">
                  <c:v>2.8521393736800627</c:v>
                </c:pt>
                <c:pt idx="9">
                  <c:v>2.044475799031181</c:v>
                </c:pt>
                <c:pt idx="10">
                  <c:v>2.4256443015835445</c:v>
                </c:pt>
                <c:pt idx="11">
                  <c:v>1.8841853485679505</c:v>
                </c:pt>
                <c:pt idx="12">
                  <c:v>1.8030126864374836</c:v>
                </c:pt>
                <c:pt idx="13">
                  <c:v>1.7991021870595345</c:v>
                </c:pt>
                <c:pt idx="14">
                  <c:v>2.2456986186224754</c:v>
                </c:pt>
                <c:pt idx="15">
                  <c:v>1.760488271967305</c:v>
                </c:pt>
                <c:pt idx="16">
                  <c:v>2.2076029228674074</c:v>
                </c:pt>
                <c:pt idx="17">
                  <c:v>2.1173744177314351</c:v>
                </c:pt>
                <c:pt idx="18">
                  <c:v>1.6575156267023292</c:v>
                </c:pt>
                <c:pt idx="19">
                  <c:v>1.9961089037388173</c:v>
                </c:pt>
                <c:pt idx="20">
                  <c:v>1.5713556694306059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075F-4A63-9C0A-C84FB2BB531F}"/>
            </c:ext>
          </c:extLst>
        </c:ser>
        <c:ser>
          <c:idx val="6"/>
          <c:order val="4"/>
          <c:tx>
            <c:v>P10</c:v>
          </c:tx>
          <c:spPr>
            <a:ln w="38100">
              <a:solidFill>
                <a:schemeClr val="accent4">
                  <a:lumMod val="40000"/>
                  <a:lumOff val="6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4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'State FFT Fig4'!$C$14:$W$14</c:f>
                <c:numCache>
                  <c:formatCode>General</c:formatCode>
                  <c:ptCount val="21"/>
                  <c:pt idx="0">
                    <c:v>5.5508454905309541E-2</c:v>
                  </c:pt>
                  <c:pt idx="1">
                    <c:v>0.52082937886706504</c:v>
                  </c:pt>
                  <c:pt idx="2">
                    <c:v>0.39988476750745205</c:v>
                  </c:pt>
                  <c:pt idx="3">
                    <c:v>0.28204315913751637</c:v>
                  </c:pt>
                  <c:pt idx="4">
                    <c:v>0.241828515922661</c:v>
                  </c:pt>
                  <c:pt idx="5">
                    <c:v>0.11578296383549633</c:v>
                  </c:pt>
                  <c:pt idx="6">
                    <c:v>7.4470691402960018E-2</c:v>
                  </c:pt>
                  <c:pt idx="7">
                    <c:v>7.3392434998770226E-2</c:v>
                  </c:pt>
                  <c:pt idx="8">
                    <c:v>7.6246587604070826E-2</c:v>
                  </c:pt>
                  <c:pt idx="9">
                    <c:v>5.6803441983288655E-2</c:v>
                  </c:pt>
                  <c:pt idx="10">
                    <c:v>8.1899240416620347E-2</c:v>
                  </c:pt>
                  <c:pt idx="11">
                    <c:v>6.6301999639371501E-2</c:v>
                  </c:pt>
                  <c:pt idx="12">
                    <c:v>6.2251049889349701E-2</c:v>
                  </c:pt>
                  <c:pt idx="13">
                    <c:v>6.221123820922065E-2</c:v>
                  </c:pt>
                  <c:pt idx="14">
                    <c:v>7.4837395375256521E-2</c:v>
                  </c:pt>
                  <c:pt idx="15">
                    <c:v>6.6349823728633794E-2</c:v>
                  </c:pt>
                  <c:pt idx="16">
                    <c:v>7.8643790362291924E-2</c:v>
                  </c:pt>
                  <c:pt idx="17">
                    <c:v>7.4166783826895011E-2</c:v>
                  </c:pt>
                  <c:pt idx="18">
                    <c:v>6.2239420069797657E-2</c:v>
                  </c:pt>
                  <c:pt idx="19">
                    <c:v>8.4510589279120335E-2</c:v>
                  </c:pt>
                  <c:pt idx="20">
                    <c:v>7.3494048956019895E-2</c:v>
                  </c:pt>
                </c:numCache>
              </c:numRef>
            </c:plus>
            <c:minus>
              <c:numRef>
                <c:f>'State FFT Fig4'!$C$14:$W$14</c:f>
                <c:numCache>
                  <c:formatCode>General</c:formatCode>
                  <c:ptCount val="21"/>
                  <c:pt idx="0">
                    <c:v>5.5508454905309541E-2</c:v>
                  </c:pt>
                  <c:pt idx="1">
                    <c:v>0.52082937886706504</c:v>
                  </c:pt>
                  <c:pt idx="2">
                    <c:v>0.39988476750745205</c:v>
                  </c:pt>
                  <c:pt idx="3">
                    <c:v>0.28204315913751637</c:v>
                  </c:pt>
                  <c:pt idx="4">
                    <c:v>0.241828515922661</c:v>
                  </c:pt>
                  <c:pt idx="5">
                    <c:v>0.11578296383549633</c:v>
                  </c:pt>
                  <c:pt idx="6">
                    <c:v>7.4470691402960018E-2</c:v>
                  </c:pt>
                  <c:pt idx="7">
                    <c:v>7.3392434998770226E-2</c:v>
                  </c:pt>
                  <c:pt idx="8">
                    <c:v>7.6246587604070826E-2</c:v>
                  </c:pt>
                  <c:pt idx="9">
                    <c:v>5.6803441983288655E-2</c:v>
                  </c:pt>
                  <c:pt idx="10">
                    <c:v>8.1899240416620347E-2</c:v>
                  </c:pt>
                  <c:pt idx="11">
                    <c:v>6.6301999639371501E-2</c:v>
                  </c:pt>
                  <c:pt idx="12">
                    <c:v>6.2251049889349701E-2</c:v>
                  </c:pt>
                  <c:pt idx="13">
                    <c:v>6.221123820922065E-2</c:v>
                  </c:pt>
                  <c:pt idx="14">
                    <c:v>7.4837395375256521E-2</c:v>
                  </c:pt>
                  <c:pt idx="15">
                    <c:v>6.6349823728633794E-2</c:v>
                  </c:pt>
                  <c:pt idx="16">
                    <c:v>7.8643790362291924E-2</c:v>
                  </c:pt>
                  <c:pt idx="17">
                    <c:v>7.4166783826895011E-2</c:v>
                  </c:pt>
                  <c:pt idx="18">
                    <c:v>6.2239420069797657E-2</c:v>
                  </c:pt>
                  <c:pt idx="19">
                    <c:v>8.4510589279120335E-2</c:v>
                  </c:pt>
                  <c:pt idx="20">
                    <c:v>7.3494048956019895E-2</c:v>
                  </c:pt>
                </c:numCache>
              </c:numRef>
            </c:minus>
            <c:spPr>
              <a:ln w="19050" cap="sq">
                <a:miter lim="800000"/>
              </a:ln>
            </c:spPr>
          </c:errBars>
          <c:xVal>
            <c:numRef>
              <c:f>'State FFT Fig4'!$C$3:$W$3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'State FFT Fig4'!$C$12:$W$12</c:f>
              <c:numCache>
                <c:formatCode>General</c:formatCode>
                <c:ptCount val="21"/>
                <c:pt idx="0">
                  <c:v>0.45965842617774927</c:v>
                </c:pt>
                <c:pt idx="1">
                  <c:v>8.7582456751654902</c:v>
                </c:pt>
                <c:pt idx="2">
                  <c:v>9.8862063714223112</c:v>
                </c:pt>
                <c:pt idx="3">
                  <c:v>8.4709869994793134</c:v>
                </c:pt>
                <c:pt idx="4">
                  <c:v>7.0607686401897904</c:v>
                </c:pt>
                <c:pt idx="5">
                  <c:v>3.692981563747975</c:v>
                </c:pt>
                <c:pt idx="6">
                  <c:v>2.3168527862370505</c:v>
                </c:pt>
                <c:pt idx="7">
                  <c:v>2.1921631993983177</c:v>
                </c:pt>
                <c:pt idx="8">
                  <c:v>1.8497108539993956</c:v>
                </c:pt>
                <c:pt idx="9">
                  <c:v>1.2832161254611132</c:v>
                </c:pt>
                <c:pt idx="10">
                  <c:v>1.5168205021931174</c:v>
                </c:pt>
                <c:pt idx="11">
                  <c:v>1.1375228189939173</c:v>
                </c:pt>
                <c:pt idx="12">
                  <c:v>1.100859471015446</c:v>
                </c:pt>
                <c:pt idx="13">
                  <c:v>1.0619303938018256</c:v>
                </c:pt>
                <c:pt idx="14">
                  <c:v>1.2491415807383062</c:v>
                </c:pt>
                <c:pt idx="15">
                  <c:v>0.9819595020764631</c:v>
                </c:pt>
                <c:pt idx="16">
                  <c:v>1.1777732374792702</c:v>
                </c:pt>
                <c:pt idx="17">
                  <c:v>1.1048336565327674</c:v>
                </c:pt>
                <c:pt idx="18">
                  <c:v>0.83658279150185311</c:v>
                </c:pt>
                <c:pt idx="19">
                  <c:v>1.0000497584727486</c:v>
                </c:pt>
                <c:pt idx="20">
                  <c:v>0.7087851511171851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075F-4A63-9C0A-C84FB2BB5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279616"/>
        <c:axId val="101281152"/>
      </c:scatterChart>
      <c:valAx>
        <c:axId val="101279616"/>
        <c:scaling>
          <c:orientation val="minMax"/>
          <c:max val="2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38100" cap="sq">
            <a:solidFill>
              <a:schemeClr val="tx1"/>
            </a:solidFill>
            <a:miter lim="800000"/>
          </a:ln>
        </c:spPr>
        <c:txPr>
          <a:bodyPr/>
          <a:lstStyle/>
          <a:p>
            <a:pPr>
              <a:defRPr sz="2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1281152"/>
        <c:crosses val="autoZero"/>
        <c:crossBetween val="midCat"/>
        <c:majorUnit val="1"/>
        <c:minorUnit val="1"/>
      </c:valAx>
      <c:valAx>
        <c:axId val="101281152"/>
        <c:scaling>
          <c:orientation val="minMax"/>
          <c:max val="5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8100" cap="sq">
            <a:solidFill>
              <a:schemeClr val="tx1"/>
            </a:solidFill>
            <a:miter lim="800000"/>
          </a:ln>
        </c:spPr>
        <c:txPr>
          <a:bodyPr/>
          <a:lstStyle/>
          <a:p>
            <a:pPr>
              <a:defRPr sz="2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1279616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2974473485459299"/>
          <c:y val="0.38603176049387544"/>
          <c:w val="9.9775616207458603E-2"/>
          <c:h val="0.39011023622047242"/>
        </c:manualLayout>
      </c:layout>
      <c:overlay val="0"/>
      <c:txPr>
        <a:bodyPr/>
        <a:lstStyle/>
        <a:p>
          <a:pPr>
            <a:defRPr sz="2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483367463682427E-2"/>
          <c:y val="6.8047423559234585E-2"/>
          <c:w val="0.86880479354398465"/>
          <c:h val="0.81073215113406849"/>
        </c:manualLayout>
      </c:layout>
      <c:scatterChart>
        <c:scatterStyle val="smoothMarker"/>
        <c:varyColors val="0"/>
        <c:ser>
          <c:idx val="1"/>
          <c:order val="0"/>
          <c:tx>
            <c:v>P21</c:v>
          </c:tx>
          <c:spPr>
            <a:ln w="3810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9"/>
            <c:spPr>
              <a:solidFill>
                <a:schemeClr val="tx2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'State FFT Fig4'!$C$175:$W$175</c:f>
                <c:numCache>
                  <c:formatCode>General</c:formatCode>
                  <c:ptCount val="21"/>
                  <c:pt idx="0">
                    <c:v>0.19860567381585173</c:v>
                  </c:pt>
                  <c:pt idx="1">
                    <c:v>4.7857364835318004</c:v>
                  </c:pt>
                  <c:pt idx="2">
                    <c:v>7.1109949316207812</c:v>
                  </c:pt>
                  <c:pt idx="3">
                    <c:v>8.8016098188390668</c:v>
                  </c:pt>
                  <c:pt idx="4">
                    <c:v>8.5135798549694197</c:v>
                  </c:pt>
                  <c:pt idx="5">
                    <c:v>7.7710300898857136</c:v>
                  </c:pt>
                  <c:pt idx="6">
                    <c:v>5.9683436858476888</c:v>
                  </c:pt>
                  <c:pt idx="7">
                    <c:v>5.9278067675658308</c:v>
                  </c:pt>
                  <c:pt idx="8">
                    <c:v>4.7779319100949165</c:v>
                  </c:pt>
                  <c:pt idx="9">
                    <c:v>2.9473829618664684</c:v>
                  </c:pt>
                  <c:pt idx="10">
                    <c:v>2.8832835922693181</c:v>
                  </c:pt>
                  <c:pt idx="11">
                    <c:v>1.8341650760682597</c:v>
                  </c:pt>
                  <c:pt idx="12">
                    <c:v>1.4801215966922932</c:v>
                  </c:pt>
                  <c:pt idx="13">
                    <c:v>1.3109150965694458</c:v>
                  </c:pt>
                  <c:pt idx="14">
                    <c:v>1.4177772397332535</c:v>
                  </c:pt>
                  <c:pt idx="15">
                    <c:v>1.0007280635856481</c:v>
                  </c:pt>
                  <c:pt idx="16">
                    <c:v>1.0949334000106672</c:v>
                  </c:pt>
                  <c:pt idx="17">
                    <c:v>0.94415889424369748</c:v>
                  </c:pt>
                  <c:pt idx="18">
                    <c:v>0.66374601593645854</c:v>
                  </c:pt>
                  <c:pt idx="19">
                    <c:v>0.75927650702946048</c:v>
                  </c:pt>
                  <c:pt idx="20">
                    <c:v>0.56286288969184872</c:v>
                  </c:pt>
                </c:numCache>
              </c:numRef>
            </c:plus>
            <c:minus>
              <c:numRef>
                <c:f>'State FFT Fig4'!$C$175:$W$175</c:f>
                <c:numCache>
                  <c:formatCode>General</c:formatCode>
                  <c:ptCount val="21"/>
                  <c:pt idx="0">
                    <c:v>0.19860567381585173</c:v>
                  </c:pt>
                  <c:pt idx="1">
                    <c:v>4.7857364835318004</c:v>
                  </c:pt>
                  <c:pt idx="2">
                    <c:v>7.1109949316207812</c:v>
                  </c:pt>
                  <c:pt idx="3">
                    <c:v>8.8016098188390668</c:v>
                  </c:pt>
                  <c:pt idx="4">
                    <c:v>8.5135798549694197</c:v>
                  </c:pt>
                  <c:pt idx="5">
                    <c:v>7.7710300898857136</c:v>
                  </c:pt>
                  <c:pt idx="6">
                    <c:v>5.9683436858476888</c:v>
                  </c:pt>
                  <c:pt idx="7">
                    <c:v>5.9278067675658308</c:v>
                  </c:pt>
                  <c:pt idx="8">
                    <c:v>4.7779319100949165</c:v>
                  </c:pt>
                  <c:pt idx="9">
                    <c:v>2.9473829618664684</c:v>
                  </c:pt>
                  <c:pt idx="10">
                    <c:v>2.8832835922693181</c:v>
                  </c:pt>
                  <c:pt idx="11">
                    <c:v>1.8341650760682597</c:v>
                  </c:pt>
                  <c:pt idx="12">
                    <c:v>1.4801215966922932</c:v>
                  </c:pt>
                  <c:pt idx="13">
                    <c:v>1.3109150965694458</c:v>
                  </c:pt>
                  <c:pt idx="14">
                    <c:v>1.4177772397332535</c:v>
                  </c:pt>
                  <c:pt idx="15">
                    <c:v>1.0007280635856481</c:v>
                  </c:pt>
                  <c:pt idx="16">
                    <c:v>1.0949334000106672</c:v>
                  </c:pt>
                  <c:pt idx="17">
                    <c:v>0.94415889424369748</c:v>
                  </c:pt>
                  <c:pt idx="18">
                    <c:v>0.66374601593645854</c:v>
                  </c:pt>
                  <c:pt idx="19">
                    <c:v>0.75927650702946048</c:v>
                  </c:pt>
                  <c:pt idx="20">
                    <c:v>0.56286288969184872</c:v>
                  </c:pt>
                </c:numCache>
              </c:numRef>
            </c:minus>
            <c:spPr>
              <a:ln w="22225" cap="sq">
                <a:miter lim="800000"/>
              </a:ln>
            </c:spPr>
          </c:errBars>
          <c:xVal>
            <c:numRef>
              <c:f>'State FFT Fig4'!$C$163:$W$163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'State FFT Fig4'!$C$173:$W$173</c:f>
              <c:numCache>
                <c:formatCode>General</c:formatCode>
                <c:ptCount val="21"/>
                <c:pt idx="0">
                  <c:v>1.944089762211259</c:v>
                </c:pt>
                <c:pt idx="1">
                  <c:v>44.035725301004078</c:v>
                </c:pt>
                <c:pt idx="2">
                  <c:v>63.929789712321764</c:v>
                </c:pt>
                <c:pt idx="3">
                  <c:v>79.742157550510882</c:v>
                </c:pt>
                <c:pt idx="4">
                  <c:v>77.694557960930425</c:v>
                </c:pt>
                <c:pt idx="5">
                  <c:v>66.206417358254114</c:v>
                </c:pt>
                <c:pt idx="6">
                  <c:v>49.086778212199732</c:v>
                </c:pt>
                <c:pt idx="7">
                  <c:v>45.899469761846355</c:v>
                </c:pt>
                <c:pt idx="8">
                  <c:v>34.042309620333505</c:v>
                </c:pt>
                <c:pt idx="9">
                  <c:v>20.188115096602068</c:v>
                </c:pt>
                <c:pt idx="10">
                  <c:v>19.882217271906697</c:v>
                </c:pt>
                <c:pt idx="11">
                  <c:v>12.597623585572823</c:v>
                </c:pt>
                <c:pt idx="12">
                  <c:v>10.417165381027608</c:v>
                </c:pt>
                <c:pt idx="13">
                  <c:v>9.0198804029893775</c:v>
                </c:pt>
                <c:pt idx="14">
                  <c:v>9.6177467915977157</c:v>
                </c:pt>
                <c:pt idx="15">
                  <c:v>6.6589936710109372</c:v>
                </c:pt>
                <c:pt idx="16">
                  <c:v>7.1418395654109519</c:v>
                </c:pt>
                <c:pt idx="17">
                  <c:v>6.1326137490825525</c:v>
                </c:pt>
                <c:pt idx="18">
                  <c:v>4.2414997846138069</c:v>
                </c:pt>
                <c:pt idx="19">
                  <c:v>4.6604439826775677</c:v>
                </c:pt>
                <c:pt idx="20">
                  <c:v>3.2279330761890725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75F-4A63-9C0A-C84FB2BB531F}"/>
            </c:ext>
          </c:extLst>
        </c:ser>
        <c:ser>
          <c:idx val="2"/>
          <c:order val="1"/>
          <c:tx>
            <c:v>P17</c:v>
          </c:tx>
          <c:spPr>
            <a:ln w="38100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2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'State FFT Fig4'!$C$162:$W$162</c:f>
                <c:numCache>
                  <c:formatCode>General</c:formatCode>
                  <c:ptCount val="21"/>
                  <c:pt idx="0">
                    <c:v>0.1560608701213225</c:v>
                  </c:pt>
                  <c:pt idx="1">
                    <c:v>2.6219962140511379</c:v>
                  </c:pt>
                  <c:pt idx="2">
                    <c:v>3.5203169715547906</c:v>
                  </c:pt>
                  <c:pt idx="3">
                    <c:v>4.9334173857644261</c:v>
                  </c:pt>
                  <c:pt idx="4">
                    <c:v>5.1578492403257838</c:v>
                  </c:pt>
                  <c:pt idx="5">
                    <c:v>4.7921027045956022</c:v>
                  </c:pt>
                  <c:pt idx="6">
                    <c:v>4.2624635884491209</c:v>
                  </c:pt>
                  <c:pt idx="7">
                    <c:v>4.4247716767175076</c:v>
                  </c:pt>
                  <c:pt idx="8">
                    <c:v>3.4620294720036382</c:v>
                  </c:pt>
                  <c:pt idx="9">
                    <c:v>1.9322470732436074</c:v>
                  </c:pt>
                  <c:pt idx="10">
                    <c:v>1.7645141967900269</c:v>
                  </c:pt>
                  <c:pt idx="11">
                    <c:v>1.1001306859938431</c:v>
                  </c:pt>
                  <c:pt idx="12">
                    <c:v>0.87593570668097098</c:v>
                  </c:pt>
                  <c:pt idx="13">
                    <c:v>0.72242579063696455</c:v>
                  </c:pt>
                  <c:pt idx="14">
                    <c:v>0.75889499998917587</c:v>
                  </c:pt>
                  <c:pt idx="15">
                    <c:v>0.52957301992148931</c:v>
                  </c:pt>
                  <c:pt idx="16">
                    <c:v>0.57231465539615145</c:v>
                  </c:pt>
                  <c:pt idx="17">
                    <c:v>0.49231199646970736</c:v>
                  </c:pt>
                  <c:pt idx="18">
                    <c:v>0.36097704796743729</c:v>
                  </c:pt>
                  <c:pt idx="19">
                    <c:v>0.42265168179528284</c:v>
                  </c:pt>
                  <c:pt idx="20">
                    <c:v>0.31269935432776019</c:v>
                  </c:pt>
                </c:numCache>
              </c:numRef>
            </c:plus>
            <c:minus>
              <c:numRef>
                <c:f>'State FFT Fig4'!$C$162:$W$162</c:f>
                <c:numCache>
                  <c:formatCode>General</c:formatCode>
                  <c:ptCount val="21"/>
                  <c:pt idx="0">
                    <c:v>0.1560608701213225</c:v>
                  </c:pt>
                  <c:pt idx="1">
                    <c:v>2.6219962140511379</c:v>
                  </c:pt>
                  <c:pt idx="2">
                    <c:v>3.5203169715547906</c:v>
                  </c:pt>
                  <c:pt idx="3">
                    <c:v>4.9334173857644261</c:v>
                  </c:pt>
                  <c:pt idx="4">
                    <c:v>5.1578492403257838</c:v>
                  </c:pt>
                  <c:pt idx="5">
                    <c:v>4.7921027045956022</c:v>
                  </c:pt>
                  <c:pt idx="6">
                    <c:v>4.2624635884491209</c:v>
                  </c:pt>
                  <c:pt idx="7">
                    <c:v>4.4247716767175076</c:v>
                  </c:pt>
                  <c:pt idx="8">
                    <c:v>3.4620294720036382</c:v>
                  </c:pt>
                  <c:pt idx="9">
                    <c:v>1.9322470732436074</c:v>
                  </c:pt>
                  <c:pt idx="10">
                    <c:v>1.7645141967900269</c:v>
                  </c:pt>
                  <c:pt idx="11">
                    <c:v>1.1001306859938431</c:v>
                  </c:pt>
                  <c:pt idx="12">
                    <c:v>0.87593570668097098</c:v>
                  </c:pt>
                  <c:pt idx="13">
                    <c:v>0.72242579063696455</c:v>
                  </c:pt>
                  <c:pt idx="14">
                    <c:v>0.75889499998917587</c:v>
                  </c:pt>
                  <c:pt idx="15">
                    <c:v>0.52957301992148931</c:v>
                  </c:pt>
                  <c:pt idx="16">
                    <c:v>0.57231465539615145</c:v>
                  </c:pt>
                  <c:pt idx="17">
                    <c:v>0.49231199646970736</c:v>
                  </c:pt>
                  <c:pt idx="18">
                    <c:v>0.36097704796743729</c:v>
                  </c:pt>
                  <c:pt idx="19">
                    <c:v>0.42265168179528284</c:v>
                  </c:pt>
                  <c:pt idx="20">
                    <c:v>0.31269935432776019</c:v>
                  </c:pt>
                </c:numCache>
              </c:numRef>
            </c:minus>
            <c:spPr>
              <a:ln w="22225" cap="sq">
                <a:miter lim="800000"/>
              </a:ln>
            </c:spPr>
          </c:errBars>
          <c:xVal>
            <c:numRef>
              <c:f>'State FFT Fig4'!$C$151:$W$151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'State FFT Fig4'!$C$160:$W$160</c:f>
              <c:numCache>
                <c:formatCode>General</c:formatCode>
                <c:ptCount val="21"/>
                <c:pt idx="0">
                  <c:v>1.3390618674565065</c:v>
                </c:pt>
                <c:pt idx="1">
                  <c:v>29.441746538847326</c:v>
                </c:pt>
                <c:pt idx="2">
                  <c:v>44.04783612215325</c:v>
                </c:pt>
                <c:pt idx="3">
                  <c:v>56.119515336895233</c:v>
                </c:pt>
                <c:pt idx="4">
                  <c:v>56.532304929543201</c:v>
                </c:pt>
                <c:pt idx="5">
                  <c:v>55.999686298881826</c:v>
                </c:pt>
                <c:pt idx="6">
                  <c:v>40.842562437761302</c:v>
                </c:pt>
                <c:pt idx="7">
                  <c:v>37.006635991091429</c:v>
                </c:pt>
                <c:pt idx="8">
                  <c:v>25.938604753186194</c:v>
                </c:pt>
                <c:pt idx="9">
                  <c:v>14.916253699267331</c:v>
                </c:pt>
                <c:pt idx="10">
                  <c:v>14.936287835385642</c:v>
                </c:pt>
                <c:pt idx="11">
                  <c:v>9.9333145012035917</c:v>
                </c:pt>
                <c:pt idx="12">
                  <c:v>8.5193762212701341</c:v>
                </c:pt>
                <c:pt idx="13">
                  <c:v>7.379516533691123</c:v>
                </c:pt>
                <c:pt idx="14">
                  <c:v>8.1503887174756606</c:v>
                </c:pt>
                <c:pt idx="15">
                  <c:v>5.807954036718578</c:v>
                </c:pt>
                <c:pt idx="16">
                  <c:v>6.4790802645922652</c:v>
                </c:pt>
                <c:pt idx="17">
                  <c:v>5.6306231610725437</c:v>
                </c:pt>
                <c:pt idx="18">
                  <c:v>3.9350509600408561</c:v>
                </c:pt>
                <c:pt idx="19">
                  <c:v>4.3544448130202564</c:v>
                </c:pt>
                <c:pt idx="20">
                  <c:v>3.0323147731356839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75F-4A63-9C0A-C84FB2BB531F}"/>
            </c:ext>
          </c:extLst>
        </c:ser>
        <c:ser>
          <c:idx val="3"/>
          <c:order val="2"/>
          <c:tx>
            <c:v>P14</c:v>
          </c:tx>
          <c:spPr>
            <a:ln w="38100">
              <a:solidFill>
                <a:schemeClr val="accent3">
                  <a:lumMod val="40000"/>
                  <a:lumOff val="6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3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'State FFT Fig4'!$C$150:$W$150</c:f>
                <c:numCache>
                  <c:formatCode>General</c:formatCode>
                  <c:ptCount val="21"/>
                  <c:pt idx="0">
                    <c:v>0.13056245603750904</c:v>
                  </c:pt>
                  <c:pt idx="1">
                    <c:v>3.0425030933066091</c:v>
                  </c:pt>
                  <c:pt idx="2">
                    <c:v>4.498139347153618</c:v>
                  </c:pt>
                  <c:pt idx="3">
                    <c:v>6.0222152371747093</c:v>
                  </c:pt>
                  <c:pt idx="4">
                    <c:v>5.9756102248590519</c:v>
                  </c:pt>
                  <c:pt idx="5">
                    <c:v>5.7536620103671083</c:v>
                  </c:pt>
                  <c:pt idx="6">
                    <c:v>4.0990453811406971</c:v>
                  </c:pt>
                  <c:pt idx="7">
                    <c:v>3.4119288936951424</c:v>
                  </c:pt>
                  <c:pt idx="8">
                    <c:v>2.0928890906794044</c:v>
                  </c:pt>
                  <c:pt idx="9">
                    <c:v>1.1778843704055284</c:v>
                  </c:pt>
                  <c:pt idx="10">
                    <c:v>1.2915277901918396</c:v>
                  </c:pt>
                  <c:pt idx="11">
                    <c:v>0.89668438979618514</c:v>
                  </c:pt>
                  <c:pt idx="12">
                    <c:v>0.81948446800536656</c:v>
                  </c:pt>
                  <c:pt idx="13">
                    <c:v>0.75432947677737539</c:v>
                  </c:pt>
                  <c:pt idx="14">
                    <c:v>0.8670024530187701</c:v>
                  </c:pt>
                  <c:pt idx="15">
                    <c:v>0.65588725038738938</c:v>
                  </c:pt>
                  <c:pt idx="16">
                    <c:v>0.74320742868301093</c:v>
                  </c:pt>
                  <c:pt idx="17">
                    <c:v>0.64731034505492779</c:v>
                  </c:pt>
                  <c:pt idx="18">
                    <c:v>0.47010776754376871</c:v>
                  </c:pt>
                  <c:pt idx="19">
                    <c:v>0.51994257234357266</c:v>
                  </c:pt>
                  <c:pt idx="20">
                    <c:v>0.35230011950190987</c:v>
                  </c:pt>
                </c:numCache>
              </c:numRef>
            </c:plus>
            <c:minus>
              <c:numRef>
                <c:f>'State FFT Fig4'!$C$150:$W$150</c:f>
                <c:numCache>
                  <c:formatCode>General</c:formatCode>
                  <c:ptCount val="21"/>
                  <c:pt idx="0">
                    <c:v>0.13056245603750904</c:v>
                  </c:pt>
                  <c:pt idx="1">
                    <c:v>3.0425030933066091</c:v>
                  </c:pt>
                  <c:pt idx="2">
                    <c:v>4.498139347153618</c:v>
                  </c:pt>
                  <c:pt idx="3">
                    <c:v>6.0222152371747093</c:v>
                  </c:pt>
                  <c:pt idx="4">
                    <c:v>5.9756102248590519</c:v>
                  </c:pt>
                  <c:pt idx="5">
                    <c:v>5.7536620103671083</c:v>
                  </c:pt>
                  <c:pt idx="6">
                    <c:v>4.0990453811406971</c:v>
                  </c:pt>
                  <c:pt idx="7">
                    <c:v>3.4119288936951424</c:v>
                  </c:pt>
                  <c:pt idx="8">
                    <c:v>2.0928890906794044</c:v>
                  </c:pt>
                  <c:pt idx="9">
                    <c:v>1.1778843704055284</c:v>
                  </c:pt>
                  <c:pt idx="10">
                    <c:v>1.2915277901918396</c:v>
                  </c:pt>
                  <c:pt idx="11">
                    <c:v>0.89668438979618514</c:v>
                  </c:pt>
                  <c:pt idx="12">
                    <c:v>0.81948446800536656</c:v>
                  </c:pt>
                  <c:pt idx="13">
                    <c:v>0.75432947677737539</c:v>
                  </c:pt>
                  <c:pt idx="14">
                    <c:v>0.8670024530187701</c:v>
                  </c:pt>
                  <c:pt idx="15">
                    <c:v>0.65588725038738938</c:v>
                  </c:pt>
                  <c:pt idx="16">
                    <c:v>0.74320742868301093</c:v>
                  </c:pt>
                  <c:pt idx="17">
                    <c:v>0.64731034505492779</c:v>
                  </c:pt>
                  <c:pt idx="18">
                    <c:v>0.47010776754376871</c:v>
                  </c:pt>
                  <c:pt idx="19">
                    <c:v>0.51994257234357266</c:v>
                  </c:pt>
                  <c:pt idx="20">
                    <c:v>0.35230011950190987</c:v>
                  </c:pt>
                </c:numCache>
              </c:numRef>
            </c:minus>
            <c:spPr>
              <a:ln w="22225" cap="sq">
                <a:miter lim="800000"/>
              </a:ln>
            </c:spPr>
          </c:errBars>
          <c:xVal>
            <c:numRef>
              <c:f>'State FFT Fig4'!$C$139:$W$139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'State FFT Fig4'!$C$148:$W$148</c:f>
              <c:numCache>
                <c:formatCode>General</c:formatCode>
                <c:ptCount val="21"/>
                <c:pt idx="0">
                  <c:v>1.0885382510564305</c:v>
                </c:pt>
                <c:pt idx="1">
                  <c:v>26.630196018277214</c:v>
                </c:pt>
                <c:pt idx="2">
                  <c:v>39.076706478550634</c:v>
                </c:pt>
                <c:pt idx="3">
                  <c:v>49.488816799276535</c:v>
                </c:pt>
                <c:pt idx="4">
                  <c:v>48.190744352439744</c:v>
                </c:pt>
                <c:pt idx="5">
                  <c:v>36.348710058016103</c:v>
                </c:pt>
                <c:pt idx="6">
                  <c:v>20.999459812149308</c:v>
                </c:pt>
                <c:pt idx="7">
                  <c:v>17.348775194777069</c:v>
                </c:pt>
                <c:pt idx="8">
                  <c:v>11.802756591561238</c:v>
                </c:pt>
                <c:pt idx="9">
                  <c:v>7.4156140827120272</c:v>
                </c:pt>
                <c:pt idx="10">
                  <c:v>8.1152063078750096</c:v>
                </c:pt>
                <c:pt idx="11">
                  <c:v>5.7424021752153909</c:v>
                </c:pt>
                <c:pt idx="12">
                  <c:v>5.2109451529030473</c:v>
                </c:pt>
                <c:pt idx="13">
                  <c:v>4.8228544353741052</c:v>
                </c:pt>
                <c:pt idx="14">
                  <c:v>5.5269181609872176</c:v>
                </c:pt>
                <c:pt idx="15">
                  <c:v>4.1314833075862749</c:v>
                </c:pt>
                <c:pt idx="16">
                  <c:v>4.7467749452108006</c:v>
                </c:pt>
                <c:pt idx="17">
                  <c:v>4.1451963001054413</c:v>
                </c:pt>
                <c:pt idx="18">
                  <c:v>2.8954037658759786</c:v>
                </c:pt>
                <c:pt idx="19">
                  <c:v>3.1150428422689553</c:v>
                </c:pt>
                <c:pt idx="20">
                  <c:v>2.1019502429004557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75F-4A63-9C0A-C84FB2BB531F}"/>
            </c:ext>
          </c:extLst>
        </c:ser>
        <c:ser>
          <c:idx val="4"/>
          <c:order val="3"/>
          <c:tx>
            <c:v>P12</c:v>
          </c:tx>
          <c:spPr>
            <a:ln w="38100">
              <a:solidFill>
                <a:schemeClr val="accent6">
                  <a:lumMod val="40000"/>
                  <a:lumOff val="6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'State FFT Fig4'!$C$138:$W$138</c:f>
                <c:numCache>
                  <c:formatCode>General</c:formatCode>
                  <c:ptCount val="21"/>
                  <c:pt idx="0">
                    <c:v>0.42819824418219743</c:v>
                  </c:pt>
                  <c:pt idx="1">
                    <c:v>3.9605091639555283</c:v>
                  </c:pt>
                  <c:pt idx="2">
                    <c:v>2.9398172159919649</c:v>
                  </c:pt>
                  <c:pt idx="3">
                    <c:v>4.0409914193564633</c:v>
                  </c:pt>
                  <c:pt idx="4">
                    <c:v>4.1563920095453417</c:v>
                  </c:pt>
                  <c:pt idx="5">
                    <c:v>2.8178431103819368</c:v>
                  </c:pt>
                  <c:pt idx="6">
                    <c:v>1.4183651437002966</c:v>
                  </c:pt>
                  <c:pt idx="7">
                    <c:v>1.2087435084410316</c:v>
                  </c:pt>
                  <c:pt idx="8">
                    <c:v>0.84282194240696995</c:v>
                  </c:pt>
                  <c:pt idx="9">
                    <c:v>0.49991859036521541</c:v>
                  </c:pt>
                  <c:pt idx="10">
                    <c:v>0.50243115824734497</c:v>
                  </c:pt>
                  <c:pt idx="11">
                    <c:v>0.32437013736197773</c:v>
                  </c:pt>
                  <c:pt idx="12">
                    <c:v>0.29114720271611422</c:v>
                  </c:pt>
                  <c:pt idx="13">
                    <c:v>0.25818583728832889</c:v>
                  </c:pt>
                  <c:pt idx="14">
                    <c:v>0.31323287927350424</c:v>
                  </c:pt>
                  <c:pt idx="15">
                    <c:v>0.25132854123659454</c:v>
                  </c:pt>
                  <c:pt idx="16">
                    <c:v>0.29029141234399208</c:v>
                  </c:pt>
                  <c:pt idx="17">
                    <c:v>0.26053808733283784</c:v>
                  </c:pt>
                  <c:pt idx="18">
                    <c:v>0.17613288141564762</c:v>
                  </c:pt>
                  <c:pt idx="19">
                    <c:v>0.1729355787545018</c:v>
                  </c:pt>
                  <c:pt idx="20">
                    <c:v>0.1191680105511887</c:v>
                  </c:pt>
                </c:numCache>
              </c:numRef>
            </c:plus>
            <c:minus>
              <c:numRef>
                <c:f>'State FFT Fig4'!$C$138:$W$138</c:f>
                <c:numCache>
                  <c:formatCode>General</c:formatCode>
                  <c:ptCount val="21"/>
                  <c:pt idx="0">
                    <c:v>0.42819824418219743</c:v>
                  </c:pt>
                  <c:pt idx="1">
                    <c:v>3.9605091639555283</c:v>
                  </c:pt>
                  <c:pt idx="2">
                    <c:v>2.9398172159919649</c:v>
                  </c:pt>
                  <c:pt idx="3">
                    <c:v>4.0409914193564633</c:v>
                  </c:pt>
                  <c:pt idx="4">
                    <c:v>4.1563920095453417</c:v>
                  </c:pt>
                  <c:pt idx="5">
                    <c:v>2.8178431103819368</c:v>
                  </c:pt>
                  <c:pt idx="6">
                    <c:v>1.4183651437002966</c:v>
                  </c:pt>
                  <c:pt idx="7">
                    <c:v>1.2087435084410316</c:v>
                  </c:pt>
                  <c:pt idx="8">
                    <c:v>0.84282194240696995</c:v>
                  </c:pt>
                  <c:pt idx="9">
                    <c:v>0.49991859036521541</c:v>
                  </c:pt>
                  <c:pt idx="10">
                    <c:v>0.50243115824734497</c:v>
                  </c:pt>
                  <c:pt idx="11">
                    <c:v>0.32437013736197773</c:v>
                  </c:pt>
                  <c:pt idx="12">
                    <c:v>0.29114720271611422</c:v>
                  </c:pt>
                  <c:pt idx="13">
                    <c:v>0.25818583728832889</c:v>
                  </c:pt>
                  <c:pt idx="14">
                    <c:v>0.31323287927350424</c:v>
                  </c:pt>
                  <c:pt idx="15">
                    <c:v>0.25132854123659454</c:v>
                  </c:pt>
                  <c:pt idx="16">
                    <c:v>0.29029141234399208</c:v>
                  </c:pt>
                  <c:pt idx="17">
                    <c:v>0.26053808733283784</c:v>
                  </c:pt>
                  <c:pt idx="18">
                    <c:v>0.17613288141564762</c:v>
                  </c:pt>
                  <c:pt idx="19">
                    <c:v>0.1729355787545018</c:v>
                  </c:pt>
                  <c:pt idx="20">
                    <c:v>0.1191680105511887</c:v>
                  </c:pt>
                </c:numCache>
              </c:numRef>
            </c:minus>
            <c:spPr>
              <a:ln w="22225" cap="sq">
                <a:miter lim="800000"/>
              </a:ln>
            </c:spPr>
          </c:errBars>
          <c:xVal>
            <c:numRef>
              <c:f>'State FFT Fig4'!$C$126:$W$126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'State FFT Fig4'!$C$136:$W$136</c:f>
              <c:numCache>
                <c:formatCode>General</c:formatCode>
                <c:ptCount val="21"/>
                <c:pt idx="0">
                  <c:v>1.1986382180257931</c:v>
                </c:pt>
                <c:pt idx="1">
                  <c:v>25.730809567303606</c:v>
                </c:pt>
                <c:pt idx="2">
                  <c:v>40.699975277454143</c:v>
                </c:pt>
                <c:pt idx="3">
                  <c:v>41.100209594247517</c:v>
                </c:pt>
                <c:pt idx="4">
                  <c:v>34.005640198204475</c:v>
                </c:pt>
                <c:pt idx="5">
                  <c:v>16.345631854926847</c:v>
                </c:pt>
                <c:pt idx="6">
                  <c:v>8.8076150629840342</c:v>
                </c:pt>
                <c:pt idx="7">
                  <c:v>7.7971285269078647</c:v>
                </c:pt>
                <c:pt idx="8">
                  <c:v>6.0349967469039179</c:v>
                </c:pt>
                <c:pt idx="9">
                  <c:v>4.0630860763870054</c:v>
                </c:pt>
                <c:pt idx="10">
                  <c:v>4.5017536198443562</c:v>
                </c:pt>
                <c:pt idx="11">
                  <c:v>3.3204457532169007</c:v>
                </c:pt>
                <c:pt idx="12">
                  <c:v>3.1828824143888723</c:v>
                </c:pt>
                <c:pt idx="13">
                  <c:v>3.0813628347486439</c:v>
                </c:pt>
                <c:pt idx="14">
                  <c:v>3.7399794939620796</c:v>
                </c:pt>
                <c:pt idx="15">
                  <c:v>2.8892208578865177</c:v>
                </c:pt>
                <c:pt idx="16">
                  <c:v>3.3331348875284923</c:v>
                </c:pt>
                <c:pt idx="17">
                  <c:v>2.9659828678887772</c:v>
                </c:pt>
                <c:pt idx="18">
                  <c:v>2.0434092817949341</c:v>
                </c:pt>
                <c:pt idx="19">
                  <c:v>2.1638307786581583</c:v>
                </c:pt>
                <c:pt idx="20">
                  <c:v>1.4457451776170775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075F-4A63-9C0A-C84FB2BB531F}"/>
            </c:ext>
          </c:extLst>
        </c:ser>
        <c:ser>
          <c:idx val="6"/>
          <c:order val="4"/>
          <c:tx>
            <c:strRef>
              <c:f>'State FFT Fig4'!$A$114</c:f>
              <c:strCache>
                <c:ptCount val="1"/>
                <c:pt idx="0">
                  <c:v>P10</c:v>
                </c:pt>
              </c:strCache>
            </c:strRef>
          </c:tx>
          <c:spPr>
            <a:ln w="38100">
              <a:solidFill>
                <a:schemeClr val="accent4">
                  <a:lumMod val="40000"/>
                  <a:lumOff val="6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4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'State FFT Fig4'!$C$125:$W$125</c:f>
                <c:numCache>
                  <c:formatCode>General</c:formatCode>
                  <c:ptCount val="21"/>
                  <c:pt idx="0">
                    <c:v>4.2194932044844813E-2</c:v>
                  </c:pt>
                  <c:pt idx="1">
                    <c:v>0.81158595921268306</c:v>
                  </c:pt>
                  <c:pt idx="2">
                    <c:v>0.937017391583436</c:v>
                  </c:pt>
                  <c:pt idx="3">
                    <c:v>0.68588265983114916</c:v>
                  </c:pt>
                  <c:pt idx="4">
                    <c:v>0.53103281984596207</c:v>
                  </c:pt>
                  <c:pt idx="5">
                    <c:v>0.24857444702170164</c:v>
                  </c:pt>
                  <c:pt idx="6">
                    <c:v>0.15682516342244776</c:v>
                  </c:pt>
                  <c:pt idx="7">
                    <c:v>0.16223603068984072</c:v>
                  </c:pt>
                  <c:pt idx="8">
                    <c:v>0.1429850771427322</c:v>
                  </c:pt>
                  <c:pt idx="9">
                    <c:v>0.10376544499934821</c:v>
                  </c:pt>
                  <c:pt idx="10">
                    <c:v>0.12383799625933103</c:v>
                  </c:pt>
                  <c:pt idx="11">
                    <c:v>9.7695624433104186E-2</c:v>
                  </c:pt>
                  <c:pt idx="12">
                    <c:v>9.6936590656234625E-2</c:v>
                  </c:pt>
                  <c:pt idx="13">
                    <c:v>9.0981937874765925E-2</c:v>
                  </c:pt>
                  <c:pt idx="14">
                    <c:v>0.11179369014999578</c:v>
                  </c:pt>
                  <c:pt idx="15">
                    <c:v>8.4835374656588997E-2</c:v>
                  </c:pt>
                  <c:pt idx="16">
                    <c:v>0.10048025355107203</c:v>
                  </c:pt>
                  <c:pt idx="17">
                    <c:v>8.5865267257049224E-2</c:v>
                  </c:pt>
                  <c:pt idx="18">
                    <c:v>6.6411346535555915E-2</c:v>
                  </c:pt>
                  <c:pt idx="19">
                    <c:v>8.316407456053404E-2</c:v>
                  </c:pt>
                  <c:pt idx="20">
                    <c:v>7.2509570330109033E-2</c:v>
                  </c:pt>
                </c:numCache>
              </c:numRef>
            </c:plus>
            <c:minus>
              <c:numRef>
                <c:f>'State FFT Fig4'!$C$125:$W$125</c:f>
                <c:numCache>
                  <c:formatCode>General</c:formatCode>
                  <c:ptCount val="21"/>
                  <c:pt idx="0">
                    <c:v>4.2194932044844813E-2</c:v>
                  </c:pt>
                  <c:pt idx="1">
                    <c:v>0.81158595921268306</c:v>
                  </c:pt>
                  <c:pt idx="2">
                    <c:v>0.937017391583436</c:v>
                  </c:pt>
                  <c:pt idx="3">
                    <c:v>0.68588265983114916</c:v>
                  </c:pt>
                  <c:pt idx="4">
                    <c:v>0.53103281984596207</c:v>
                  </c:pt>
                  <c:pt idx="5">
                    <c:v>0.24857444702170164</c:v>
                  </c:pt>
                  <c:pt idx="6">
                    <c:v>0.15682516342244776</c:v>
                  </c:pt>
                  <c:pt idx="7">
                    <c:v>0.16223603068984072</c:v>
                  </c:pt>
                  <c:pt idx="8">
                    <c:v>0.1429850771427322</c:v>
                  </c:pt>
                  <c:pt idx="9">
                    <c:v>0.10376544499934821</c:v>
                  </c:pt>
                  <c:pt idx="10">
                    <c:v>0.12383799625933103</c:v>
                  </c:pt>
                  <c:pt idx="11">
                    <c:v>9.7695624433104186E-2</c:v>
                  </c:pt>
                  <c:pt idx="12">
                    <c:v>9.6936590656234625E-2</c:v>
                  </c:pt>
                  <c:pt idx="13">
                    <c:v>9.0981937874765925E-2</c:v>
                  </c:pt>
                  <c:pt idx="14">
                    <c:v>0.11179369014999578</c:v>
                  </c:pt>
                  <c:pt idx="15">
                    <c:v>8.4835374656588997E-2</c:v>
                  </c:pt>
                  <c:pt idx="16">
                    <c:v>0.10048025355107203</c:v>
                  </c:pt>
                  <c:pt idx="17">
                    <c:v>8.5865267257049224E-2</c:v>
                  </c:pt>
                  <c:pt idx="18">
                    <c:v>6.6411346535555915E-2</c:v>
                  </c:pt>
                  <c:pt idx="19">
                    <c:v>8.316407456053404E-2</c:v>
                  </c:pt>
                  <c:pt idx="20">
                    <c:v>7.2509570330109033E-2</c:v>
                  </c:pt>
                </c:numCache>
              </c:numRef>
            </c:minus>
            <c:spPr>
              <a:ln w="22225" cap="sq">
                <a:miter lim="800000"/>
              </a:ln>
            </c:spPr>
          </c:errBars>
          <c:xVal>
            <c:numRef>
              <c:f>'[4]NREM FFT'!$S$10:$AM$10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'State FFT Fig4'!$C$123:$W$123</c:f>
              <c:numCache>
                <c:formatCode>General</c:formatCode>
                <c:ptCount val="21"/>
                <c:pt idx="0">
                  <c:v>0.39169513629844016</c:v>
                </c:pt>
                <c:pt idx="1">
                  <c:v>10.928351416255436</c:v>
                </c:pt>
                <c:pt idx="2">
                  <c:v>15.209810887842703</c:v>
                </c:pt>
                <c:pt idx="3">
                  <c:v>12.254535462564576</c:v>
                </c:pt>
                <c:pt idx="4">
                  <c:v>9.7045633892098948</c:v>
                </c:pt>
                <c:pt idx="5">
                  <c:v>4.9997760169306966</c:v>
                </c:pt>
                <c:pt idx="6">
                  <c:v>3.0840755334196417</c:v>
                </c:pt>
                <c:pt idx="7">
                  <c:v>2.8826600664039419</c:v>
                </c:pt>
                <c:pt idx="8">
                  <c:v>2.4279048119077773</c:v>
                </c:pt>
                <c:pt idx="9">
                  <c:v>1.7159432855691077</c:v>
                </c:pt>
                <c:pt idx="10">
                  <c:v>1.9817401756240851</c:v>
                </c:pt>
                <c:pt idx="11">
                  <c:v>1.4840163201856695</c:v>
                </c:pt>
                <c:pt idx="12">
                  <c:v>1.4146944032714197</c:v>
                </c:pt>
                <c:pt idx="13">
                  <c:v>1.3489721629752469</c:v>
                </c:pt>
                <c:pt idx="14">
                  <c:v>1.5999563425544245</c:v>
                </c:pt>
                <c:pt idx="15">
                  <c:v>1.2198286704530998</c:v>
                </c:pt>
                <c:pt idx="16">
                  <c:v>1.433952600979397</c:v>
                </c:pt>
                <c:pt idx="17">
                  <c:v>1.3149718076617192</c:v>
                </c:pt>
                <c:pt idx="18">
                  <c:v>0.95184817507695452</c:v>
                </c:pt>
                <c:pt idx="19">
                  <c:v>1.0494895763204861</c:v>
                </c:pt>
                <c:pt idx="20">
                  <c:v>0.72374552752016774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075F-4A63-9C0A-C84FB2BB5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481088"/>
        <c:axId val="101482880"/>
      </c:scatterChart>
      <c:valAx>
        <c:axId val="101481088"/>
        <c:scaling>
          <c:orientation val="minMax"/>
          <c:max val="2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38100" cap="sq">
            <a:solidFill>
              <a:schemeClr val="tx1"/>
            </a:solidFill>
            <a:miter lim="800000"/>
          </a:ln>
        </c:spPr>
        <c:txPr>
          <a:bodyPr/>
          <a:lstStyle/>
          <a:p>
            <a:pPr>
              <a:defRPr sz="2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1482880"/>
        <c:crosses val="autoZero"/>
        <c:crossBetween val="midCat"/>
        <c:majorUnit val="1"/>
        <c:minorUnit val="1"/>
      </c:valAx>
      <c:valAx>
        <c:axId val="101482880"/>
        <c:scaling>
          <c:orientation val="minMax"/>
          <c:max val="1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8100" cap="sq">
            <a:solidFill>
              <a:schemeClr val="tx1"/>
            </a:solidFill>
            <a:miter lim="800000"/>
          </a:ln>
        </c:spPr>
        <c:txPr>
          <a:bodyPr/>
          <a:lstStyle/>
          <a:p>
            <a:pPr>
              <a:defRPr sz="2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1481088"/>
        <c:crosses val="autoZero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82974473485459299"/>
          <c:y val="0.38603176049387544"/>
          <c:w val="9.9775616207458603E-2"/>
          <c:h val="0.39011023622047242"/>
        </c:manualLayout>
      </c:layout>
      <c:overlay val="0"/>
      <c:txPr>
        <a:bodyPr/>
        <a:lstStyle/>
        <a:p>
          <a:pPr>
            <a:defRPr sz="2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REM</a:t>
            </a:r>
            <a:r>
              <a:rPr lang="en-US" sz="2400" baseline="0"/>
              <a:t> sleep</a:t>
            </a:r>
            <a:endParaRPr lang="en-US" sz="2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645874947778496E-2"/>
          <c:y val="0.12708602701152624"/>
          <c:w val="0.86880479354398465"/>
          <c:h val="0.81073215113406849"/>
        </c:manualLayout>
      </c:layout>
      <c:scatterChart>
        <c:scatterStyle val="smoothMarker"/>
        <c:varyColors val="0"/>
        <c:ser>
          <c:idx val="1"/>
          <c:order val="0"/>
          <c:tx>
            <c:v>P21</c:v>
          </c:tx>
          <c:spPr>
            <a:ln w="3810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9"/>
            <c:spPr>
              <a:solidFill>
                <a:schemeClr val="tx2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'State FFT Fig4'!$C$283:$W$283</c:f>
                <c:numCache>
                  <c:formatCode>General</c:formatCode>
                  <c:ptCount val="21"/>
                  <c:pt idx="0">
                    <c:v>0.13527293034954654</c:v>
                  </c:pt>
                  <c:pt idx="1">
                    <c:v>1.6534053486466955</c:v>
                  </c:pt>
                  <c:pt idx="2">
                    <c:v>2.9545021667679996</c:v>
                  </c:pt>
                  <c:pt idx="3">
                    <c:v>4.016403971584066</c:v>
                  </c:pt>
                  <c:pt idx="4">
                    <c:v>3.6261414335704845</c:v>
                  </c:pt>
                  <c:pt idx="5">
                    <c:v>4.1172707624235398</c:v>
                  </c:pt>
                  <c:pt idx="6">
                    <c:v>4.1051671547500872</c:v>
                  </c:pt>
                  <c:pt idx="7">
                    <c:v>3.0934658177454613</c:v>
                  </c:pt>
                  <c:pt idx="8">
                    <c:v>1.7597367208771724</c:v>
                  </c:pt>
                  <c:pt idx="9">
                    <c:v>0.94178309572834795</c:v>
                  </c:pt>
                  <c:pt idx="10">
                    <c:v>1.0171065325007869</c:v>
                  </c:pt>
                  <c:pt idx="11">
                    <c:v>0.66611624267043834</c:v>
                  </c:pt>
                  <c:pt idx="12">
                    <c:v>0.57556208628118566</c:v>
                  </c:pt>
                  <c:pt idx="13">
                    <c:v>0.55891346095672712</c:v>
                  </c:pt>
                  <c:pt idx="14">
                    <c:v>0.63147930256735618</c:v>
                  </c:pt>
                  <c:pt idx="15">
                    <c:v>0.44745737933181379</c:v>
                  </c:pt>
                  <c:pt idx="16">
                    <c:v>0.52586584172121786</c:v>
                  </c:pt>
                  <c:pt idx="17">
                    <c:v>0.51662521703812769</c:v>
                  </c:pt>
                  <c:pt idx="18">
                    <c:v>0.38770310886202197</c:v>
                  </c:pt>
                  <c:pt idx="19">
                    <c:v>0.47941755241591383</c:v>
                  </c:pt>
                  <c:pt idx="20">
                    <c:v>0.39866493926772856</c:v>
                  </c:pt>
                </c:numCache>
              </c:numRef>
            </c:plus>
            <c:minus>
              <c:numRef>
                <c:f>'State FFT Fig4'!$C$283:$W$283</c:f>
                <c:numCache>
                  <c:formatCode>General</c:formatCode>
                  <c:ptCount val="21"/>
                  <c:pt idx="0">
                    <c:v>0.13527293034954654</c:v>
                  </c:pt>
                  <c:pt idx="1">
                    <c:v>1.6534053486466955</c:v>
                  </c:pt>
                  <c:pt idx="2">
                    <c:v>2.9545021667679996</c:v>
                  </c:pt>
                  <c:pt idx="3">
                    <c:v>4.016403971584066</c:v>
                  </c:pt>
                  <c:pt idx="4">
                    <c:v>3.6261414335704845</c:v>
                  </c:pt>
                  <c:pt idx="5">
                    <c:v>4.1172707624235398</c:v>
                  </c:pt>
                  <c:pt idx="6">
                    <c:v>4.1051671547500872</c:v>
                  </c:pt>
                  <c:pt idx="7">
                    <c:v>3.0934658177454613</c:v>
                  </c:pt>
                  <c:pt idx="8">
                    <c:v>1.7597367208771724</c:v>
                  </c:pt>
                  <c:pt idx="9">
                    <c:v>0.94178309572834795</c:v>
                  </c:pt>
                  <c:pt idx="10">
                    <c:v>1.0171065325007869</c:v>
                  </c:pt>
                  <c:pt idx="11">
                    <c:v>0.66611624267043834</c:v>
                  </c:pt>
                  <c:pt idx="12">
                    <c:v>0.57556208628118566</c:v>
                  </c:pt>
                  <c:pt idx="13">
                    <c:v>0.55891346095672712</c:v>
                  </c:pt>
                  <c:pt idx="14">
                    <c:v>0.63147930256735618</c:v>
                  </c:pt>
                  <c:pt idx="15">
                    <c:v>0.44745737933181379</c:v>
                  </c:pt>
                  <c:pt idx="16">
                    <c:v>0.52586584172121786</c:v>
                  </c:pt>
                  <c:pt idx="17">
                    <c:v>0.51662521703812769</c:v>
                  </c:pt>
                  <c:pt idx="18">
                    <c:v>0.38770310886202197</c:v>
                  </c:pt>
                  <c:pt idx="19">
                    <c:v>0.47941755241591383</c:v>
                  </c:pt>
                  <c:pt idx="20">
                    <c:v>0.39866493926772856</c:v>
                  </c:pt>
                </c:numCache>
              </c:numRef>
            </c:minus>
            <c:spPr>
              <a:ln w="22225" cap="sq">
                <a:miter lim="800000"/>
              </a:ln>
            </c:spPr>
          </c:errBars>
          <c:xVal>
            <c:numRef>
              <c:f>'State FFT Fig4'!$C$271:$W$271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'State FFT Fig4'!$C$281:$W$281</c:f>
              <c:numCache>
                <c:formatCode>General</c:formatCode>
                <c:ptCount val="21"/>
                <c:pt idx="0">
                  <c:v>0.64300085425276809</c:v>
                </c:pt>
                <c:pt idx="1">
                  <c:v>13.469271788531865</c:v>
                </c:pt>
                <c:pt idx="2">
                  <c:v>21.628680039194577</c:v>
                </c:pt>
                <c:pt idx="3">
                  <c:v>28.933700237683396</c:v>
                </c:pt>
                <c:pt idx="4">
                  <c:v>27.864522821068089</c:v>
                </c:pt>
                <c:pt idx="5">
                  <c:v>32.640688901051774</c:v>
                </c:pt>
                <c:pt idx="6">
                  <c:v>28.459534569000287</c:v>
                </c:pt>
                <c:pt idx="7">
                  <c:v>22.753621476606238</c:v>
                </c:pt>
                <c:pt idx="8">
                  <c:v>12.969714794529988</c:v>
                </c:pt>
                <c:pt idx="9">
                  <c:v>7.4964028180851887</c:v>
                </c:pt>
                <c:pt idx="10">
                  <c:v>7.8635307655375879</c:v>
                </c:pt>
                <c:pt idx="11">
                  <c:v>5.3142944484717187</c:v>
                </c:pt>
                <c:pt idx="12">
                  <c:v>4.5028615580681821</c:v>
                </c:pt>
                <c:pt idx="13">
                  <c:v>4.0844485820875827</c:v>
                </c:pt>
                <c:pt idx="14">
                  <c:v>4.4987798911051593</c:v>
                </c:pt>
                <c:pt idx="15">
                  <c:v>3.2614180671163187</c:v>
                </c:pt>
                <c:pt idx="16">
                  <c:v>3.8071562844716027</c:v>
                </c:pt>
                <c:pt idx="17">
                  <c:v>3.4391878470954023</c:v>
                </c:pt>
                <c:pt idx="18">
                  <c:v>2.566056198787801</c:v>
                </c:pt>
                <c:pt idx="19">
                  <c:v>2.9269402921662904</c:v>
                </c:pt>
                <c:pt idx="20">
                  <c:v>2.2213649409536353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75F-4A63-9C0A-C84FB2BB531F}"/>
            </c:ext>
          </c:extLst>
        </c:ser>
        <c:ser>
          <c:idx val="2"/>
          <c:order val="1"/>
          <c:tx>
            <c:v>P17</c:v>
          </c:tx>
          <c:spPr>
            <a:ln w="38100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2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'State FFT Fig4'!$C$270:$W$270</c:f>
                <c:numCache>
                  <c:formatCode>General</c:formatCode>
                  <c:ptCount val="21"/>
                  <c:pt idx="0">
                    <c:v>4.6485629172366025E-2</c:v>
                  </c:pt>
                  <c:pt idx="1">
                    <c:v>0.80608167021179833</c:v>
                  </c:pt>
                  <c:pt idx="2">
                    <c:v>1.2680984043942938</c:v>
                  </c:pt>
                  <c:pt idx="3">
                    <c:v>1.602451548058067</c:v>
                  </c:pt>
                  <c:pt idx="4">
                    <c:v>1.5132156355413859</c:v>
                  </c:pt>
                  <c:pt idx="5">
                    <c:v>2.1979814549452588</c:v>
                  </c:pt>
                  <c:pt idx="6">
                    <c:v>2.0008473478927513</c:v>
                  </c:pt>
                  <c:pt idx="7">
                    <c:v>1.923220215991617</c:v>
                  </c:pt>
                  <c:pt idx="8">
                    <c:v>1.1690873355692721</c:v>
                  </c:pt>
                  <c:pt idx="9">
                    <c:v>0.6268604829128922</c:v>
                  </c:pt>
                  <c:pt idx="10">
                    <c:v>0.61968396645877888</c:v>
                  </c:pt>
                  <c:pt idx="11">
                    <c:v>0.40910373608864892</c:v>
                  </c:pt>
                  <c:pt idx="12">
                    <c:v>0.34468810756598417</c:v>
                  </c:pt>
                  <c:pt idx="13">
                    <c:v>0.30014705656759472</c:v>
                  </c:pt>
                  <c:pt idx="14">
                    <c:v>0.35489197876684198</c:v>
                  </c:pt>
                  <c:pt idx="15">
                    <c:v>0.27053479531336466</c:v>
                  </c:pt>
                  <c:pt idx="16">
                    <c:v>0.34238037068608795</c:v>
                  </c:pt>
                  <c:pt idx="17">
                    <c:v>0.33556576760274126</c:v>
                  </c:pt>
                  <c:pt idx="18">
                    <c:v>0.27557636586228895</c:v>
                  </c:pt>
                  <c:pt idx="19">
                    <c:v>0.33737391217756785</c:v>
                  </c:pt>
                  <c:pt idx="20">
                    <c:v>0.24567565083839107</c:v>
                  </c:pt>
                </c:numCache>
              </c:numRef>
            </c:plus>
            <c:minus>
              <c:numRef>
                <c:f>'State FFT Fig4'!$C$270:$W$270</c:f>
                <c:numCache>
                  <c:formatCode>General</c:formatCode>
                  <c:ptCount val="21"/>
                  <c:pt idx="0">
                    <c:v>4.6485629172366025E-2</c:v>
                  </c:pt>
                  <c:pt idx="1">
                    <c:v>0.80608167021179833</c:v>
                  </c:pt>
                  <c:pt idx="2">
                    <c:v>1.2680984043942938</c:v>
                  </c:pt>
                  <c:pt idx="3">
                    <c:v>1.602451548058067</c:v>
                  </c:pt>
                  <c:pt idx="4">
                    <c:v>1.5132156355413859</c:v>
                  </c:pt>
                  <c:pt idx="5">
                    <c:v>2.1979814549452588</c:v>
                  </c:pt>
                  <c:pt idx="6">
                    <c:v>2.0008473478927513</c:v>
                  </c:pt>
                  <c:pt idx="7">
                    <c:v>1.923220215991617</c:v>
                  </c:pt>
                  <c:pt idx="8">
                    <c:v>1.1690873355692721</c:v>
                  </c:pt>
                  <c:pt idx="9">
                    <c:v>0.6268604829128922</c:v>
                  </c:pt>
                  <c:pt idx="10">
                    <c:v>0.61968396645877888</c:v>
                  </c:pt>
                  <c:pt idx="11">
                    <c:v>0.40910373608864892</c:v>
                  </c:pt>
                  <c:pt idx="12">
                    <c:v>0.34468810756598417</c:v>
                  </c:pt>
                  <c:pt idx="13">
                    <c:v>0.30014705656759472</c:v>
                  </c:pt>
                  <c:pt idx="14">
                    <c:v>0.35489197876684198</c:v>
                  </c:pt>
                  <c:pt idx="15">
                    <c:v>0.27053479531336466</c:v>
                  </c:pt>
                  <c:pt idx="16">
                    <c:v>0.34238037068608795</c:v>
                  </c:pt>
                  <c:pt idx="17">
                    <c:v>0.33556576760274126</c:v>
                  </c:pt>
                  <c:pt idx="18">
                    <c:v>0.27557636586228895</c:v>
                  </c:pt>
                  <c:pt idx="19">
                    <c:v>0.33737391217756785</c:v>
                  </c:pt>
                  <c:pt idx="20">
                    <c:v>0.24567565083839107</c:v>
                  </c:pt>
                </c:numCache>
              </c:numRef>
            </c:minus>
            <c:spPr>
              <a:ln w="22225" cap="sq">
                <a:miter lim="800000"/>
              </a:ln>
            </c:spPr>
          </c:errBars>
          <c:xVal>
            <c:numRef>
              <c:f>'State FFT Fig4'!$C$259:$W$259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'State FFT Fig4'!$C$268:$W$268</c:f>
              <c:numCache>
                <c:formatCode>General</c:formatCode>
                <c:ptCount val="21"/>
                <c:pt idx="0">
                  <c:v>0.46681349763921109</c:v>
                </c:pt>
                <c:pt idx="1">
                  <c:v>10.634648077677479</c:v>
                </c:pt>
                <c:pt idx="2">
                  <c:v>17.113542337360627</c:v>
                </c:pt>
                <c:pt idx="3">
                  <c:v>21.261947378115618</c:v>
                </c:pt>
                <c:pt idx="4">
                  <c:v>20.999421452735074</c:v>
                </c:pt>
                <c:pt idx="5">
                  <c:v>29.975078058726066</c:v>
                </c:pt>
                <c:pt idx="6">
                  <c:v>20.607912900988524</c:v>
                </c:pt>
                <c:pt idx="7">
                  <c:v>15.165240787604565</c:v>
                </c:pt>
                <c:pt idx="8">
                  <c:v>9.2867795217136582</c:v>
                </c:pt>
                <c:pt idx="9">
                  <c:v>5.5294123387418814</c:v>
                </c:pt>
                <c:pt idx="10">
                  <c:v>5.7817943189545495</c:v>
                </c:pt>
                <c:pt idx="11">
                  <c:v>4.0142547991217645</c:v>
                </c:pt>
                <c:pt idx="12">
                  <c:v>3.5452965938956504</c:v>
                </c:pt>
                <c:pt idx="13">
                  <c:v>3.2523925607846826</c:v>
                </c:pt>
                <c:pt idx="14">
                  <c:v>3.7220686970390258</c:v>
                </c:pt>
                <c:pt idx="15">
                  <c:v>2.8009002737267217</c:v>
                </c:pt>
                <c:pt idx="16">
                  <c:v>3.3576262248137589</c:v>
                </c:pt>
                <c:pt idx="17">
                  <c:v>3.1898893695147343</c:v>
                </c:pt>
                <c:pt idx="18">
                  <c:v>2.4309021210150177</c:v>
                </c:pt>
                <c:pt idx="19">
                  <c:v>2.8804438234105563</c:v>
                </c:pt>
                <c:pt idx="20">
                  <c:v>2.061343777047429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75F-4A63-9C0A-C84FB2BB531F}"/>
            </c:ext>
          </c:extLst>
        </c:ser>
        <c:ser>
          <c:idx val="3"/>
          <c:order val="2"/>
          <c:tx>
            <c:v>P14</c:v>
          </c:tx>
          <c:spPr>
            <a:ln w="38100">
              <a:solidFill>
                <a:schemeClr val="accent3">
                  <a:lumMod val="40000"/>
                  <a:lumOff val="6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3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'State FFT Fig4'!$C$258:$W$258</c:f>
                <c:numCache>
                  <c:formatCode>General</c:formatCode>
                  <c:ptCount val="21"/>
                  <c:pt idx="0">
                    <c:v>4.1195893982506109E-2</c:v>
                  </c:pt>
                  <c:pt idx="1">
                    <c:v>1.0772386991242842</c:v>
                  </c:pt>
                  <c:pt idx="2">
                    <c:v>1.7863506882375604</c:v>
                  </c:pt>
                  <c:pt idx="3">
                    <c:v>2.1088733583970907</c:v>
                  </c:pt>
                  <c:pt idx="4">
                    <c:v>2.0125506639603898</c:v>
                  </c:pt>
                  <c:pt idx="5">
                    <c:v>2.2089701238873887</c:v>
                  </c:pt>
                  <c:pt idx="6">
                    <c:v>1.2795446594689814</c:v>
                  </c:pt>
                  <c:pt idx="7">
                    <c:v>0.98792642427593325</c:v>
                  </c:pt>
                  <c:pt idx="8">
                    <c:v>0.68470835054180756</c:v>
                  </c:pt>
                  <c:pt idx="9">
                    <c:v>0.45447800555310963</c:v>
                  </c:pt>
                  <c:pt idx="10">
                    <c:v>0.50826576432709181</c:v>
                  </c:pt>
                  <c:pt idx="11">
                    <c:v>0.37285542313408959</c:v>
                  </c:pt>
                  <c:pt idx="12">
                    <c:v>0.35549674148054478</c:v>
                  </c:pt>
                  <c:pt idx="13">
                    <c:v>0.33847448527962831</c:v>
                  </c:pt>
                  <c:pt idx="14">
                    <c:v>0.43482022775193452</c:v>
                  </c:pt>
                  <c:pt idx="15">
                    <c:v>0.33252188640658897</c:v>
                  </c:pt>
                  <c:pt idx="16">
                    <c:v>0.42232273927087077</c:v>
                  </c:pt>
                  <c:pt idx="17">
                    <c:v>0.42452435556185836</c:v>
                  </c:pt>
                  <c:pt idx="18">
                    <c:v>0.34084615899269954</c:v>
                  </c:pt>
                  <c:pt idx="19">
                    <c:v>0.43390657989268677</c:v>
                  </c:pt>
                  <c:pt idx="20">
                    <c:v>0.35437518617824798</c:v>
                  </c:pt>
                </c:numCache>
              </c:numRef>
            </c:plus>
            <c:minus>
              <c:numRef>
                <c:f>'State FFT Fig4'!$C$258:$W$258</c:f>
                <c:numCache>
                  <c:formatCode>General</c:formatCode>
                  <c:ptCount val="21"/>
                  <c:pt idx="0">
                    <c:v>4.1195893982506109E-2</c:v>
                  </c:pt>
                  <c:pt idx="1">
                    <c:v>1.0772386991242842</c:v>
                  </c:pt>
                  <c:pt idx="2">
                    <c:v>1.7863506882375604</c:v>
                  </c:pt>
                  <c:pt idx="3">
                    <c:v>2.1088733583970907</c:v>
                  </c:pt>
                  <c:pt idx="4">
                    <c:v>2.0125506639603898</c:v>
                  </c:pt>
                  <c:pt idx="5">
                    <c:v>2.2089701238873887</c:v>
                  </c:pt>
                  <c:pt idx="6">
                    <c:v>1.2795446594689814</c:v>
                  </c:pt>
                  <c:pt idx="7">
                    <c:v>0.98792642427593325</c:v>
                  </c:pt>
                  <c:pt idx="8">
                    <c:v>0.68470835054180756</c:v>
                  </c:pt>
                  <c:pt idx="9">
                    <c:v>0.45447800555310963</c:v>
                  </c:pt>
                  <c:pt idx="10">
                    <c:v>0.50826576432709181</c:v>
                  </c:pt>
                  <c:pt idx="11">
                    <c:v>0.37285542313408959</c:v>
                  </c:pt>
                  <c:pt idx="12">
                    <c:v>0.35549674148054478</c:v>
                  </c:pt>
                  <c:pt idx="13">
                    <c:v>0.33847448527962831</c:v>
                  </c:pt>
                  <c:pt idx="14">
                    <c:v>0.43482022775193452</c:v>
                  </c:pt>
                  <c:pt idx="15">
                    <c:v>0.33252188640658897</c:v>
                  </c:pt>
                  <c:pt idx="16">
                    <c:v>0.42232273927087077</c:v>
                  </c:pt>
                  <c:pt idx="17">
                    <c:v>0.42452435556185836</c:v>
                  </c:pt>
                  <c:pt idx="18">
                    <c:v>0.34084615899269954</c:v>
                  </c:pt>
                  <c:pt idx="19">
                    <c:v>0.43390657989268677</c:v>
                  </c:pt>
                  <c:pt idx="20">
                    <c:v>0.35437518617824798</c:v>
                  </c:pt>
                </c:numCache>
              </c:numRef>
            </c:minus>
            <c:spPr>
              <a:ln w="22225" cap="sq">
                <a:miter lim="800000"/>
              </a:ln>
            </c:spPr>
          </c:errBars>
          <c:xVal>
            <c:numRef>
              <c:f>'State FFT Fig4'!$C$247:$W$247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'State FFT Fig4'!$C$256:$W$256</c:f>
              <c:numCache>
                <c:formatCode>General</c:formatCode>
                <c:ptCount val="21"/>
                <c:pt idx="0">
                  <c:v>0.30607652683873837</c:v>
                </c:pt>
                <c:pt idx="1">
                  <c:v>6.9880862557971355</c:v>
                </c:pt>
                <c:pt idx="2">
                  <c:v>10.647885279378533</c:v>
                </c:pt>
                <c:pt idx="3">
                  <c:v>13.216205808232907</c:v>
                </c:pt>
                <c:pt idx="4">
                  <c:v>13.396966901467092</c:v>
                </c:pt>
                <c:pt idx="5">
                  <c:v>16.006741252301588</c:v>
                </c:pt>
                <c:pt idx="6">
                  <c:v>7.5817778799848616</c:v>
                </c:pt>
                <c:pt idx="7">
                  <c:v>5.8131829598207645</c:v>
                </c:pt>
                <c:pt idx="8">
                  <c:v>4.2464645480958128</c:v>
                </c:pt>
                <c:pt idx="9">
                  <c:v>2.8606807116710473</c:v>
                </c:pt>
                <c:pt idx="10">
                  <c:v>3.235460644614351</c:v>
                </c:pt>
                <c:pt idx="11">
                  <c:v>2.3784850329214353</c:v>
                </c:pt>
                <c:pt idx="12">
                  <c:v>2.2423713170364228</c:v>
                </c:pt>
                <c:pt idx="13">
                  <c:v>2.1542164602726532</c:v>
                </c:pt>
                <c:pt idx="14">
                  <c:v>2.6790004533832028</c:v>
                </c:pt>
                <c:pt idx="15">
                  <c:v>2.0926229781203745</c:v>
                </c:pt>
                <c:pt idx="16">
                  <c:v>2.5980229213658337</c:v>
                </c:pt>
                <c:pt idx="17">
                  <c:v>2.5924152433316521</c:v>
                </c:pt>
                <c:pt idx="18">
                  <c:v>2.0785284078029278</c:v>
                </c:pt>
                <c:pt idx="19">
                  <c:v>2.5899392033541275</c:v>
                </c:pt>
                <c:pt idx="20">
                  <c:v>2.0841178111371064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75F-4A63-9C0A-C84FB2BB531F}"/>
            </c:ext>
          </c:extLst>
        </c:ser>
        <c:ser>
          <c:idx val="4"/>
          <c:order val="3"/>
          <c:tx>
            <c:v>P12</c:v>
          </c:tx>
          <c:spPr>
            <a:ln w="38100">
              <a:solidFill>
                <a:schemeClr val="accent6">
                  <a:lumMod val="40000"/>
                  <a:lumOff val="6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'State FFT Fig4'!$C$246:$W$246</c:f>
                <c:numCache>
                  <c:formatCode>General</c:formatCode>
                  <c:ptCount val="21"/>
                  <c:pt idx="0">
                    <c:v>2.3264159774708647E-2</c:v>
                  </c:pt>
                  <c:pt idx="1">
                    <c:v>0.56750411497009212</c:v>
                  </c:pt>
                  <c:pt idx="2">
                    <c:v>1.005791241619044</c:v>
                  </c:pt>
                  <c:pt idx="3">
                    <c:v>1.2534830953497251</c:v>
                  </c:pt>
                  <c:pt idx="4">
                    <c:v>1.2255155938634339</c:v>
                  </c:pt>
                  <c:pt idx="5">
                    <c:v>0.96166464327494106</c:v>
                  </c:pt>
                  <c:pt idx="6">
                    <c:v>0.46533713975273039</c:v>
                  </c:pt>
                  <c:pt idx="7">
                    <c:v>0.38517773695682989</c:v>
                  </c:pt>
                  <c:pt idx="8">
                    <c:v>0.28411467851071803</c:v>
                  </c:pt>
                  <c:pt idx="9">
                    <c:v>0.19881060854372171</c:v>
                  </c:pt>
                  <c:pt idx="10">
                    <c:v>0.21126607507067618</c:v>
                  </c:pt>
                  <c:pt idx="11">
                    <c:v>0.14612130524160269</c:v>
                  </c:pt>
                  <c:pt idx="12">
                    <c:v>0.13981920193255382</c:v>
                  </c:pt>
                  <c:pt idx="13">
                    <c:v>0.12708795851892138</c:v>
                  </c:pt>
                  <c:pt idx="14">
                    <c:v>0.16542503863624769</c:v>
                  </c:pt>
                  <c:pt idx="15">
                    <c:v>0.13347004198282136</c:v>
                  </c:pt>
                  <c:pt idx="16">
                    <c:v>0.16620090182233097</c:v>
                  </c:pt>
                  <c:pt idx="17">
                    <c:v>0.16795247116709</c:v>
                  </c:pt>
                  <c:pt idx="18">
                    <c:v>0.13314206400282633</c:v>
                  </c:pt>
                  <c:pt idx="19">
                    <c:v>0.17658137473176458</c:v>
                  </c:pt>
                  <c:pt idx="20">
                    <c:v>0.13758507498148784</c:v>
                  </c:pt>
                </c:numCache>
              </c:numRef>
            </c:plus>
            <c:minus>
              <c:numRef>
                <c:f>'State FFT Fig4'!$C$246:$W$246</c:f>
                <c:numCache>
                  <c:formatCode>General</c:formatCode>
                  <c:ptCount val="21"/>
                  <c:pt idx="0">
                    <c:v>2.3264159774708647E-2</c:v>
                  </c:pt>
                  <c:pt idx="1">
                    <c:v>0.56750411497009212</c:v>
                  </c:pt>
                  <c:pt idx="2">
                    <c:v>1.005791241619044</c:v>
                  </c:pt>
                  <c:pt idx="3">
                    <c:v>1.2534830953497251</c:v>
                  </c:pt>
                  <c:pt idx="4">
                    <c:v>1.2255155938634339</c:v>
                  </c:pt>
                  <c:pt idx="5">
                    <c:v>0.96166464327494106</c:v>
                  </c:pt>
                  <c:pt idx="6">
                    <c:v>0.46533713975273039</c:v>
                  </c:pt>
                  <c:pt idx="7">
                    <c:v>0.38517773695682989</c:v>
                  </c:pt>
                  <c:pt idx="8">
                    <c:v>0.28411467851071803</c:v>
                  </c:pt>
                  <c:pt idx="9">
                    <c:v>0.19881060854372171</c:v>
                  </c:pt>
                  <c:pt idx="10">
                    <c:v>0.21126607507067618</c:v>
                  </c:pt>
                  <c:pt idx="11">
                    <c:v>0.14612130524160269</c:v>
                  </c:pt>
                  <c:pt idx="12">
                    <c:v>0.13981920193255382</c:v>
                  </c:pt>
                  <c:pt idx="13">
                    <c:v>0.12708795851892138</c:v>
                  </c:pt>
                  <c:pt idx="14">
                    <c:v>0.16542503863624769</c:v>
                  </c:pt>
                  <c:pt idx="15">
                    <c:v>0.13347004198282136</c:v>
                  </c:pt>
                  <c:pt idx="16">
                    <c:v>0.16620090182233097</c:v>
                  </c:pt>
                  <c:pt idx="17">
                    <c:v>0.16795247116709</c:v>
                  </c:pt>
                  <c:pt idx="18">
                    <c:v>0.13314206400282633</c:v>
                  </c:pt>
                  <c:pt idx="19">
                    <c:v>0.17658137473176458</c:v>
                  </c:pt>
                  <c:pt idx="20">
                    <c:v>0.13758507498148784</c:v>
                  </c:pt>
                </c:numCache>
              </c:numRef>
            </c:minus>
            <c:spPr>
              <a:ln w="22225" cap="sq">
                <a:miter lim="800000"/>
              </a:ln>
            </c:spPr>
          </c:errBars>
          <c:xVal>
            <c:numRef>
              <c:f>'State FFT Fig4'!$C$234:$W$234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'State FFT Fig4'!$C$244:$W$244</c:f>
              <c:numCache>
                <c:formatCode>General</c:formatCode>
                <c:ptCount val="21"/>
                <c:pt idx="0">
                  <c:v>0.27136932285903342</c:v>
                </c:pt>
                <c:pt idx="1">
                  <c:v>6.0787573629571545</c:v>
                </c:pt>
                <c:pt idx="2">
                  <c:v>9.0936285802537355</c:v>
                </c:pt>
                <c:pt idx="3">
                  <c:v>10.820156013185434</c:v>
                </c:pt>
                <c:pt idx="4">
                  <c:v>10.521510923072986</c:v>
                </c:pt>
                <c:pt idx="5">
                  <c:v>7.2144571877872785</c:v>
                </c:pt>
                <c:pt idx="6">
                  <c:v>3.7878635478727767</c:v>
                </c:pt>
                <c:pt idx="7">
                  <c:v>3.4497711452816895</c:v>
                </c:pt>
                <c:pt idx="8">
                  <c:v>2.8989770678583291</c:v>
                </c:pt>
                <c:pt idx="9">
                  <c:v>2.1010787465494598</c:v>
                </c:pt>
                <c:pt idx="10">
                  <c:v>2.4005983888614839</c:v>
                </c:pt>
                <c:pt idx="11">
                  <c:v>1.7909887590694895</c:v>
                </c:pt>
                <c:pt idx="12">
                  <c:v>1.7579222253812263</c:v>
                </c:pt>
                <c:pt idx="13">
                  <c:v>1.7383085470317627</c:v>
                </c:pt>
                <c:pt idx="14">
                  <c:v>2.1488512362123555</c:v>
                </c:pt>
                <c:pt idx="15">
                  <c:v>1.7203079267533337</c:v>
                </c:pt>
                <c:pt idx="16">
                  <c:v>2.2054978347512466</c:v>
                </c:pt>
                <c:pt idx="17">
                  <c:v>2.2553946512212226</c:v>
                </c:pt>
                <c:pt idx="18">
                  <c:v>1.8272060804084269</c:v>
                </c:pt>
                <c:pt idx="19">
                  <c:v>2.361931307601818</c:v>
                </c:pt>
                <c:pt idx="20">
                  <c:v>1.9118368134988992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075F-4A63-9C0A-C84FB2BB531F}"/>
            </c:ext>
          </c:extLst>
        </c:ser>
        <c:ser>
          <c:idx val="6"/>
          <c:order val="4"/>
          <c:tx>
            <c:v>P10</c:v>
          </c:tx>
          <c:spPr>
            <a:ln w="38100">
              <a:solidFill>
                <a:schemeClr val="accent4">
                  <a:lumMod val="40000"/>
                  <a:lumOff val="6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4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'State FFT Fig4'!$C$233:$W$233</c:f>
                <c:numCache>
                  <c:formatCode>General</c:formatCode>
                  <c:ptCount val="21"/>
                  <c:pt idx="0">
                    <c:v>1.9001289951563086E-2</c:v>
                  </c:pt>
                  <c:pt idx="1">
                    <c:v>0.50934585569829216</c:v>
                  </c:pt>
                  <c:pt idx="2">
                    <c:v>0.66326706495855381</c:v>
                  </c:pt>
                  <c:pt idx="3">
                    <c:v>0.52107930608320552</c:v>
                  </c:pt>
                  <c:pt idx="4">
                    <c:v>0.40358957729849337</c:v>
                  </c:pt>
                  <c:pt idx="5">
                    <c:v>0.24157290586620178</c:v>
                  </c:pt>
                  <c:pt idx="6">
                    <c:v>0.15195696563823671</c:v>
                  </c:pt>
                  <c:pt idx="7">
                    <c:v>0.14882177235913727</c:v>
                  </c:pt>
                  <c:pt idx="8">
                    <c:v>0.13725696350444408</c:v>
                  </c:pt>
                  <c:pt idx="9">
                    <c:v>0.10283866639643741</c:v>
                  </c:pt>
                  <c:pt idx="10">
                    <c:v>0.11821799694209356</c:v>
                  </c:pt>
                  <c:pt idx="11">
                    <c:v>9.2403944932599888E-2</c:v>
                  </c:pt>
                  <c:pt idx="12">
                    <c:v>9.3118354723862595E-2</c:v>
                  </c:pt>
                  <c:pt idx="13">
                    <c:v>8.6862632709217569E-2</c:v>
                  </c:pt>
                  <c:pt idx="14">
                    <c:v>0.11434371946503344</c:v>
                  </c:pt>
                  <c:pt idx="15">
                    <c:v>8.5968648342908363E-2</c:v>
                  </c:pt>
                  <c:pt idx="16">
                    <c:v>0.11259071724398471</c:v>
                  </c:pt>
                  <c:pt idx="17">
                    <c:v>0.10850825559928345</c:v>
                  </c:pt>
                  <c:pt idx="18">
                    <c:v>8.355693652994782E-2</c:v>
                  </c:pt>
                  <c:pt idx="19">
                    <c:v>0.10777884121972627</c:v>
                  </c:pt>
                  <c:pt idx="20">
                    <c:v>0.10375214215660364</c:v>
                  </c:pt>
                </c:numCache>
              </c:numRef>
            </c:plus>
            <c:minus>
              <c:numRef>
                <c:f>'State FFT Fig4'!$C$233:$W$233</c:f>
                <c:numCache>
                  <c:formatCode>General</c:formatCode>
                  <c:ptCount val="21"/>
                  <c:pt idx="0">
                    <c:v>1.9001289951563086E-2</c:v>
                  </c:pt>
                  <c:pt idx="1">
                    <c:v>0.50934585569829216</c:v>
                  </c:pt>
                  <c:pt idx="2">
                    <c:v>0.66326706495855381</c:v>
                  </c:pt>
                  <c:pt idx="3">
                    <c:v>0.52107930608320552</c:v>
                  </c:pt>
                  <c:pt idx="4">
                    <c:v>0.40358957729849337</c:v>
                  </c:pt>
                  <c:pt idx="5">
                    <c:v>0.24157290586620178</c:v>
                  </c:pt>
                  <c:pt idx="6">
                    <c:v>0.15195696563823671</c:v>
                  </c:pt>
                  <c:pt idx="7">
                    <c:v>0.14882177235913727</c:v>
                  </c:pt>
                  <c:pt idx="8">
                    <c:v>0.13725696350444408</c:v>
                  </c:pt>
                  <c:pt idx="9">
                    <c:v>0.10283866639643741</c:v>
                  </c:pt>
                  <c:pt idx="10">
                    <c:v>0.11821799694209356</c:v>
                  </c:pt>
                  <c:pt idx="11">
                    <c:v>9.2403944932599888E-2</c:v>
                  </c:pt>
                  <c:pt idx="12">
                    <c:v>9.3118354723862595E-2</c:v>
                  </c:pt>
                  <c:pt idx="13">
                    <c:v>8.6862632709217569E-2</c:v>
                  </c:pt>
                  <c:pt idx="14">
                    <c:v>0.11434371946503344</c:v>
                  </c:pt>
                  <c:pt idx="15">
                    <c:v>8.5968648342908363E-2</c:v>
                  </c:pt>
                  <c:pt idx="16">
                    <c:v>0.11259071724398471</c:v>
                  </c:pt>
                  <c:pt idx="17">
                    <c:v>0.10850825559928345</c:v>
                  </c:pt>
                  <c:pt idx="18">
                    <c:v>8.355693652994782E-2</c:v>
                  </c:pt>
                  <c:pt idx="19">
                    <c:v>0.10777884121972627</c:v>
                  </c:pt>
                  <c:pt idx="20">
                    <c:v>0.10375214215660364</c:v>
                  </c:pt>
                </c:numCache>
              </c:numRef>
            </c:minus>
            <c:spPr>
              <a:ln w="22225" cap="sq">
                <a:miter lim="800000"/>
              </a:ln>
            </c:spPr>
          </c:errBars>
          <c:xVal>
            <c:numRef>
              <c:f>'State FFT Fig4'!$C$222:$W$222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'State FFT Fig4'!$C$231:$W$231</c:f>
              <c:numCache>
                <c:formatCode>General</c:formatCode>
                <c:ptCount val="21"/>
                <c:pt idx="0">
                  <c:v>0.23686617311244182</c:v>
                </c:pt>
                <c:pt idx="1">
                  <c:v>5.9254999520418252</c:v>
                </c:pt>
                <c:pt idx="2">
                  <c:v>8.1581507145633587</c:v>
                </c:pt>
                <c:pt idx="3">
                  <c:v>7.6735232108362812</c:v>
                </c:pt>
                <c:pt idx="4">
                  <c:v>6.5066174825647849</c:v>
                </c:pt>
                <c:pt idx="5">
                  <c:v>3.7616799187359757</c:v>
                </c:pt>
                <c:pt idx="6">
                  <c:v>2.5118053081801919</c:v>
                </c:pt>
                <c:pt idx="7">
                  <c:v>2.4286205775034273</c:v>
                </c:pt>
                <c:pt idx="8">
                  <c:v>2.1324926313914689</c:v>
                </c:pt>
                <c:pt idx="9">
                  <c:v>1.5364135899305387</c:v>
                </c:pt>
                <c:pt idx="10">
                  <c:v>1.8034747356428422</c:v>
                </c:pt>
                <c:pt idx="11">
                  <c:v>1.3881180130118966</c:v>
                </c:pt>
                <c:pt idx="12">
                  <c:v>1.342327853626228</c:v>
                </c:pt>
                <c:pt idx="13">
                  <c:v>1.2922476005621319</c:v>
                </c:pt>
                <c:pt idx="14">
                  <c:v>1.6071117706462648</c:v>
                </c:pt>
                <c:pt idx="15">
                  <c:v>1.2507980478110723</c:v>
                </c:pt>
                <c:pt idx="16">
                  <c:v>1.5354456898669142</c:v>
                </c:pt>
                <c:pt idx="17">
                  <c:v>1.5040734403169385</c:v>
                </c:pt>
                <c:pt idx="18">
                  <c:v>1.1617149305572416</c:v>
                </c:pt>
                <c:pt idx="19">
                  <c:v>1.3755605286640991</c:v>
                </c:pt>
                <c:pt idx="20">
                  <c:v>1.0276342316057023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075F-4A63-9C0A-C84FB2BB5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661120"/>
        <c:axId val="102675200"/>
      </c:scatterChart>
      <c:valAx>
        <c:axId val="102661120"/>
        <c:scaling>
          <c:orientation val="minMax"/>
          <c:max val="2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38100" cap="sq">
            <a:solidFill>
              <a:schemeClr val="tx1"/>
            </a:solidFill>
            <a:miter lim="800000"/>
          </a:ln>
        </c:spPr>
        <c:txPr>
          <a:bodyPr/>
          <a:lstStyle/>
          <a:p>
            <a:pPr>
              <a:defRPr sz="2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2675200"/>
        <c:crosses val="autoZero"/>
        <c:crossBetween val="midCat"/>
        <c:majorUnit val="1"/>
        <c:minorUnit val="1"/>
      </c:valAx>
      <c:valAx>
        <c:axId val="102675200"/>
        <c:scaling>
          <c:orientation val="minMax"/>
          <c:max val="5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8100" cap="sq">
            <a:solidFill>
              <a:schemeClr val="tx1"/>
            </a:solidFill>
            <a:miter lim="800000"/>
          </a:ln>
        </c:spPr>
        <c:txPr>
          <a:bodyPr/>
          <a:lstStyle/>
          <a:p>
            <a:pPr>
              <a:defRPr sz="2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2661120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82974473485459299"/>
          <c:y val="0.38603176049387544"/>
          <c:w val="9.9775616207458603E-2"/>
          <c:h val="0.39011023622047242"/>
        </c:manualLayout>
      </c:layout>
      <c:overlay val="0"/>
      <c:txPr>
        <a:bodyPr/>
        <a:lstStyle/>
        <a:p>
          <a:pPr>
            <a:defRPr sz="2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P9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645874947778496E-2"/>
          <c:y val="0.12708602701152624"/>
          <c:w val="0.86880479354398465"/>
          <c:h val="0.81073215113406849"/>
        </c:manualLayout>
      </c:layout>
      <c:scatterChart>
        <c:scatterStyle val="smoothMarker"/>
        <c:varyColors val="0"/>
        <c:ser>
          <c:idx val="0"/>
          <c:order val="0"/>
          <c:tx>
            <c:v>P9</c:v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circle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'Age FFT Fig2'!$C$17:$W$17</c:f>
                <c:numCache>
                  <c:formatCode>General</c:formatCode>
                  <c:ptCount val="21"/>
                  <c:pt idx="0">
                    <c:v>1.3427547292656944E-2</c:v>
                  </c:pt>
                  <c:pt idx="1">
                    <c:v>0.26092177618279594</c:v>
                  </c:pt>
                  <c:pt idx="2">
                    <c:v>0.35650080441942211</c:v>
                  </c:pt>
                  <c:pt idx="3">
                    <c:v>0.3480555975585744</c:v>
                  </c:pt>
                  <c:pt idx="4">
                    <c:v>0.29539242984836717</c:v>
                  </c:pt>
                  <c:pt idx="5">
                    <c:v>0.16299630043557461</c:v>
                  </c:pt>
                  <c:pt idx="6">
                    <c:v>0.11915203128267779</c:v>
                  </c:pt>
                  <c:pt idx="7">
                    <c:v>0.10626950619632446</c:v>
                  </c:pt>
                  <c:pt idx="8">
                    <c:v>8.8412499319674556E-2</c:v>
                  </c:pt>
                  <c:pt idx="9">
                    <c:v>6.5090743835564999E-2</c:v>
                  </c:pt>
                  <c:pt idx="10">
                    <c:v>7.7121475863834013E-2</c:v>
                  </c:pt>
                  <c:pt idx="11">
                    <c:v>6.0701713185091183E-2</c:v>
                  </c:pt>
                  <c:pt idx="12">
                    <c:v>6.1666354724469553E-2</c:v>
                  </c:pt>
                  <c:pt idx="13">
                    <c:v>6.104943584391969E-2</c:v>
                  </c:pt>
                  <c:pt idx="14">
                    <c:v>7.8332491105241292E-2</c:v>
                  </c:pt>
                  <c:pt idx="15">
                    <c:v>6.1002034956100834E-2</c:v>
                  </c:pt>
                  <c:pt idx="16">
                    <c:v>7.8564551264813667E-2</c:v>
                  </c:pt>
                  <c:pt idx="17">
                    <c:v>7.5776475903915397E-2</c:v>
                  </c:pt>
                  <c:pt idx="18">
                    <c:v>5.9627808855345896E-2</c:v>
                  </c:pt>
                  <c:pt idx="19">
                    <c:v>7.024733757055221E-2</c:v>
                  </c:pt>
                  <c:pt idx="20">
                    <c:v>5.3940258506227461E-2</c:v>
                  </c:pt>
                </c:numCache>
              </c:numRef>
            </c:plus>
            <c:minus>
              <c:numRef>
                <c:f>'Age FFT Fig2'!$C$17:$W$17</c:f>
                <c:numCache>
                  <c:formatCode>General</c:formatCode>
                  <c:ptCount val="21"/>
                  <c:pt idx="0">
                    <c:v>1.3427547292656944E-2</c:v>
                  </c:pt>
                  <c:pt idx="1">
                    <c:v>0.26092177618279594</c:v>
                  </c:pt>
                  <c:pt idx="2">
                    <c:v>0.35650080441942211</c:v>
                  </c:pt>
                  <c:pt idx="3">
                    <c:v>0.3480555975585744</c:v>
                  </c:pt>
                  <c:pt idx="4">
                    <c:v>0.29539242984836717</c:v>
                  </c:pt>
                  <c:pt idx="5">
                    <c:v>0.16299630043557461</c:v>
                  </c:pt>
                  <c:pt idx="6">
                    <c:v>0.11915203128267779</c:v>
                  </c:pt>
                  <c:pt idx="7">
                    <c:v>0.10626950619632446</c:v>
                  </c:pt>
                  <c:pt idx="8">
                    <c:v>8.8412499319674556E-2</c:v>
                  </c:pt>
                  <c:pt idx="9">
                    <c:v>6.5090743835564999E-2</c:v>
                  </c:pt>
                  <c:pt idx="10">
                    <c:v>7.7121475863834013E-2</c:v>
                  </c:pt>
                  <c:pt idx="11">
                    <c:v>6.0701713185091183E-2</c:v>
                  </c:pt>
                  <c:pt idx="12">
                    <c:v>6.1666354724469553E-2</c:v>
                  </c:pt>
                  <c:pt idx="13">
                    <c:v>6.104943584391969E-2</c:v>
                  </c:pt>
                  <c:pt idx="14">
                    <c:v>7.8332491105241292E-2</c:v>
                  </c:pt>
                  <c:pt idx="15">
                    <c:v>6.1002034956100834E-2</c:v>
                  </c:pt>
                  <c:pt idx="16">
                    <c:v>7.8564551264813667E-2</c:v>
                  </c:pt>
                  <c:pt idx="17">
                    <c:v>7.5776475903915397E-2</c:v>
                  </c:pt>
                  <c:pt idx="18">
                    <c:v>5.9627808855345896E-2</c:v>
                  </c:pt>
                  <c:pt idx="19">
                    <c:v>7.024733757055221E-2</c:v>
                  </c:pt>
                  <c:pt idx="20">
                    <c:v>5.3940258506227461E-2</c:v>
                  </c:pt>
                </c:numCache>
              </c:numRef>
            </c:minus>
            <c:spPr>
              <a:ln w="22225" cap="sq">
                <a:miter lim="800000"/>
              </a:ln>
            </c:spPr>
          </c:errBars>
          <c:xVal>
            <c:numRef>
              <c:f>'Age FFT Fig2'!$C$4:$W$4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'Age FFT Fig2'!$C$15:$W$15</c:f>
              <c:numCache>
                <c:formatCode>General</c:formatCode>
                <c:ptCount val="21"/>
                <c:pt idx="0">
                  <c:v>0.28546854207717975</c:v>
                </c:pt>
                <c:pt idx="1">
                  <c:v>6.3446522002656245</c:v>
                </c:pt>
                <c:pt idx="2">
                  <c:v>7.7494551280980648</c:v>
                </c:pt>
                <c:pt idx="3">
                  <c:v>6.6738852147056509</c:v>
                </c:pt>
                <c:pt idx="4">
                  <c:v>5.4976108578881924</c:v>
                </c:pt>
                <c:pt idx="5">
                  <c:v>3.1834377885318057</c:v>
                </c:pt>
                <c:pt idx="6">
                  <c:v>2.071326517949752</c:v>
                </c:pt>
                <c:pt idx="7">
                  <c:v>1.9675961308651988</c:v>
                </c:pt>
                <c:pt idx="8">
                  <c:v>1.6585662341694409</c:v>
                </c:pt>
                <c:pt idx="9">
                  <c:v>1.1735883273193815</c:v>
                </c:pt>
                <c:pt idx="10">
                  <c:v>1.3311609045312498</c:v>
                </c:pt>
                <c:pt idx="11">
                  <c:v>0.99460109996462265</c:v>
                </c:pt>
                <c:pt idx="12">
                  <c:v>0.92878281146894293</c:v>
                </c:pt>
                <c:pt idx="13">
                  <c:v>0.86608430590881336</c:v>
                </c:pt>
                <c:pt idx="14">
                  <c:v>1.0214677890915491</c:v>
                </c:pt>
                <c:pt idx="15">
                  <c:v>0.77401612831284661</c:v>
                </c:pt>
                <c:pt idx="16">
                  <c:v>0.92519009637827687</c:v>
                </c:pt>
                <c:pt idx="17">
                  <c:v>0.87191019672574765</c:v>
                </c:pt>
                <c:pt idx="18">
                  <c:v>0.65631279149693433</c:v>
                </c:pt>
                <c:pt idx="19">
                  <c:v>0.76045563799528981</c:v>
                </c:pt>
                <c:pt idx="20">
                  <c:v>0.56067371335810157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075F-4A63-9C0A-C84FB2BB5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19328"/>
        <c:axId val="97220864"/>
      </c:scatterChart>
      <c:valAx>
        <c:axId val="97219328"/>
        <c:scaling>
          <c:orientation val="minMax"/>
          <c:max val="2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38100" cap="sq">
            <a:solidFill>
              <a:schemeClr val="tx1"/>
            </a:solidFill>
            <a:miter lim="800000"/>
          </a:ln>
        </c:spPr>
        <c:txPr>
          <a:bodyPr/>
          <a:lstStyle/>
          <a:p>
            <a:pPr>
              <a:defRPr sz="2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7220864"/>
        <c:crosses val="autoZero"/>
        <c:crossBetween val="midCat"/>
        <c:majorUnit val="1"/>
        <c:minorUnit val="1"/>
      </c:valAx>
      <c:valAx>
        <c:axId val="97220864"/>
        <c:scaling>
          <c:orientation val="minMax"/>
          <c:max val="1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8100" cap="sq">
            <a:solidFill>
              <a:schemeClr val="tx1"/>
            </a:solidFill>
            <a:miter lim="800000"/>
          </a:ln>
        </c:spPr>
        <c:txPr>
          <a:bodyPr/>
          <a:lstStyle/>
          <a:p>
            <a:pPr>
              <a:defRPr sz="2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7219328"/>
        <c:crosses val="autoZero"/>
        <c:crossBetween val="midCat"/>
        <c:majorUnit val="2"/>
      </c:valAx>
    </c:plotArea>
    <c:legend>
      <c:legendPos val="r"/>
      <c:layout>
        <c:manualLayout>
          <c:xMode val="edge"/>
          <c:yMode val="edge"/>
          <c:x val="0.82974473485459299"/>
          <c:y val="0.41440062545373318"/>
          <c:w val="0.11335842919733367"/>
          <c:h val="0.26528754118501147"/>
        </c:manualLayout>
      </c:layout>
      <c:overlay val="0"/>
      <c:txPr>
        <a:bodyPr/>
        <a:lstStyle/>
        <a:p>
          <a:pPr>
            <a:defRPr sz="2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P10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645874947778496E-2"/>
          <c:y val="0.12708602701152624"/>
          <c:w val="0.85246487571406515"/>
          <c:h val="0.81073215113406849"/>
        </c:manualLayout>
      </c:layout>
      <c:lineChart>
        <c:grouping val="standard"/>
        <c:varyColors val="0"/>
        <c:ser>
          <c:idx val="1"/>
          <c:order val="0"/>
          <c:tx>
            <c:v>Awake</c:v>
          </c:tx>
          <c:spPr>
            <a:ln w="34925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9"/>
            <c:spPr>
              <a:solidFill>
                <a:schemeClr val="tx2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'Age FFT Fig2'!$C$86:$W$86</c:f>
                <c:numCache>
                  <c:formatCode>General</c:formatCode>
                  <c:ptCount val="21"/>
                  <c:pt idx="0">
                    <c:v>5.5508454905309541E-2</c:v>
                  </c:pt>
                  <c:pt idx="1">
                    <c:v>0.52082937886706504</c:v>
                  </c:pt>
                  <c:pt idx="2">
                    <c:v>0.39988476750745205</c:v>
                  </c:pt>
                  <c:pt idx="3">
                    <c:v>0.28204315913751637</c:v>
                  </c:pt>
                  <c:pt idx="4">
                    <c:v>0.241828515922661</c:v>
                  </c:pt>
                  <c:pt idx="5">
                    <c:v>0.11578296383549633</c:v>
                  </c:pt>
                  <c:pt idx="6">
                    <c:v>7.4470691402960018E-2</c:v>
                  </c:pt>
                  <c:pt idx="7">
                    <c:v>7.3392434998770226E-2</c:v>
                  </c:pt>
                  <c:pt idx="8">
                    <c:v>7.6246587604070826E-2</c:v>
                  </c:pt>
                  <c:pt idx="9">
                    <c:v>5.6803441983288655E-2</c:v>
                  </c:pt>
                  <c:pt idx="10">
                    <c:v>8.1899240416620347E-2</c:v>
                  </c:pt>
                  <c:pt idx="11">
                    <c:v>6.6301999639371501E-2</c:v>
                  </c:pt>
                  <c:pt idx="12">
                    <c:v>6.2251049889349701E-2</c:v>
                  </c:pt>
                  <c:pt idx="13">
                    <c:v>6.221123820922065E-2</c:v>
                  </c:pt>
                  <c:pt idx="14">
                    <c:v>7.4837395375256521E-2</c:v>
                  </c:pt>
                  <c:pt idx="15">
                    <c:v>6.6349823728633794E-2</c:v>
                  </c:pt>
                  <c:pt idx="16">
                    <c:v>7.8643790362291924E-2</c:v>
                  </c:pt>
                  <c:pt idx="17">
                    <c:v>7.4166783826895011E-2</c:v>
                  </c:pt>
                  <c:pt idx="18">
                    <c:v>6.2239420069797657E-2</c:v>
                  </c:pt>
                  <c:pt idx="19">
                    <c:v>8.4510589279120335E-2</c:v>
                  </c:pt>
                  <c:pt idx="20">
                    <c:v>7.3494048956019895E-2</c:v>
                  </c:pt>
                </c:numCache>
              </c:numRef>
            </c:plus>
            <c:minus>
              <c:numRef>
                <c:f>'Age FFT Fig2'!$C$86:$W$86</c:f>
                <c:numCache>
                  <c:formatCode>General</c:formatCode>
                  <c:ptCount val="21"/>
                  <c:pt idx="0">
                    <c:v>5.5508454905309541E-2</c:v>
                  </c:pt>
                  <c:pt idx="1">
                    <c:v>0.52082937886706504</c:v>
                  </c:pt>
                  <c:pt idx="2">
                    <c:v>0.39988476750745205</c:v>
                  </c:pt>
                  <c:pt idx="3">
                    <c:v>0.28204315913751637</c:v>
                  </c:pt>
                  <c:pt idx="4">
                    <c:v>0.241828515922661</c:v>
                  </c:pt>
                  <c:pt idx="5">
                    <c:v>0.11578296383549633</c:v>
                  </c:pt>
                  <c:pt idx="6">
                    <c:v>7.4470691402960018E-2</c:v>
                  </c:pt>
                  <c:pt idx="7">
                    <c:v>7.3392434998770226E-2</c:v>
                  </c:pt>
                  <c:pt idx="8">
                    <c:v>7.6246587604070826E-2</c:v>
                  </c:pt>
                  <c:pt idx="9">
                    <c:v>5.6803441983288655E-2</c:v>
                  </c:pt>
                  <c:pt idx="10">
                    <c:v>8.1899240416620347E-2</c:v>
                  </c:pt>
                  <c:pt idx="11">
                    <c:v>6.6301999639371501E-2</c:v>
                  </c:pt>
                  <c:pt idx="12">
                    <c:v>6.2251049889349701E-2</c:v>
                  </c:pt>
                  <c:pt idx="13">
                    <c:v>6.221123820922065E-2</c:v>
                  </c:pt>
                  <c:pt idx="14">
                    <c:v>7.4837395375256521E-2</c:v>
                  </c:pt>
                  <c:pt idx="15">
                    <c:v>6.6349823728633794E-2</c:v>
                  </c:pt>
                  <c:pt idx="16">
                    <c:v>7.8643790362291924E-2</c:v>
                  </c:pt>
                  <c:pt idx="17">
                    <c:v>7.4166783826895011E-2</c:v>
                  </c:pt>
                  <c:pt idx="18">
                    <c:v>6.2239420069797657E-2</c:v>
                  </c:pt>
                  <c:pt idx="19">
                    <c:v>8.4510589279120335E-2</c:v>
                  </c:pt>
                  <c:pt idx="20">
                    <c:v>7.3494048956019895E-2</c:v>
                  </c:pt>
                </c:numCache>
              </c:numRef>
            </c:minus>
            <c:spPr>
              <a:ln w="22225"/>
            </c:spPr>
          </c:errBars>
          <c:cat>
            <c:numRef>
              <c:f>'[2]Age Depend P10'!$C$160:$W$160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'Age FFT Fig2'!$C$84:$W$84</c:f>
              <c:numCache>
                <c:formatCode>General</c:formatCode>
                <c:ptCount val="21"/>
                <c:pt idx="0">
                  <c:v>0.45965842617774927</c:v>
                </c:pt>
                <c:pt idx="1">
                  <c:v>8.7582456751654902</c:v>
                </c:pt>
                <c:pt idx="2">
                  <c:v>9.8862063714223112</c:v>
                </c:pt>
                <c:pt idx="3">
                  <c:v>8.4709869994793134</c:v>
                </c:pt>
                <c:pt idx="4">
                  <c:v>7.0607686401897904</c:v>
                </c:pt>
                <c:pt idx="5">
                  <c:v>3.692981563747975</c:v>
                </c:pt>
                <c:pt idx="6">
                  <c:v>2.3168527862370505</c:v>
                </c:pt>
                <c:pt idx="7">
                  <c:v>2.1921631993983177</c:v>
                </c:pt>
                <c:pt idx="8">
                  <c:v>1.8497108539993956</c:v>
                </c:pt>
                <c:pt idx="9">
                  <c:v>1.2832161254611132</c:v>
                </c:pt>
                <c:pt idx="10">
                  <c:v>1.5168205021931174</c:v>
                </c:pt>
                <c:pt idx="11">
                  <c:v>1.1375228189939173</c:v>
                </c:pt>
                <c:pt idx="12">
                  <c:v>1.100859471015446</c:v>
                </c:pt>
                <c:pt idx="13">
                  <c:v>1.0619303938018256</c:v>
                </c:pt>
                <c:pt idx="14">
                  <c:v>1.2491415807383062</c:v>
                </c:pt>
                <c:pt idx="15">
                  <c:v>0.9819595020764631</c:v>
                </c:pt>
                <c:pt idx="16">
                  <c:v>1.1777732374792702</c:v>
                </c:pt>
                <c:pt idx="17">
                  <c:v>1.1048336565327674</c:v>
                </c:pt>
                <c:pt idx="18">
                  <c:v>0.83658279150185311</c:v>
                </c:pt>
                <c:pt idx="19">
                  <c:v>1.0000497584727486</c:v>
                </c:pt>
                <c:pt idx="20">
                  <c:v>0.7087851511171851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75F-4A63-9C0A-C84FB2BB531F}"/>
            </c:ext>
          </c:extLst>
        </c:ser>
        <c:ser>
          <c:idx val="2"/>
          <c:order val="1"/>
          <c:tx>
            <c:v>QS/NREM</c:v>
          </c:tx>
          <c:spPr>
            <a:ln w="38100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2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'Age FFT Fig2'!$C$62:$W$62</c:f>
                <c:numCache>
                  <c:formatCode>General</c:formatCode>
                  <c:ptCount val="21"/>
                  <c:pt idx="0">
                    <c:v>4.2194932044844903E-2</c:v>
                  </c:pt>
                  <c:pt idx="1">
                    <c:v>0.81158595921268306</c:v>
                  </c:pt>
                  <c:pt idx="2">
                    <c:v>0.93701739158344022</c:v>
                  </c:pt>
                  <c:pt idx="3">
                    <c:v>0.68588265983114316</c:v>
                  </c:pt>
                  <c:pt idx="4">
                    <c:v>0.53103281984596395</c:v>
                  </c:pt>
                  <c:pt idx="5">
                    <c:v>0.24857444702170164</c:v>
                  </c:pt>
                  <c:pt idx="6">
                    <c:v>0.1568251634224502</c:v>
                  </c:pt>
                  <c:pt idx="7">
                    <c:v>0.16223603068983994</c:v>
                  </c:pt>
                  <c:pt idx="8">
                    <c:v>0.1429850771427322</c:v>
                  </c:pt>
                  <c:pt idx="9">
                    <c:v>0.1037654449993476</c:v>
                  </c:pt>
                  <c:pt idx="10">
                    <c:v>0.12383799625933103</c:v>
                  </c:pt>
                  <c:pt idx="11">
                    <c:v>9.7695624433104186E-2</c:v>
                  </c:pt>
                  <c:pt idx="12">
                    <c:v>9.6936590656234292E-2</c:v>
                  </c:pt>
                  <c:pt idx="13">
                    <c:v>9.0981937874766439E-2</c:v>
                  </c:pt>
                  <c:pt idx="14">
                    <c:v>0.1117936901499955</c:v>
                  </c:pt>
                  <c:pt idx="15">
                    <c:v>8.4835374656588997E-2</c:v>
                  </c:pt>
                  <c:pt idx="16">
                    <c:v>0.10048025355107203</c:v>
                  </c:pt>
                  <c:pt idx="17">
                    <c:v>8.5865267257049405E-2</c:v>
                  </c:pt>
                  <c:pt idx="18">
                    <c:v>6.6411346535555915E-2</c:v>
                  </c:pt>
                  <c:pt idx="19">
                    <c:v>8.316407456053404E-2</c:v>
                  </c:pt>
                  <c:pt idx="20">
                    <c:v>7.2509570330108589E-2</c:v>
                  </c:pt>
                </c:numCache>
              </c:numRef>
            </c:plus>
            <c:minus>
              <c:numRef>
                <c:f>'Age FFT Fig2'!$C$62:$W$62</c:f>
                <c:numCache>
                  <c:formatCode>General</c:formatCode>
                  <c:ptCount val="21"/>
                  <c:pt idx="0">
                    <c:v>4.2194932044844903E-2</c:v>
                  </c:pt>
                  <c:pt idx="1">
                    <c:v>0.81158595921268306</c:v>
                  </c:pt>
                  <c:pt idx="2">
                    <c:v>0.93701739158344022</c:v>
                  </c:pt>
                  <c:pt idx="3">
                    <c:v>0.68588265983114316</c:v>
                  </c:pt>
                  <c:pt idx="4">
                    <c:v>0.53103281984596395</c:v>
                  </c:pt>
                  <c:pt idx="5">
                    <c:v>0.24857444702170164</c:v>
                  </c:pt>
                  <c:pt idx="6">
                    <c:v>0.1568251634224502</c:v>
                  </c:pt>
                  <c:pt idx="7">
                    <c:v>0.16223603068983994</c:v>
                  </c:pt>
                  <c:pt idx="8">
                    <c:v>0.1429850771427322</c:v>
                  </c:pt>
                  <c:pt idx="9">
                    <c:v>0.1037654449993476</c:v>
                  </c:pt>
                  <c:pt idx="10">
                    <c:v>0.12383799625933103</c:v>
                  </c:pt>
                  <c:pt idx="11">
                    <c:v>9.7695624433104186E-2</c:v>
                  </c:pt>
                  <c:pt idx="12">
                    <c:v>9.6936590656234292E-2</c:v>
                  </c:pt>
                  <c:pt idx="13">
                    <c:v>9.0981937874766439E-2</c:v>
                  </c:pt>
                  <c:pt idx="14">
                    <c:v>0.1117936901499955</c:v>
                  </c:pt>
                  <c:pt idx="15">
                    <c:v>8.4835374656588997E-2</c:v>
                  </c:pt>
                  <c:pt idx="16">
                    <c:v>0.10048025355107203</c:v>
                  </c:pt>
                  <c:pt idx="17">
                    <c:v>8.5865267257049405E-2</c:v>
                  </c:pt>
                  <c:pt idx="18">
                    <c:v>6.6411346535555915E-2</c:v>
                  </c:pt>
                  <c:pt idx="19">
                    <c:v>8.316407456053404E-2</c:v>
                  </c:pt>
                  <c:pt idx="20">
                    <c:v>7.2509570330108589E-2</c:v>
                  </c:pt>
                </c:numCache>
              </c:numRef>
            </c:minus>
            <c:spPr>
              <a:ln w="22225" cap="sq">
                <a:miter lim="800000"/>
              </a:ln>
            </c:spPr>
          </c:errBars>
          <c:cat>
            <c:numRef>
              <c:f>'[2]Age Depend P10'!$C$160:$W$160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'Age FFT Fig2'!$C$60:$W$60</c:f>
              <c:numCache>
                <c:formatCode>General</c:formatCode>
                <c:ptCount val="21"/>
                <c:pt idx="0">
                  <c:v>0.39169513629844011</c:v>
                </c:pt>
                <c:pt idx="1">
                  <c:v>10.928351416255436</c:v>
                </c:pt>
                <c:pt idx="2">
                  <c:v>15.2098108878427</c:v>
                </c:pt>
                <c:pt idx="3">
                  <c:v>12.254535462564577</c:v>
                </c:pt>
                <c:pt idx="4">
                  <c:v>9.704563389209893</c:v>
                </c:pt>
                <c:pt idx="5">
                  <c:v>4.9997760169306957</c:v>
                </c:pt>
                <c:pt idx="6">
                  <c:v>3.0840755334196412</c:v>
                </c:pt>
                <c:pt idx="7">
                  <c:v>2.8826600664039419</c:v>
                </c:pt>
                <c:pt idx="8">
                  <c:v>2.4279048119077768</c:v>
                </c:pt>
                <c:pt idx="9">
                  <c:v>1.7159432855691077</c:v>
                </c:pt>
                <c:pt idx="10">
                  <c:v>1.9817401756240851</c:v>
                </c:pt>
                <c:pt idx="11">
                  <c:v>1.4840163201856695</c:v>
                </c:pt>
                <c:pt idx="12">
                  <c:v>1.4146944032714197</c:v>
                </c:pt>
                <c:pt idx="13">
                  <c:v>1.3489721629752465</c:v>
                </c:pt>
                <c:pt idx="14">
                  <c:v>1.5999563425544245</c:v>
                </c:pt>
                <c:pt idx="15">
                  <c:v>1.2198286704530998</c:v>
                </c:pt>
                <c:pt idx="16">
                  <c:v>1.433952600979397</c:v>
                </c:pt>
                <c:pt idx="17">
                  <c:v>1.3149718076617189</c:v>
                </c:pt>
                <c:pt idx="18">
                  <c:v>0.95184817507695452</c:v>
                </c:pt>
                <c:pt idx="19">
                  <c:v>1.0494895763204861</c:v>
                </c:pt>
                <c:pt idx="20">
                  <c:v>0.72374552752016774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75F-4A63-9C0A-C84FB2BB531F}"/>
            </c:ext>
          </c:extLst>
        </c:ser>
        <c:ser>
          <c:idx val="3"/>
          <c:order val="2"/>
          <c:tx>
            <c:v>AS/REM</c:v>
          </c:tx>
          <c:spPr>
            <a:ln w="38100">
              <a:solidFill>
                <a:schemeClr val="accent3">
                  <a:lumMod val="40000"/>
                  <a:lumOff val="6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3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'Age FFT Fig2'!$C$74:$W$74</c:f>
                <c:numCache>
                  <c:formatCode>General</c:formatCode>
                  <c:ptCount val="21"/>
                  <c:pt idx="0">
                    <c:v>1.9001289951563086E-2</c:v>
                  </c:pt>
                  <c:pt idx="1">
                    <c:v>0.50934585569829216</c:v>
                  </c:pt>
                  <c:pt idx="2">
                    <c:v>0.66326706495855381</c:v>
                  </c:pt>
                  <c:pt idx="3">
                    <c:v>0.52107930608320552</c:v>
                  </c:pt>
                  <c:pt idx="4">
                    <c:v>0.40358957729849337</c:v>
                  </c:pt>
                  <c:pt idx="5">
                    <c:v>0.24157290586620178</c:v>
                  </c:pt>
                  <c:pt idx="6">
                    <c:v>0.15195696563823671</c:v>
                  </c:pt>
                  <c:pt idx="7">
                    <c:v>0.14882177235913727</c:v>
                  </c:pt>
                  <c:pt idx="8">
                    <c:v>0.13725696350444408</c:v>
                  </c:pt>
                  <c:pt idx="9">
                    <c:v>0.10283866639643741</c:v>
                  </c:pt>
                  <c:pt idx="10">
                    <c:v>0.11821799694209356</c:v>
                  </c:pt>
                  <c:pt idx="11">
                    <c:v>9.2403944932599888E-2</c:v>
                  </c:pt>
                  <c:pt idx="12">
                    <c:v>9.3118354723862595E-2</c:v>
                  </c:pt>
                  <c:pt idx="13">
                    <c:v>8.6862632709217569E-2</c:v>
                  </c:pt>
                  <c:pt idx="14">
                    <c:v>0.11434371946503344</c:v>
                  </c:pt>
                  <c:pt idx="15">
                    <c:v>8.5968648342908363E-2</c:v>
                  </c:pt>
                  <c:pt idx="16">
                    <c:v>0.11259071724398471</c:v>
                  </c:pt>
                  <c:pt idx="17">
                    <c:v>0.10850825559928345</c:v>
                  </c:pt>
                  <c:pt idx="18">
                    <c:v>8.355693652994782E-2</c:v>
                  </c:pt>
                  <c:pt idx="19">
                    <c:v>0.10777884121972627</c:v>
                  </c:pt>
                  <c:pt idx="20">
                    <c:v>0.10375214215660364</c:v>
                  </c:pt>
                </c:numCache>
              </c:numRef>
            </c:plus>
            <c:minus>
              <c:numRef>
                <c:f>'Age FFT Fig2'!$C$74:$W$74</c:f>
                <c:numCache>
                  <c:formatCode>General</c:formatCode>
                  <c:ptCount val="21"/>
                  <c:pt idx="0">
                    <c:v>1.9001289951563086E-2</c:v>
                  </c:pt>
                  <c:pt idx="1">
                    <c:v>0.50934585569829216</c:v>
                  </c:pt>
                  <c:pt idx="2">
                    <c:v>0.66326706495855381</c:v>
                  </c:pt>
                  <c:pt idx="3">
                    <c:v>0.52107930608320552</c:v>
                  </c:pt>
                  <c:pt idx="4">
                    <c:v>0.40358957729849337</c:v>
                  </c:pt>
                  <c:pt idx="5">
                    <c:v>0.24157290586620178</c:v>
                  </c:pt>
                  <c:pt idx="6">
                    <c:v>0.15195696563823671</c:v>
                  </c:pt>
                  <c:pt idx="7">
                    <c:v>0.14882177235913727</c:v>
                  </c:pt>
                  <c:pt idx="8">
                    <c:v>0.13725696350444408</c:v>
                  </c:pt>
                  <c:pt idx="9">
                    <c:v>0.10283866639643741</c:v>
                  </c:pt>
                  <c:pt idx="10">
                    <c:v>0.11821799694209356</c:v>
                  </c:pt>
                  <c:pt idx="11">
                    <c:v>9.2403944932599888E-2</c:v>
                  </c:pt>
                  <c:pt idx="12">
                    <c:v>9.3118354723862595E-2</c:v>
                  </c:pt>
                  <c:pt idx="13">
                    <c:v>8.6862632709217569E-2</c:v>
                  </c:pt>
                  <c:pt idx="14">
                    <c:v>0.11434371946503344</c:v>
                  </c:pt>
                  <c:pt idx="15">
                    <c:v>8.5968648342908363E-2</c:v>
                  </c:pt>
                  <c:pt idx="16">
                    <c:v>0.11259071724398471</c:v>
                  </c:pt>
                  <c:pt idx="17">
                    <c:v>0.10850825559928345</c:v>
                  </c:pt>
                  <c:pt idx="18">
                    <c:v>8.355693652994782E-2</c:v>
                  </c:pt>
                  <c:pt idx="19">
                    <c:v>0.10777884121972627</c:v>
                  </c:pt>
                  <c:pt idx="20">
                    <c:v>0.10375214215660364</c:v>
                  </c:pt>
                </c:numCache>
              </c:numRef>
            </c:minus>
            <c:spPr>
              <a:ln w="22225"/>
            </c:spPr>
          </c:errBars>
          <c:cat>
            <c:numRef>
              <c:f>'[2]Age Depend P10'!$C$160:$W$160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'Age FFT Fig2'!$C$72:$W$72</c:f>
              <c:numCache>
                <c:formatCode>General</c:formatCode>
                <c:ptCount val="21"/>
                <c:pt idx="0">
                  <c:v>0.23686617311244182</c:v>
                </c:pt>
                <c:pt idx="1">
                  <c:v>5.9254999520418252</c:v>
                </c:pt>
                <c:pt idx="2">
                  <c:v>8.1581507145633587</c:v>
                </c:pt>
                <c:pt idx="3">
                  <c:v>7.6735232108362812</c:v>
                </c:pt>
                <c:pt idx="4">
                  <c:v>6.5066174825647849</c:v>
                </c:pt>
                <c:pt idx="5">
                  <c:v>3.7616799187359757</c:v>
                </c:pt>
                <c:pt idx="6">
                  <c:v>2.5118053081801919</c:v>
                </c:pt>
                <c:pt idx="7">
                  <c:v>2.4286205775034273</c:v>
                </c:pt>
                <c:pt idx="8">
                  <c:v>2.1324926313914689</c:v>
                </c:pt>
                <c:pt idx="9">
                  <c:v>1.5364135899305387</c:v>
                </c:pt>
                <c:pt idx="10">
                  <c:v>1.8034747356428422</c:v>
                </c:pt>
                <c:pt idx="11">
                  <c:v>1.3881180130118966</c:v>
                </c:pt>
                <c:pt idx="12">
                  <c:v>1.342327853626228</c:v>
                </c:pt>
                <c:pt idx="13">
                  <c:v>1.2922476005621319</c:v>
                </c:pt>
                <c:pt idx="14">
                  <c:v>1.6071117706462648</c:v>
                </c:pt>
                <c:pt idx="15">
                  <c:v>1.2507980478110723</c:v>
                </c:pt>
                <c:pt idx="16">
                  <c:v>1.5354456898669142</c:v>
                </c:pt>
                <c:pt idx="17">
                  <c:v>1.5040734403169385</c:v>
                </c:pt>
                <c:pt idx="18">
                  <c:v>1.1617149305572416</c:v>
                </c:pt>
                <c:pt idx="19">
                  <c:v>1.3755605286640991</c:v>
                </c:pt>
                <c:pt idx="20">
                  <c:v>1.0276342316057023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75F-4A63-9C0A-C84FB2BB5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46368"/>
        <c:axId val="97147904"/>
      </c:lineChart>
      <c:catAx>
        <c:axId val="97146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38100" cap="sq">
            <a:solidFill>
              <a:schemeClr val="tx1"/>
            </a:solidFill>
            <a:miter lim="800000"/>
          </a:ln>
        </c:spPr>
        <c:txPr>
          <a:bodyPr/>
          <a:lstStyle/>
          <a:p>
            <a:pPr>
              <a:defRPr sz="2200"/>
            </a:pPr>
            <a:endParaRPr lang="en-US"/>
          </a:p>
        </c:txPr>
        <c:crossAx val="97147904"/>
        <c:crosses val="autoZero"/>
        <c:auto val="1"/>
        <c:lblAlgn val="ctr"/>
        <c:lblOffset val="100"/>
        <c:noMultiLvlLbl val="1"/>
      </c:catAx>
      <c:valAx>
        <c:axId val="97147904"/>
        <c:scaling>
          <c:orientation val="minMax"/>
          <c:max val="2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8100" cap="sq">
            <a:solidFill>
              <a:schemeClr val="tx1"/>
            </a:solidFill>
            <a:miter lim="800000"/>
          </a:ln>
        </c:spPr>
        <c:txPr>
          <a:bodyPr/>
          <a:lstStyle/>
          <a:p>
            <a:pPr>
              <a:defRPr sz="2200"/>
            </a:pPr>
            <a:endParaRPr lang="en-US"/>
          </a:p>
        </c:txPr>
        <c:crossAx val="9714636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2568485453645559"/>
          <c:y val="0.26572327997106598"/>
          <c:w val="0.22698984592068705"/>
          <c:h val="0.2918515454043995"/>
        </c:manualLayout>
      </c:layout>
      <c:overlay val="0"/>
      <c:txPr>
        <a:bodyPr/>
        <a:lstStyle/>
        <a:p>
          <a:pPr>
            <a:defRPr sz="2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P12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645874947778496E-2"/>
          <c:y val="0.12708602701152624"/>
          <c:w val="0.86880479354398465"/>
          <c:h val="0.81073215113406849"/>
        </c:manualLayout>
      </c:layout>
      <c:scatterChart>
        <c:scatterStyle val="smoothMarker"/>
        <c:varyColors val="0"/>
        <c:ser>
          <c:idx val="1"/>
          <c:order val="0"/>
          <c:tx>
            <c:v>Awake</c:v>
          </c:tx>
          <c:spPr>
            <a:ln w="3810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9"/>
            <c:spPr>
              <a:solidFill>
                <a:schemeClr val="tx2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'Age FFT Fig2'!$C$176:$W$176</c:f>
                <c:numCache>
                  <c:formatCode>General</c:formatCode>
                  <c:ptCount val="21"/>
                  <c:pt idx="0">
                    <c:v>6.7257655361004573E-2</c:v>
                  </c:pt>
                  <c:pt idx="1">
                    <c:v>0.88803127360257317</c:v>
                  </c:pt>
                  <c:pt idx="2">
                    <c:v>1.0270506454510955</c:v>
                  </c:pt>
                  <c:pt idx="3">
                    <c:v>1.0659188753011262</c:v>
                  </c:pt>
                  <c:pt idx="4">
                    <c:v>1.0758093051499895</c:v>
                  </c:pt>
                  <c:pt idx="5">
                    <c:v>0.76889599966811817</c:v>
                  </c:pt>
                  <c:pt idx="6">
                    <c:v>0.39362675581441997</c:v>
                  </c:pt>
                  <c:pt idx="7">
                    <c:v>0.36665967663611182</c:v>
                  </c:pt>
                  <c:pt idx="8">
                    <c:v>0.28450403496572108</c:v>
                  </c:pt>
                  <c:pt idx="9">
                    <c:v>0.20226318438138965</c:v>
                  </c:pt>
                  <c:pt idx="10">
                    <c:v>0.22136733302357656</c:v>
                  </c:pt>
                  <c:pt idx="11">
                    <c:v>0.17307333796027699</c:v>
                  </c:pt>
                  <c:pt idx="12">
                    <c:v>0.15159945768211483</c:v>
                  </c:pt>
                  <c:pt idx="13">
                    <c:v>0.16081565602024289</c:v>
                  </c:pt>
                  <c:pt idx="14">
                    <c:v>0.20094988531620361</c:v>
                  </c:pt>
                  <c:pt idx="15">
                    <c:v>0.14828938494186217</c:v>
                  </c:pt>
                  <c:pt idx="16">
                    <c:v>0.1893437196123334</c:v>
                  </c:pt>
                  <c:pt idx="17">
                    <c:v>0.18275701020810395</c:v>
                  </c:pt>
                  <c:pt idx="18">
                    <c:v>0.14699686722578884</c:v>
                  </c:pt>
                  <c:pt idx="19">
                    <c:v>0.17052885990321057</c:v>
                  </c:pt>
                  <c:pt idx="20">
                    <c:v>0.15430068490220228</c:v>
                  </c:pt>
                </c:numCache>
              </c:numRef>
            </c:plus>
            <c:minus>
              <c:numRef>
                <c:f>'Age FFT Fig2'!$C$176:$W$176</c:f>
                <c:numCache>
                  <c:formatCode>General</c:formatCode>
                  <c:ptCount val="21"/>
                  <c:pt idx="0">
                    <c:v>6.7257655361004573E-2</c:v>
                  </c:pt>
                  <c:pt idx="1">
                    <c:v>0.88803127360257317</c:v>
                  </c:pt>
                  <c:pt idx="2">
                    <c:v>1.0270506454510955</c:v>
                  </c:pt>
                  <c:pt idx="3">
                    <c:v>1.0659188753011262</c:v>
                  </c:pt>
                  <c:pt idx="4">
                    <c:v>1.0758093051499895</c:v>
                  </c:pt>
                  <c:pt idx="5">
                    <c:v>0.76889599966811817</c:v>
                  </c:pt>
                  <c:pt idx="6">
                    <c:v>0.39362675581441997</c:v>
                  </c:pt>
                  <c:pt idx="7">
                    <c:v>0.36665967663611182</c:v>
                  </c:pt>
                  <c:pt idx="8">
                    <c:v>0.28450403496572108</c:v>
                  </c:pt>
                  <c:pt idx="9">
                    <c:v>0.20226318438138965</c:v>
                  </c:pt>
                  <c:pt idx="10">
                    <c:v>0.22136733302357656</c:v>
                  </c:pt>
                  <c:pt idx="11">
                    <c:v>0.17307333796027699</c:v>
                  </c:pt>
                  <c:pt idx="12">
                    <c:v>0.15159945768211483</c:v>
                  </c:pt>
                  <c:pt idx="13">
                    <c:v>0.16081565602024289</c:v>
                  </c:pt>
                  <c:pt idx="14">
                    <c:v>0.20094988531620361</c:v>
                  </c:pt>
                  <c:pt idx="15">
                    <c:v>0.14828938494186217</c:v>
                  </c:pt>
                  <c:pt idx="16">
                    <c:v>0.1893437196123334</c:v>
                  </c:pt>
                  <c:pt idx="17">
                    <c:v>0.18275701020810395</c:v>
                  </c:pt>
                  <c:pt idx="18">
                    <c:v>0.14699686722578884</c:v>
                  </c:pt>
                  <c:pt idx="19">
                    <c:v>0.17052885990321057</c:v>
                  </c:pt>
                  <c:pt idx="20">
                    <c:v>0.15430068490220228</c:v>
                  </c:pt>
                </c:numCache>
              </c:numRef>
            </c:minus>
            <c:spPr>
              <a:ln w="22225" cap="sq">
                <a:miter lim="800000"/>
              </a:ln>
            </c:spPr>
          </c:errBars>
          <c:xVal>
            <c:numRef>
              <c:f>'Age FFT Fig2'!$C$164:$W$164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'Age FFT Fig2'!$C$174:$W$174</c:f>
              <c:numCache>
                <c:formatCode>General</c:formatCode>
                <c:ptCount val="21"/>
                <c:pt idx="0">
                  <c:v>0.56804012616298671</c:v>
                </c:pt>
                <c:pt idx="1">
                  <c:v>10.108721269957806</c:v>
                </c:pt>
                <c:pt idx="2">
                  <c:v>13.439263266754008</c:v>
                </c:pt>
                <c:pt idx="3">
                  <c:v>13.62797654470095</c:v>
                </c:pt>
                <c:pt idx="4">
                  <c:v>11.96519027966772</c:v>
                </c:pt>
                <c:pt idx="5">
                  <c:v>6.4865381059385161</c:v>
                </c:pt>
                <c:pt idx="6">
                  <c:v>3.7463747928932056</c:v>
                </c:pt>
                <c:pt idx="7">
                  <c:v>3.4762798621963209</c:v>
                </c:pt>
                <c:pt idx="8">
                  <c:v>2.8521393736800627</c:v>
                </c:pt>
                <c:pt idx="9">
                  <c:v>2.044475799031181</c:v>
                </c:pt>
                <c:pt idx="10">
                  <c:v>2.4256443015835445</c:v>
                </c:pt>
                <c:pt idx="11">
                  <c:v>1.8841853485679505</c:v>
                </c:pt>
                <c:pt idx="12">
                  <c:v>1.8030126864374836</c:v>
                </c:pt>
                <c:pt idx="13">
                  <c:v>1.7991021870595345</c:v>
                </c:pt>
                <c:pt idx="14">
                  <c:v>2.2456986186224754</c:v>
                </c:pt>
                <c:pt idx="15">
                  <c:v>1.760488271967305</c:v>
                </c:pt>
                <c:pt idx="16">
                  <c:v>2.2076029228674074</c:v>
                </c:pt>
                <c:pt idx="17">
                  <c:v>2.1173744177314351</c:v>
                </c:pt>
                <c:pt idx="18">
                  <c:v>1.6575156267023292</c:v>
                </c:pt>
                <c:pt idx="19">
                  <c:v>1.9961089037388173</c:v>
                </c:pt>
                <c:pt idx="20">
                  <c:v>1.5713556694306059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75F-4A63-9C0A-C84FB2BB531F}"/>
            </c:ext>
          </c:extLst>
        </c:ser>
        <c:ser>
          <c:idx val="2"/>
          <c:order val="1"/>
          <c:tx>
            <c:v>QS/NREM</c:v>
          </c:tx>
          <c:spPr>
            <a:ln w="38100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2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'Age FFT Fig2'!$C$150:$W$150</c:f>
                <c:numCache>
                  <c:formatCode>General</c:formatCode>
                  <c:ptCount val="21"/>
                  <c:pt idx="0">
                    <c:v>0.40370917620453972</c:v>
                  </c:pt>
                  <c:pt idx="1">
                    <c:v>3.7340038490458891</c:v>
                  </c:pt>
                  <c:pt idx="2">
                    <c:v>2.7716862518358298</c:v>
                  </c:pt>
                  <c:pt idx="3">
                    <c:v>3.8098832471248087</c:v>
                  </c:pt>
                  <c:pt idx="4">
                    <c:v>3.918683966958787</c:v>
                  </c:pt>
                  <c:pt idx="5">
                    <c:v>2.6566879622278168</c:v>
                  </c:pt>
                  <c:pt idx="6">
                    <c:v>1.3372474817454829</c:v>
                  </c:pt>
                  <c:pt idx="7">
                    <c:v>1.1396143087118291</c:v>
                  </c:pt>
                  <c:pt idx="8">
                    <c:v>0.79462014774504786</c:v>
                  </c:pt>
                  <c:pt idx="9">
                    <c:v>0.47132776705128632</c:v>
                  </c:pt>
                  <c:pt idx="10">
                    <c:v>0.47369663876814494</c:v>
                  </c:pt>
                  <c:pt idx="11">
                    <c:v>0.30581909832408932</c:v>
                  </c:pt>
                  <c:pt idx="12">
                    <c:v>0.27449621515207906</c:v>
                  </c:pt>
                  <c:pt idx="13">
                    <c:v>0.24341994180387297</c:v>
                  </c:pt>
                  <c:pt idx="14">
                    <c:v>0.29531879069984179</c:v>
                  </c:pt>
                  <c:pt idx="15">
                    <c:v>0.23695482108549179</c:v>
                  </c:pt>
                  <c:pt idx="16">
                    <c:v>0.27368936825154211</c:v>
                  </c:pt>
                  <c:pt idx="17">
                    <c:v>0.24563766441389645</c:v>
                  </c:pt>
                  <c:pt idx="18">
                    <c:v>0.16605967311857397</c:v>
                  </c:pt>
                  <c:pt idx="19">
                    <c:v>0.16304522726097126</c:v>
                  </c:pt>
                  <c:pt idx="20">
                    <c:v>0.11235267781500742</c:v>
                  </c:pt>
                </c:numCache>
              </c:numRef>
            </c:plus>
            <c:minus>
              <c:numRef>
                <c:f>'Age FFT Fig2'!$C$150:$W$150</c:f>
                <c:numCache>
                  <c:formatCode>General</c:formatCode>
                  <c:ptCount val="21"/>
                  <c:pt idx="0">
                    <c:v>0.40370917620453972</c:v>
                  </c:pt>
                  <c:pt idx="1">
                    <c:v>3.7340038490458891</c:v>
                  </c:pt>
                  <c:pt idx="2">
                    <c:v>2.7716862518358298</c:v>
                  </c:pt>
                  <c:pt idx="3">
                    <c:v>3.8098832471248087</c:v>
                  </c:pt>
                  <c:pt idx="4">
                    <c:v>3.918683966958787</c:v>
                  </c:pt>
                  <c:pt idx="5">
                    <c:v>2.6566879622278168</c:v>
                  </c:pt>
                  <c:pt idx="6">
                    <c:v>1.3372474817454829</c:v>
                  </c:pt>
                  <c:pt idx="7">
                    <c:v>1.1396143087118291</c:v>
                  </c:pt>
                  <c:pt idx="8">
                    <c:v>0.79462014774504786</c:v>
                  </c:pt>
                  <c:pt idx="9">
                    <c:v>0.47132776705128632</c:v>
                  </c:pt>
                  <c:pt idx="10">
                    <c:v>0.47369663876814494</c:v>
                  </c:pt>
                  <c:pt idx="11">
                    <c:v>0.30581909832408932</c:v>
                  </c:pt>
                  <c:pt idx="12">
                    <c:v>0.27449621515207906</c:v>
                  </c:pt>
                  <c:pt idx="13">
                    <c:v>0.24341994180387297</c:v>
                  </c:pt>
                  <c:pt idx="14">
                    <c:v>0.29531879069984179</c:v>
                  </c:pt>
                  <c:pt idx="15">
                    <c:v>0.23695482108549179</c:v>
                  </c:pt>
                  <c:pt idx="16">
                    <c:v>0.27368936825154211</c:v>
                  </c:pt>
                  <c:pt idx="17">
                    <c:v>0.24563766441389645</c:v>
                  </c:pt>
                  <c:pt idx="18">
                    <c:v>0.16605967311857397</c:v>
                  </c:pt>
                  <c:pt idx="19">
                    <c:v>0.16304522726097126</c:v>
                  </c:pt>
                  <c:pt idx="20">
                    <c:v>0.11235267781500742</c:v>
                  </c:pt>
                </c:numCache>
              </c:numRef>
            </c:minus>
            <c:spPr>
              <a:ln w="22225" cap="sq">
                <a:miter lim="800000"/>
              </a:ln>
            </c:spPr>
          </c:errBars>
          <c:xVal>
            <c:numRef>
              <c:f>'Age FFT Fig2'!$C$138:$W$138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'Age FFT Fig2'!$C$148:$W$148</c:f>
              <c:numCache>
                <c:formatCode>General</c:formatCode>
                <c:ptCount val="21"/>
                <c:pt idx="0">
                  <c:v>1.1986382180257931</c:v>
                </c:pt>
                <c:pt idx="1">
                  <c:v>25.730809567303606</c:v>
                </c:pt>
                <c:pt idx="2">
                  <c:v>40.699975277454136</c:v>
                </c:pt>
                <c:pt idx="3">
                  <c:v>41.100209594247502</c:v>
                </c:pt>
                <c:pt idx="4">
                  <c:v>34.005640198204475</c:v>
                </c:pt>
                <c:pt idx="5">
                  <c:v>16.345631854926843</c:v>
                </c:pt>
                <c:pt idx="6">
                  <c:v>8.8076150629840342</c:v>
                </c:pt>
                <c:pt idx="7">
                  <c:v>7.7971285269078647</c:v>
                </c:pt>
                <c:pt idx="8">
                  <c:v>6.0349967469039179</c:v>
                </c:pt>
                <c:pt idx="9">
                  <c:v>4.0630860763870045</c:v>
                </c:pt>
                <c:pt idx="10">
                  <c:v>4.5017536198443553</c:v>
                </c:pt>
                <c:pt idx="11">
                  <c:v>3.3204457532169003</c:v>
                </c:pt>
                <c:pt idx="12">
                  <c:v>3.1828824143888714</c:v>
                </c:pt>
                <c:pt idx="13">
                  <c:v>3.0813628347486435</c:v>
                </c:pt>
                <c:pt idx="14">
                  <c:v>3.7399794939620796</c:v>
                </c:pt>
                <c:pt idx="15">
                  <c:v>2.8892208578865177</c:v>
                </c:pt>
                <c:pt idx="16">
                  <c:v>3.3331348875284923</c:v>
                </c:pt>
                <c:pt idx="17">
                  <c:v>2.9659828678887772</c:v>
                </c:pt>
                <c:pt idx="18">
                  <c:v>2.0434092817949341</c:v>
                </c:pt>
                <c:pt idx="19">
                  <c:v>2.1638307786581583</c:v>
                </c:pt>
                <c:pt idx="20">
                  <c:v>1.4457451776170775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75F-4A63-9C0A-C84FB2BB531F}"/>
            </c:ext>
          </c:extLst>
        </c:ser>
        <c:ser>
          <c:idx val="3"/>
          <c:order val="2"/>
          <c:tx>
            <c:v>AS/REM</c:v>
          </c:tx>
          <c:spPr>
            <a:ln w="38100">
              <a:solidFill>
                <a:schemeClr val="accent3">
                  <a:lumMod val="40000"/>
                  <a:lumOff val="6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3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'Age FFT Fig2'!$C$163:$W$163</c:f>
                <c:numCache>
                  <c:formatCode>General</c:formatCode>
                  <c:ptCount val="21"/>
                  <c:pt idx="0">
                    <c:v>2.1933660180405018E-2</c:v>
                  </c:pt>
                  <c:pt idx="1">
                    <c:v>0.53504801072882968</c:v>
                  </c:pt>
                  <c:pt idx="2">
                    <c:v>0.94826907654248427</c:v>
                  </c:pt>
                  <c:pt idx="3">
                    <c:v>1.1817951957659913</c:v>
                  </c:pt>
                  <c:pt idx="4">
                    <c:v>1.1554271824942584</c:v>
                  </c:pt>
                  <c:pt idx="5">
                    <c:v>0.90666612064940522</c:v>
                  </c:pt>
                  <c:pt idx="6">
                    <c:v>0.43872406274281078</c:v>
                  </c:pt>
                  <c:pt idx="7">
                    <c:v>0.36314905301901712</c:v>
                  </c:pt>
                  <c:pt idx="8">
                    <c:v>0.26786588774608577</c:v>
                  </c:pt>
                  <c:pt idx="9">
                    <c:v>0.18744043929745327</c:v>
                  </c:pt>
                  <c:pt idx="10">
                    <c:v>0.19918356575618823</c:v>
                  </c:pt>
                  <c:pt idx="11">
                    <c:v>0.13776448774955558</c:v>
                  </c:pt>
                  <c:pt idx="12">
                    <c:v>0.13182280776879987</c:v>
                  </c:pt>
                  <c:pt idx="13">
                    <c:v>0.11981967636784528</c:v>
                  </c:pt>
                  <c:pt idx="14">
                    <c:v>0.15596422213031649</c:v>
                  </c:pt>
                  <c:pt idx="15">
                    <c:v>0.12583676236174157</c:v>
                  </c:pt>
                  <c:pt idx="16">
                    <c:v>0.15669571295718646</c:v>
                  </c:pt>
                  <c:pt idx="17">
                    <c:v>0.15834710837238269</c:v>
                  </c:pt>
                  <c:pt idx="18">
                    <c:v>0.12552754175676259</c:v>
                  </c:pt>
                  <c:pt idx="19">
                    <c:v>0.16648251667209812</c:v>
                  </c:pt>
                  <c:pt idx="20">
                    <c:v>0.12971645267929288</c:v>
                  </c:pt>
                </c:numCache>
              </c:numRef>
            </c:plus>
            <c:minus>
              <c:numRef>
                <c:f>'Age FFT Fig2'!$C$163:$W$163</c:f>
                <c:numCache>
                  <c:formatCode>General</c:formatCode>
                  <c:ptCount val="21"/>
                  <c:pt idx="0">
                    <c:v>2.1933660180405018E-2</c:v>
                  </c:pt>
                  <c:pt idx="1">
                    <c:v>0.53504801072882968</c:v>
                  </c:pt>
                  <c:pt idx="2">
                    <c:v>0.94826907654248427</c:v>
                  </c:pt>
                  <c:pt idx="3">
                    <c:v>1.1817951957659913</c:v>
                  </c:pt>
                  <c:pt idx="4">
                    <c:v>1.1554271824942584</c:v>
                  </c:pt>
                  <c:pt idx="5">
                    <c:v>0.90666612064940522</c:v>
                  </c:pt>
                  <c:pt idx="6">
                    <c:v>0.43872406274281078</c:v>
                  </c:pt>
                  <c:pt idx="7">
                    <c:v>0.36314905301901712</c:v>
                  </c:pt>
                  <c:pt idx="8">
                    <c:v>0.26786588774608577</c:v>
                  </c:pt>
                  <c:pt idx="9">
                    <c:v>0.18744043929745327</c:v>
                  </c:pt>
                  <c:pt idx="10">
                    <c:v>0.19918356575618823</c:v>
                  </c:pt>
                  <c:pt idx="11">
                    <c:v>0.13776448774955558</c:v>
                  </c:pt>
                  <c:pt idx="12">
                    <c:v>0.13182280776879987</c:v>
                  </c:pt>
                  <c:pt idx="13">
                    <c:v>0.11981967636784528</c:v>
                  </c:pt>
                  <c:pt idx="14">
                    <c:v>0.15596422213031649</c:v>
                  </c:pt>
                  <c:pt idx="15">
                    <c:v>0.12583676236174157</c:v>
                  </c:pt>
                  <c:pt idx="16">
                    <c:v>0.15669571295718646</c:v>
                  </c:pt>
                  <c:pt idx="17">
                    <c:v>0.15834710837238269</c:v>
                  </c:pt>
                  <c:pt idx="18">
                    <c:v>0.12552754175676259</c:v>
                  </c:pt>
                  <c:pt idx="19">
                    <c:v>0.16648251667209812</c:v>
                  </c:pt>
                  <c:pt idx="20">
                    <c:v>0.12971645267929288</c:v>
                  </c:pt>
                </c:numCache>
              </c:numRef>
            </c:minus>
            <c:spPr>
              <a:ln w="22225" cap="sq">
                <a:miter lim="800000"/>
              </a:ln>
            </c:spPr>
          </c:errBars>
          <c:xVal>
            <c:numRef>
              <c:f>'Age FFT Fig2'!$C$164:$W$164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'Age FFT Fig2'!$C$161:$W$161</c:f>
              <c:numCache>
                <c:formatCode>General</c:formatCode>
                <c:ptCount val="21"/>
                <c:pt idx="0">
                  <c:v>0.27136932285903342</c:v>
                </c:pt>
                <c:pt idx="1">
                  <c:v>6.0787573629571545</c:v>
                </c:pt>
                <c:pt idx="2">
                  <c:v>9.0936285802537355</c:v>
                </c:pt>
                <c:pt idx="3">
                  <c:v>10.820156013185434</c:v>
                </c:pt>
                <c:pt idx="4">
                  <c:v>10.521510923072986</c:v>
                </c:pt>
                <c:pt idx="5">
                  <c:v>7.2144571877872785</c:v>
                </c:pt>
                <c:pt idx="6">
                  <c:v>3.7878635478727767</c:v>
                </c:pt>
                <c:pt idx="7">
                  <c:v>3.4497711452816895</c:v>
                </c:pt>
                <c:pt idx="8">
                  <c:v>2.8989770678583291</c:v>
                </c:pt>
                <c:pt idx="9">
                  <c:v>2.1010787465494598</c:v>
                </c:pt>
                <c:pt idx="10">
                  <c:v>2.4005983888614839</c:v>
                </c:pt>
                <c:pt idx="11">
                  <c:v>1.7909887590694895</c:v>
                </c:pt>
                <c:pt idx="12">
                  <c:v>1.7579222253812263</c:v>
                </c:pt>
                <c:pt idx="13">
                  <c:v>1.7383085470317627</c:v>
                </c:pt>
                <c:pt idx="14">
                  <c:v>2.1488512362123555</c:v>
                </c:pt>
                <c:pt idx="15">
                  <c:v>1.7203079267533337</c:v>
                </c:pt>
                <c:pt idx="16">
                  <c:v>2.2054978347512466</c:v>
                </c:pt>
                <c:pt idx="17">
                  <c:v>2.2553946512212226</c:v>
                </c:pt>
                <c:pt idx="18">
                  <c:v>1.8272060804084269</c:v>
                </c:pt>
                <c:pt idx="19">
                  <c:v>2.361931307601818</c:v>
                </c:pt>
                <c:pt idx="20">
                  <c:v>1.9118368134988992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75F-4A63-9C0A-C84FB2BB5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88960"/>
        <c:axId val="97290496"/>
      </c:scatterChart>
      <c:valAx>
        <c:axId val="97288960"/>
        <c:scaling>
          <c:orientation val="minMax"/>
          <c:max val="2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38100" cap="sq">
            <a:solidFill>
              <a:schemeClr val="tx1"/>
            </a:solidFill>
            <a:miter lim="800000"/>
          </a:ln>
        </c:spPr>
        <c:txPr>
          <a:bodyPr/>
          <a:lstStyle/>
          <a:p>
            <a:pPr>
              <a:defRPr sz="2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7290496"/>
        <c:crosses val="autoZero"/>
        <c:crossBetween val="midCat"/>
        <c:majorUnit val="1"/>
        <c:minorUnit val="1"/>
      </c:valAx>
      <c:valAx>
        <c:axId val="97290496"/>
        <c:scaling>
          <c:orientation val="minMax"/>
          <c:max val="5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8100" cap="sq">
            <a:solidFill>
              <a:schemeClr val="tx1"/>
            </a:solidFill>
            <a:miter lim="800000"/>
          </a:ln>
        </c:spPr>
        <c:txPr>
          <a:bodyPr/>
          <a:lstStyle/>
          <a:p>
            <a:pPr>
              <a:defRPr sz="2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7288960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65405291860753112"/>
          <c:y val="0.1598726256215664"/>
          <c:w val="0.27302325073449374"/>
          <c:h val="0.45256900624142532"/>
        </c:manualLayout>
      </c:layout>
      <c:overlay val="0"/>
      <c:txPr>
        <a:bodyPr/>
        <a:lstStyle/>
        <a:p>
          <a:pPr>
            <a:defRPr sz="2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645875147959452E-2"/>
          <c:y val="6.3043397000317219E-2"/>
          <c:w val="0.86880479354398465"/>
          <c:h val="0.81073215113406849"/>
        </c:manualLayout>
      </c:layout>
      <c:scatterChart>
        <c:scatterStyle val="smoothMarker"/>
        <c:varyColors val="0"/>
        <c:ser>
          <c:idx val="1"/>
          <c:order val="0"/>
          <c:tx>
            <c:v>Awake</c:v>
          </c:tx>
          <c:spPr>
            <a:ln w="3810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9"/>
            <c:spPr>
              <a:solidFill>
                <a:schemeClr val="tx2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'Age FFT Fig2'!$C$263:$W$263</c:f>
                <c:numCache>
                  <c:formatCode>General</c:formatCode>
                  <c:ptCount val="21"/>
                  <c:pt idx="0">
                    <c:v>8.3642762389442779E-2</c:v>
                  </c:pt>
                  <c:pt idx="1">
                    <c:v>0.98196297943318656</c:v>
                  </c:pt>
                  <c:pt idx="2">
                    <c:v>1.2604048392729528</c:v>
                  </c:pt>
                  <c:pt idx="3">
                    <c:v>1.6783070186931719</c:v>
                  </c:pt>
                  <c:pt idx="4">
                    <c:v>1.6399049274280098</c:v>
                  </c:pt>
                  <c:pt idx="5">
                    <c:v>1.6029359214986796</c:v>
                  </c:pt>
                  <c:pt idx="6">
                    <c:v>1.0592925145841177</c:v>
                  </c:pt>
                  <c:pt idx="7">
                    <c:v>0.89741395343795871</c:v>
                  </c:pt>
                  <c:pt idx="8">
                    <c:v>0.65294213238771948</c:v>
                  </c:pt>
                  <c:pt idx="9">
                    <c:v>0.40934162809327729</c:v>
                  </c:pt>
                  <c:pt idx="10">
                    <c:v>0.46055903333833309</c:v>
                  </c:pt>
                  <c:pt idx="11">
                    <c:v>0.35855918586615304</c:v>
                  </c:pt>
                  <c:pt idx="12">
                    <c:v>0.36517661642291471</c:v>
                  </c:pt>
                  <c:pt idx="13">
                    <c:v>0.33400113122225966</c:v>
                  </c:pt>
                  <c:pt idx="14">
                    <c:v>0.42928859379739331</c:v>
                  </c:pt>
                  <c:pt idx="15">
                    <c:v>0.36525777319001906</c:v>
                  </c:pt>
                  <c:pt idx="16">
                    <c:v>0.46122616532820082</c:v>
                  </c:pt>
                  <c:pt idx="17">
                    <c:v>0.43613822576169825</c:v>
                  </c:pt>
                  <c:pt idx="18">
                    <c:v>0.35104653735300617</c:v>
                  </c:pt>
                  <c:pt idx="19">
                    <c:v>0.41535230816996183</c:v>
                  </c:pt>
                  <c:pt idx="20">
                    <c:v>0.31096174711318025</c:v>
                  </c:pt>
                </c:numCache>
              </c:numRef>
            </c:plus>
            <c:minus>
              <c:numRef>
                <c:f>'Age FFT Fig2'!$C$263:$W$263</c:f>
                <c:numCache>
                  <c:formatCode>General</c:formatCode>
                  <c:ptCount val="21"/>
                  <c:pt idx="0">
                    <c:v>8.3642762389442779E-2</c:v>
                  </c:pt>
                  <c:pt idx="1">
                    <c:v>0.98196297943318656</c:v>
                  </c:pt>
                  <c:pt idx="2">
                    <c:v>1.2604048392729528</c:v>
                  </c:pt>
                  <c:pt idx="3">
                    <c:v>1.6783070186931719</c:v>
                  </c:pt>
                  <c:pt idx="4">
                    <c:v>1.6399049274280098</c:v>
                  </c:pt>
                  <c:pt idx="5">
                    <c:v>1.6029359214986796</c:v>
                  </c:pt>
                  <c:pt idx="6">
                    <c:v>1.0592925145841177</c:v>
                  </c:pt>
                  <c:pt idx="7">
                    <c:v>0.89741395343795871</c:v>
                  </c:pt>
                  <c:pt idx="8">
                    <c:v>0.65294213238771948</c:v>
                  </c:pt>
                  <c:pt idx="9">
                    <c:v>0.40934162809327729</c:v>
                  </c:pt>
                  <c:pt idx="10">
                    <c:v>0.46055903333833309</c:v>
                  </c:pt>
                  <c:pt idx="11">
                    <c:v>0.35855918586615304</c:v>
                  </c:pt>
                  <c:pt idx="12">
                    <c:v>0.36517661642291471</c:v>
                  </c:pt>
                  <c:pt idx="13">
                    <c:v>0.33400113122225966</c:v>
                  </c:pt>
                  <c:pt idx="14">
                    <c:v>0.42928859379739331</c:v>
                  </c:pt>
                  <c:pt idx="15">
                    <c:v>0.36525777319001906</c:v>
                  </c:pt>
                  <c:pt idx="16">
                    <c:v>0.46122616532820082</c:v>
                  </c:pt>
                  <c:pt idx="17">
                    <c:v>0.43613822576169825</c:v>
                  </c:pt>
                  <c:pt idx="18">
                    <c:v>0.35104653735300617</c:v>
                  </c:pt>
                  <c:pt idx="19">
                    <c:v>0.41535230816996183</c:v>
                  </c:pt>
                  <c:pt idx="20">
                    <c:v>0.31096174711318025</c:v>
                  </c:pt>
                </c:numCache>
              </c:numRef>
            </c:minus>
            <c:spPr>
              <a:ln w="22225" cap="sq">
                <a:miter lim="800000"/>
              </a:ln>
            </c:spPr>
          </c:errBars>
          <c:xVal>
            <c:numRef>
              <c:f>'Age FFT Fig2'!$C$252:$W$252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'Age FFT Fig2'!$C$261:$W$261</c:f>
              <c:numCache>
                <c:formatCode>General</c:formatCode>
                <c:ptCount val="21"/>
                <c:pt idx="0">
                  <c:v>0.69878762359934787</c:v>
                </c:pt>
                <c:pt idx="1">
                  <c:v>12.638161376401303</c:v>
                </c:pt>
                <c:pt idx="2">
                  <c:v>16.646206744891067</c:v>
                </c:pt>
                <c:pt idx="3">
                  <c:v>18.971475323848381</c:v>
                </c:pt>
                <c:pt idx="4">
                  <c:v>17.990187402972808</c:v>
                </c:pt>
                <c:pt idx="5">
                  <c:v>13.963386470778071</c:v>
                </c:pt>
                <c:pt idx="6">
                  <c:v>7.7552378362185328</c:v>
                </c:pt>
                <c:pt idx="7">
                  <c:v>6.625158724947708</c:v>
                </c:pt>
                <c:pt idx="8">
                  <c:v>4.9448168258276226</c:v>
                </c:pt>
                <c:pt idx="9">
                  <c:v>3.2240321148362239</c:v>
                </c:pt>
                <c:pt idx="10">
                  <c:v>3.5314549801854844</c:v>
                </c:pt>
                <c:pt idx="11">
                  <c:v>2.6264870841406371</c:v>
                </c:pt>
                <c:pt idx="12">
                  <c:v>2.4805646103705823</c:v>
                </c:pt>
                <c:pt idx="13">
                  <c:v>2.3402481278751344</c:v>
                </c:pt>
                <c:pt idx="14">
                  <c:v>2.844531027849575</c:v>
                </c:pt>
                <c:pt idx="15">
                  <c:v>2.2927039496474908</c:v>
                </c:pt>
                <c:pt idx="16">
                  <c:v>2.7733908857719554</c:v>
                </c:pt>
                <c:pt idx="17">
                  <c:v>2.6690269064625096</c:v>
                </c:pt>
                <c:pt idx="18">
                  <c:v>2.1317153712490686</c:v>
                </c:pt>
                <c:pt idx="19">
                  <c:v>2.5724216326032465</c:v>
                </c:pt>
                <c:pt idx="20">
                  <c:v>1.9873926848035037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75F-4A63-9C0A-C84FB2BB531F}"/>
            </c:ext>
          </c:extLst>
        </c:ser>
        <c:ser>
          <c:idx val="2"/>
          <c:order val="1"/>
          <c:tx>
            <c:v>NREM</c:v>
          </c:tx>
          <c:spPr>
            <a:ln w="38100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2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'Age FFT Fig2'!$C$239:$W$239</c:f>
                <c:numCache>
                  <c:formatCode>General</c:formatCode>
                  <c:ptCount val="21"/>
                  <c:pt idx="0">
                    <c:v>0.13056245603750855</c:v>
                  </c:pt>
                  <c:pt idx="1">
                    <c:v>3.0425030933066091</c:v>
                  </c:pt>
                  <c:pt idx="2">
                    <c:v>4.4981393471536153</c:v>
                  </c:pt>
                  <c:pt idx="3">
                    <c:v>6.0222152371746978</c:v>
                  </c:pt>
                  <c:pt idx="4">
                    <c:v>5.9756102248590519</c:v>
                  </c:pt>
                  <c:pt idx="5">
                    <c:v>5.7536620103671083</c:v>
                  </c:pt>
                  <c:pt idx="6">
                    <c:v>4.0990453811406953</c:v>
                  </c:pt>
                  <c:pt idx="7">
                    <c:v>3.4119288936951442</c:v>
                  </c:pt>
                  <c:pt idx="8">
                    <c:v>2.0928890906794044</c:v>
                  </c:pt>
                  <c:pt idx="9">
                    <c:v>1.1778843704055284</c:v>
                  </c:pt>
                  <c:pt idx="10">
                    <c:v>1.2915277901918387</c:v>
                  </c:pt>
                  <c:pt idx="11">
                    <c:v>0.89668438979618514</c:v>
                  </c:pt>
                  <c:pt idx="12">
                    <c:v>0.8194844680053659</c:v>
                  </c:pt>
                  <c:pt idx="13">
                    <c:v>0.75432947677737494</c:v>
                  </c:pt>
                  <c:pt idx="14">
                    <c:v>0.86700245301877032</c:v>
                  </c:pt>
                  <c:pt idx="15">
                    <c:v>0.65588725038738915</c:v>
                  </c:pt>
                  <c:pt idx="16">
                    <c:v>0.74320742868301093</c:v>
                  </c:pt>
                  <c:pt idx="17">
                    <c:v>0.64731034505492779</c:v>
                  </c:pt>
                  <c:pt idx="18">
                    <c:v>0.47010776754376871</c:v>
                  </c:pt>
                  <c:pt idx="19">
                    <c:v>0.51994257234357244</c:v>
                  </c:pt>
                  <c:pt idx="20">
                    <c:v>0.35230011950190987</c:v>
                  </c:pt>
                </c:numCache>
              </c:numRef>
            </c:plus>
            <c:minus>
              <c:numRef>
                <c:f>'Age FFT Fig2'!$C$239:$W$239</c:f>
                <c:numCache>
                  <c:formatCode>General</c:formatCode>
                  <c:ptCount val="21"/>
                  <c:pt idx="0">
                    <c:v>0.13056245603750855</c:v>
                  </c:pt>
                  <c:pt idx="1">
                    <c:v>3.0425030933066091</c:v>
                  </c:pt>
                  <c:pt idx="2">
                    <c:v>4.4981393471536153</c:v>
                  </c:pt>
                  <c:pt idx="3">
                    <c:v>6.0222152371746978</c:v>
                  </c:pt>
                  <c:pt idx="4">
                    <c:v>5.9756102248590519</c:v>
                  </c:pt>
                  <c:pt idx="5">
                    <c:v>5.7536620103671083</c:v>
                  </c:pt>
                  <c:pt idx="6">
                    <c:v>4.0990453811406953</c:v>
                  </c:pt>
                  <c:pt idx="7">
                    <c:v>3.4119288936951442</c:v>
                  </c:pt>
                  <c:pt idx="8">
                    <c:v>2.0928890906794044</c:v>
                  </c:pt>
                  <c:pt idx="9">
                    <c:v>1.1778843704055284</c:v>
                  </c:pt>
                  <c:pt idx="10">
                    <c:v>1.2915277901918387</c:v>
                  </c:pt>
                  <c:pt idx="11">
                    <c:v>0.89668438979618514</c:v>
                  </c:pt>
                  <c:pt idx="12">
                    <c:v>0.8194844680053659</c:v>
                  </c:pt>
                  <c:pt idx="13">
                    <c:v>0.75432947677737494</c:v>
                  </c:pt>
                  <c:pt idx="14">
                    <c:v>0.86700245301877032</c:v>
                  </c:pt>
                  <c:pt idx="15">
                    <c:v>0.65588725038738915</c:v>
                  </c:pt>
                  <c:pt idx="16">
                    <c:v>0.74320742868301093</c:v>
                  </c:pt>
                  <c:pt idx="17">
                    <c:v>0.64731034505492779</c:v>
                  </c:pt>
                  <c:pt idx="18">
                    <c:v>0.47010776754376871</c:v>
                  </c:pt>
                  <c:pt idx="19">
                    <c:v>0.51994257234357244</c:v>
                  </c:pt>
                  <c:pt idx="20">
                    <c:v>0.35230011950190987</c:v>
                  </c:pt>
                </c:numCache>
              </c:numRef>
            </c:minus>
            <c:spPr>
              <a:ln w="22225" cap="sq">
                <a:miter lim="800000"/>
              </a:ln>
            </c:spPr>
          </c:errBars>
          <c:xVal>
            <c:numRef>
              <c:f>'Age FFT Fig2'!$C$252:$W$252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'Age FFT Fig2'!$C$237:$W$237</c:f>
              <c:numCache>
                <c:formatCode>General</c:formatCode>
                <c:ptCount val="21"/>
                <c:pt idx="0">
                  <c:v>1.0885382510564308</c:v>
                </c:pt>
                <c:pt idx="1">
                  <c:v>26.630196018277214</c:v>
                </c:pt>
                <c:pt idx="2">
                  <c:v>39.076706478550634</c:v>
                </c:pt>
                <c:pt idx="3">
                  <c:v>49.488816799276535</c:v>
                </c:pt>
                <c:pt idx="4">
                  <c:v>48.190744352439737</c:v>
                </c:pt>
                <c:pt idx="5">
                  <c:v>36.348710058016103</c:v>
                </c:pt>
                <c:pt idx="6">
                  <c:v>20.999459812149308</c:v>
                </c:pt>
                <c:pt idx="7">
                  <c:v>17.348775194777065</c:v>
                </c:pt>
                <c:pt idx="8">
                  <c:v>11.802756591561238</c:v>
                </c:pt>
                <c:pt idx="9">
                  <c:v>7.4156140827120263</c:v>
                </c:pt>
                <c:pt idx="10">
                  <c:v>8.1152063078750096</c:v>
                </c:pt>
                <c:pt idx="11">
                  <c:v>5.7424021752153909</c:v>
                </c:pt>
                <c:pt idx="12">
                  <c:v>5.2109451529030473</c:v>
                </c:pt>
                <c:pt idx="13">
                  <c:v>4.8228544353741052</c:v>
                </c:pt>
                <c:pt idx="14">
                  <c:v>5.5269181609872167</c:v>
                </c:pt>
                <c:pt idx="15">
                  <c:v>4.1314833075862749</c:v>
                </c:pt>
                <c:pt idx="16">
                  <c:v>4.7467749452108006</c:v>
                </c:pt>
                <c:pt idx="17">
                  <c:v>4.1451963001054413</c:v>
                </c:pt>
                <c:pt idx="18">
                  <c:v>2.8954037658759786</c:v>
                </c:pt>
                <c:pt idx="19">
                  <c:v>3.1150428422689553</c:v>
                </c:pt>
                <c:pt idx="20">
                  <c:v>2.1019502429004557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75F-4A63-9C0A-C84FB2BB531F}"/>
            </c:ext>
          </c:extLst>
        </c:ser>
        <c:ser>
          <c:idx val="3"/>
          <c:order val="2"/>
          <c:tx>
            <c:v>REM</c:v>
          </c:tx>
          <c:spPr>
            <a:ln w="38100">
              <a:solidFill>
                <a:schemeClr val="accent3">
                  <a:lumMod val="40000"/>
                  <a:lumOff val="60000"/>
                </a:schemeClr>
              </a:solidFill>
            </a:ln>
          </c:spPr>
          <c:marker>
            <c:symbol val="circle"/>
            <c:size val="9"/>
            <c:spPr>
              <a:solidFill>
                <a:schemeClr val="accent3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'Age FFT Fig2'!$C$251:$W$251</c:f>
                <c:numCache>
                  <c:formatCode>General</c:formatCode>
                  <c:ptCount val="21"/>
                  <c:pt idx="0">
                    <c:v>4.1195893982506109E-2</c:v>
                  </c:pt>
                  <c:pt idx="1">
                    <c:v>1.0772386991242842</c:v>
                  </c:pt>
                  <c:pt idx="2">
                    <c:v>1.7863506882375604</c:v>
                  </c:pt>
                  <c:pt idx="3">
                    <c:v>2.1088733583970907</c:v>
                  </c:pt>
                  <c:pt idx="4">
                    <c:v>2.0125506639603898</c:v>
                  </c:pt>
                  <c:pt idx="5">
                    <c:v>2.2089701238873887</c:v>
                  </c:pt>
                  <c:pt idx="6">
                    <c:v>1.2795446594689814</c:v>
                  </c:pt>
                  <c:pt idx="7">
                    <c:v>0.98792642427593325</c:v>
                  </c:pt>
                  <c:pt idx="8">
                    <c:v>0.68470835054180756</c:v>
                  </c:pt>
                  <c:pt idx="9">
                    <c:v>0.45447800555310963</c:v>
                  </c:pt>
                  <c:pt idx="10">
                    <c:v>0.50826576432709181</c:v>
                  </c:pt>
                  <c:pt idx="11">
                    <c:v>0.37285542313408959</c:v>
                  </c:pt>
                  <c:pt idx="12">
                    <c:v>0.35549674148054478</c:v>
                  </c:pt>
                  <c:pt idx="13">
                    <c:v>0.33847448527962831</c:v>
                  </c:pt>
                  <c:pt idx="14">
                    <c:v>0.43482022775193452</c:v>
                  </c:pt>
                  <c:pt idx="15">
                    <c:v>0.33252188640658897</c:v>
                  </c:pt>
                  <c:pt idx="16">
                    <c:v>0.42232273927087077</c:v>
                  </c:pt>
                  <c:pt idx="17">
                    <c:v>0.42452435556185836</c:v>
                  </c:pt>
                  <c:pt idx="18">
                    <c:v>0.34084615899269954</c:v>
                  </c:pt>
                  <c:pt idx="19">
                    <c:v>0.43390657989268677</c:v>
                  </c:pt>
                  <c:pt idx="20">
                    <c:v>0.35437518617824798</c:v>
                  </c:pt>
                </c:numCache>
              </c:numRef>
            </c:plus>
            <c:minus>
              <c:numRef>
                <c:f>'Age FFT Fig2'!$C$251:$W$251</c:f>
                <c:numCache>
                  <c:formatCode>General</c:formatCode>
                  <c:ptCount val="21"/>
                  <c:pt idx="0">
                    <c:v>4.1195893982506109E-2</c:v>
                  </c:pt>
                  <c:pt idx="1">
                    <c:v>1.0772386991242842</c:v>
                  </c:pt>
                  <c:pt idx="2">
                    <c:v>1.7863506882375604</c:v>
                  </c:pt>
                  <c:pt idx="3">
                    <c:v>2.1088733583970907</c:v>
                  </c:pt>
                  <c:pt idx="4">
                    <c:v>2.0125506639603898</c:v>
                  </c:pt>
                  <c:pt idx="5">
                    <c:v>2.2089701238873887</c:v>
                  </c:pt>
                  <c:pt idx="6">
                    <c:v>1.2795446594689814</c:v>
                  </c:pt>
                  <c:pt idx="7">
                    <c:v>0.98792642427593325</c:v>
                  </c:pt>
                  <c:pt idx="8">
                    <c:v>0.68470835054180756</c:v>
                  </c:pt>
                  <c:pt idx="9">
                    <c:v>0.45447800555310963</c:v>
                  </c:pt>
                  <c:pt idx="10">
                    <c:v>0.50826576432709181</c:v>
                  </c:pt>
                  <c:pt idx="11">
                    <c:v>0.37285542313408959</c:v>
                  </c:pt>
                  <c:pt idx="12">
                    <c:v>0.35549674148054478</c:v>
                  </c:pt>
                  <c:pt idx="13">
                    <c:v>0.33847448527962831</c:v>
                  </c:pt>
                  <c:pt idx="14">
                    <c:v>0.43482022775193452</c:v>
                  </c:pt>
                  <c:pt idx="15">
                    <c:v>0.33252188640658897</c:v>
                  </c:pt>
                  <c:pt idx="16">
                    <c:v>0.42232273927087077</c:v>
                  </c:pt>
                  <c:pt idx="17">
                    <c:v>0.42452435556185836</c:v>
                  </c:pt>
                  <c:pt idx="18">
                    <c:v>0.34084615899269954</c:v>
                  </c:pt>
                  <c:pt idx="19">
                    <c:v>0.43390657989268677</c:v>
                  </c:pt>
                  <c:pt idx="20">
                    <c:v>0.35437518617824798</c:v>
                  </c:pt>
                </c:numCache>
              </c:numRef>
            </c:minus>
            <c:spPr>
              <a:ln w="22225" cap="sq">
                <a:miter lim="800000"/>
              </a:ln>
            </c:spPr>
          </c:errBars>
          <c:xVal>
            <c:numRef>
              <c:f>'[3]Age Depend P14'!$C$74:$W$74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'Age FFT Fig2'!$C$249:$W$249</c:f>
              <c:numCache>
                <c:formatCode>General</c:formatCode>
                <c:ptCount val="21"/>
                <c:pt idx="0">
                  <c:v>0.30607652683873837</c:v>
                </c:pt>
                <c:pt idx="1">
                  <c:v>6.9880862557971355</c:v>
                </c:pt>
                <c:pt idx="2">
                  <c:v>10.647885279378533</c:v>
                </c:pt>
                <c:pt idx="3">
                  <c:v>13.216205808232907</c:v>
                </c:pt>
                <c:pt idx="4">
                  <c:v>13.396966901467092</c:v>
                </c:pt>
                <c:pt idx="5">
                  <c:v>16.006741252301588</c:v>
                </c:pt>
                <c:pt idx="6">
                  <c:v>7.5817778799848616</c:v>
                </c:pt>
                <c:pt idx="7">
                  <c:v>5.8131829598207645</c:v>
                </c:pt>
                <c:pt idx="8">
                  <c:v>4.2464645480958128</c:v>
                </c:pt>
                <c:pt idx="9">
                  <c:v>2.8606807116710473</c:v>
                </c:pt>
                <c:pt idx="10">
                  <c:v>3.235460644614351</c:v>
                </c:pt>
                <c:pt idx="11">
                  <c:v>2.3784850329214353</c:v>
                </c:pt>
                <c:pt idx="12">
                  <c:v>2.2423713170364228</c:v>
                </c:pt>
                <c:pt idx="13">
                  <c:v>2.1542164602726532</c:v>
                </c:pt>
                <c:pt idx="14">
                  <c:v>2.6790004533832028</c:v>
                </c:pt>
                <c:pt idx="15">
                  <c:v>2.0926229781203745</c:v>
                </c:pt>
                <c:pt idx="16">
                  <c:v>2.5980229213658337</c:v>
                </c:pt>
                <c:pt idx="17">
                  <c:v>2.5924152433316521</c:v>
                </c:pt>
                <c:pt idx="18">
                  <c:v>2.0785284078029278</c:v>
                </c:pt>
                <c:pt idx="19">
                  <c:v>2.5899392033541275</c:v>
                </c:pt>
                <c:pt idx="20">
                  <c:v>2.0841178111371064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75F-4A63-9C0A-C84FB2BB5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21408"/>
        <c:axId val="86327296"/>
      </c:scatterChart>
      <c:valAx>
        <c:axId val="86321408"/>
        <c:scaling>
          <c:orientation val="minMax"/>
          <c:max val="2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38100" cap="sq">
            <a:solidFill>
              <a:schemeClr val="tx1"/>
            </a:solidFill>
            <a:miter lim="800000"/>
          </a:ln>
        </c:spPr>
        <c:crossAx val="86327296"/>
        <c:crosses val="autoZero"/>
        <c:crossBetween val="midCat"/>
        <c:majorUnit val="1"/>
        <c:minorUnit val="1"/>
      </c:valAx>
      <c:valAx>
        <c:axId val="8632729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8100" cap="sq">
            <a:solidFill>
              <a:schemeClr val="tx1"/>
            </a:solidFill>
            <a:miter lim="800000"/>
          </a:ln>
        </c:spPr>
        <c:crossAx val="86321408"/>
        <c:crosses val="autoZero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77551541351448716"/>
          <c:y val="0.49667018118461687"/>
          <c:w val="0.16789344346662549"/>
          <c:h val="0.2312449879935220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 % Power During Wake</a:t>
            </a:r>
          </a:p>
        </c:rich>
      </c:tx>
      <c:layout>
        <c:manualLayout>
          <c:xMode val="edge"/>
          <c:yMode val="edge"/>
          <c:x val="0.25673502347438659"/>
          <c:y val="5.08688720293475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033290781586123E-2"/>
          <c:y val="0.15262717160354955"/>
          <c:w val="0.80011632306902158"/>
          <c:h val="0.678669166354205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 data Fig 3,5,tbl 1'!$CP$4:$CQ$4</c:f>
              <c:strCache>
                <c:ptCount val="1"/>
                <c:pt idx="0">
                  <c:v>% Delta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'state data Fig 3,5,tbl 1'!$CR$9:$CV$9</c:f>
                <c:numCache>
                  <c:formatCode>General</c:formatCode>
                  <c:ptCount val="5"/>
                  <c:pt idx="0">
                    <c:v>1.5660000000000001</c:v>
                  </c:pt>
                  <c:pt idx="1">
                    <c:v>1.714</c:v>
                  </c:pt>
                  <c:pt idx="2">
                    <c:v>1.712</c:v>
                  </c:pt>
                  <c:pt idx="3">
                    <c:v>1.014</c:v>
                  </c:pt>
                  <c:pt idx="4">
                    <c:v>1.5209999999999999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'state data Fig 3,5,tbl 1'!$CR$2:$DA$3</c:f>
              <c:strCache>
                <c:ptCount val="5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17</c:v>
                </c:pt>
                <c:pt idx="4">
                  <c:v>21</c:v>
                </c:pt>
              </c:strCache>
            </c:strRef>
          </c:cat>
          <c:val>
            <c:numRef>
              <c:f>'state data Fig 3,5,tbl 1'!$CR$4:$CV$4</c:f>
              <c:numCache>
                <c:formatCode>General</c:formatCode>
                <c:ptCount val="5"/>
                <c:pt idx="0">
                  <c:v>45.305391837957742</c:v>
                </c:pt>
                <c:pt idx="1">
                  <c:v>38.372578376416229</c:v>
                </c:pt>
                <c:pt idx="2">
                  <c:v>35.613087929544442</c:v>
                </c:pt>
                <c:pt idx="3">
                  <c:v>30.388863735018166</c:v>
                </c:pt>
                <c:pt idx="4">
                  <c:v>29.303837464041919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65-4D50-BE7C-A8A3CDB1295D}"/>
            </c:ext>
          </c:extLst>
        </c:ser>
        <c:ser>
          <c:idx val="1"/>
          <c:order val="1"/>
          <c:tx>
            <c:strRef>
              <c:f>'state data Fig 3,5,tbl 1'!$CP$5:$CQ$5</c:f>
              <c:strCache>
                <c:ptCount val="1"/>
                <c:pt idx="0">
                  <c:v>% Theta 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'state data Fig 3,5,tbl 1'!$CR$10:$CV$10</c:f>
                <c:numCache>
                  <c:formatCode>General</c:formatCode>
                  <c:ptCount val="5"/>
                  <c:pt idx="0">
                    <c:v>0.44600000000000001</c:v>
                  </c:pt>
                  <c:pt idx="1">
                    <c:v>0.80500000000000005</c:v>
                  </c:pt>
                  <c:pt idx="2">
                    <c:v>1.151</c:v>
                  </c:pt>
                  <c:pt idx="3">
                    <c:v>0.99099999999999999</c:v>
                  </c:pt>
                  <c:pt idx="4">
                    <c:v>0.53700000000000003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'state data Fig 3,5,tbl 1'!$CR$2:$DA$3</c:f>
              <c:strCache>
                <c:ptCount val="5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17</c:v>
                </c:pt>
                <c:pt idx="4">
                  <c:v>21</c:v>
                </c:pt>
              </c:strCache>
            </c:strRef>
          </c:cat>
          <c:val>
            <c:numRef>
              <c:f>'state data Fig 3,5,tbl 1'!$CR$5:$CV$5</c:f>
              <c:numCache>
                <c:formatCode>General</c:formatCode>
                <c:ptCount val="5"/>
                <c:pt idx="0">
                  <c:v>23.417948772001335</c:v>
                </c:pt>
                <c:pt idx="1">
                  <c:v>23.408160251836595</c:v>
                </c:pt>
                <c:pt idx="2">
                  <c:v>30.935880321018345</c:v>
                </c:pt>
                <c:pt idx="3">
                  <c:v>39.504424977162358</c:v>
                </c:pt>
                <c:pt idx="4">
                  <c:v>42.968332107724891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65-4D50-BE7C-A8A3CDB12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59360"/>
        <c:axId val="99369728"/>
      </c:barChart>
      <c:catAx>
        <c:axId val="9935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Age  (days)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 w="25400" cap="sq">
            <a:solidFill>
              <a:schemeClr val="tx1"/>
            </a:solidFill>
            <a:miter lim="800000"/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99369728"/>
        <c:crossesAt val="0"/>
        <c:auto val="1"/>
        <c:lblAlgn val="ctr"/>
        <c:lblOffset val="100"/>
        <c:noMultiLvlLbl val="0"/>
      </c:catAx>
      <c:valAx>
        <c:axId val="993697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%</a:t>
                </a:r>
                <a:r>
                  <a:rPr lang="en-US" sz="1600" baseline="0"/>
                  <a:t> of total power</a:t>
                </a:r>
                <a:endParaRPr lang="en-US" sz="1600"/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 w="25400" cap="sq">
            <a:solidFill>
              <a:schemeClr val="tx1"/>
            </a:solidFill>
            <a:miter lim="800000"/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99359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39317826027601"/>
          <c:y val="0.1396308196732606"/>
          <c:w val="0.16265469190166285"/>
          <c:h val="9.839060863980181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 % Power During NREM</a:t>
            </a:r>
            <a:r>
              <a:rPr lang="en-US" sz="2000" baseline="0"/>
              <a:t> Sleep</a:t>
            </a:r>
          </a:p>
        </c:rich>
      </c:tx>
      <c:layout>
        <c:manualLayout>
          <c:xMode val="edge"/>
          <c:yMode val="edge"/>
          <c:x val="0.25673502347438659"/>
          <c:y val="5.08688720293475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033290781586123E-2"/>
          <c:y val="0.15262717160354955"/>
          <c:w val="0.80011632306902158"/>
          <c:h val="0.678669166354205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 data Fig 3,5,tbl 1'!$CP$39:$CQ$39</c:f>
              <c:strCache>
                <c:ptCount val="1"/>
                <c:pt idx="0">
                  <c:v>% Delta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'state data Fig 3,5,tbl 1'!$CR$44:$CV$44</c:f>
                <c:numCache>
                  <c:formatCode>General</c:formatCode>
                  <c:ptCount val="5"/>
                  <c:pt idx="0">
                    <c:v>1.1299999999999999</c:v>
                  </c:pt>
                  <c:pt idx="1">
                    <c:v>0.91800000000000004</c:v>
                  </c:pt>
                  <c:pt idx="2">
                    <c:v>1.399</c:v>
                  </c:pt>
                  <c:pt idx="3">
                    <c:v>1.4359999999999999</c:v>
                  </c:pt>
                  <c:pt idx="4">
                    <c:v>1.242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'state data Fig 3,5,tbl 1'!$CR$37:$DA$38</c:f>
              <c:strCache>
                <c:ptCount val="5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17</c:v>
                </c:pt>
                <c:pt idx="4">
                  <c:v>21</c:v>
                </c:pt>
              </c:strCache>
            </c:strRef>
          </c:cat>
          <c:val>
            <c:numRef>
              <c:f>'state data Fig 3,5,tbl 1'!$CR$39:$CV$39</c:f>
              <c:numCache>
                <c:formatCode>General</c:formatCode>
                <c:ptCount val="5"/>
                <c:pt idx="0">
                  <c:v>49.045377001798137</c:v>
                </c:pt>
                <c:pt idx="1">
                  <c:v>50.819754806814053</c:v>
                </c:pt>
                <c:pt idx="2">
                  <c:v>38.986273296742851</c:v>
                </c:pt>
                <c:pt idx="3">
                  <c:v>32.01411147346743</c:v>
                </c:pt>
                <c:pt idx="4">
                  <c:v>34.951195026890424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0-4B2C-B0B7-E0D55FD57051}"/>
            </c:ext>
          </c:extLst>
        </c:ser>
        <c:ser>
          <c:idx val="1"/>
          <c:order val="1"/>
          <c:tx>
            <c:strRef>
              <c:f>'state data Fig 3,5,tbl 1'!$CP$40:$CQ$40</c:f>
              <c:strCache>
                <c:ptCount val="1"/>
                <c:pt idx="0">
                  <c:v>% Theta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'state data Fig 3,5,tbl 1'!$CR$45:$CV$45</c:f>
                <c:numCache>
                  <c:formatCode>General</c:formatCode>
                  <c:ptCount val="5"/>
                  <c:pt idx="0">
                    <c:v>0.41299999999999998</c:v>
                  </c:pt>
                  <c:pt idx="1">
                    <c:v>1.304</c:v>
                  </c:pt>
                  <c:pt idx="2">
                    <c:v>1.1140000000000001</c:v>
                  </c:pt>
                  <c:pt idx="3">
                    <c:v>0.85799999999999998</c:v>
                  </c:pt>
                  <c:pt idx="4">
                    <c:v>0.65700000000000003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'state data Fig 3,5,tbl 1'!$CR$37:$DA$38</c:f>
              <c:strCache>
                <c:ptCount val="5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17</c:v>
                </c:pt>
                <c:pt idx="4">
                  <c:v>21</c:v>
                </c:pt>
              </c:strCache>
            </c:strRef>
          </c:cat>
          <c:val>
            <c:numRef>
              <c:f>'state data Fig 3,5,tbl 1'!$CR$40:$CV$40</c:f>
              <c:numCache>
                <c:formatCode>General</c:formatCode>
                <c:ptCount val="5"/>
                <c:pt idx="0">
                  <c:v>24.505092318649424</c:v>
                </c:pt>
                <c:pt idx="1">
                  <c:v>28.415483356843058</c:v>
                </c:pt>
                <c:pt idx="2">
                  <c:v>39.191518923178457</c:v>
                </c:pt>
                <c:pt idx="3">
                  <c:v>44.064707666526431</c:v>
                </c:pt>
                <c:pt idx="4">
                  <c:v>42.701826227259637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70-4B2C-B0B7-E0D55FD57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11456"/>
        <c:axId val="99413376"/>
      </c:barChart>
      <c:catAx>
        <c:axId val="9941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Age  (days)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 w="25400" cap="sq">
            <a:solidFill>
              <a:schemeClr val="tx1"/>
            </a:solidFill>
            <a:miter lim="800000"/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99413376"/>
        <c:crossesAt val="0"/>
        <c:auto val="1"/>
        <c:lblAlgn val="ctr"/>
        <c:lblOffset val="100"/>
        <c:noMultiLvlLbl val="0"/>
      </c:catAx>
      <c:valAx>
        <c:axId val="994133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%</a:t>
                </a:r>
                <a:r>
                  <a:rPr lang="en-US" sz="1600" baseline="0"/>
                  <a:t> of total power</a:t>
                </a:r>
                <a:endParaRPr lang="en-US" sz="1600"/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 w="25400" cap="sq">
            <a:solidFill>
              <a:schemeClr val="tx1"/>
            </a:solidFill>
            <a:miter lim="800000"/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9941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39317826027601"/>
          <c:y val="0.1396308196732606"/>
          <c:w val="0.16740045360015227"/>
          <c:h val="0.1202656080417320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% Power During REM</a:t>
            </a:r>
            <a:r>
              <a:rPr lang="en-US" sz="2000" baseline="0"/>
              <a:t> Sleep</a:t>
            </a:r>
          </a:p>
        </c:rich>
      </c:tx>
      <c:layout>
        <c:manualLayout>
          <c:xMode val="edge"/>
          <c:yMode val="edge"/>
          <c:x val="0.25673502347438659"/>
          <c:y val="5.08688720293475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033290781586123E-2"/>
          <c:y val="0.15262717160354955"/>
          <c:w val="0.80011632306902158"/>
          <c:h val="0.678669166354205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 data Fig 3,5,tbl 1'!$CP$72:$CQ$72</c:f>
              <c:strCache>
                <c:ptCount val="1"/>
                <c:pt idx="0">
                  <c:v>% Delta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'state data Fig 3,5,tbl 1'!$CR$77:$CV$77</c:f>
                <c:numCache>
                  <c:formatCode>General</c:formatCode>
                  <c:ptCount val="5"/>
                  <c:pt idx="0">
                    <c:v>1.577</c:v>
                  </c:pt>
                  <c:pt idx="1">
                    <c:v>0.83599999999999997</c:v>
                  </c:pt>
                  <c:pt idx="2">
                    <c:v>0.38500000000000001</c:v>
                  </c:pt>
                  <c:pt idx="3">
                    <c:v>1.121</c:v>
                  </c:pt>
                  <c:pt idx="4">
                    <c:v>1.0289999999999999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'state data Fig 3,5,tbl 1'!$CR$70:$DA$71</c:f>
              <c:strCache>
                <c:ptCount val="5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17</c:v>
                </c:pt>
                <c:pt idx="4">
                  <c:v>21</c:v>
                </c:pt>
              </c:strCache>
            </c:strRef>
          </c:cat>
          <c:val>
            <c:numRef>
              <c:f>'state data Fig 3,5,tbl 1'!$CR$72:$CV$72</c:f>
              <c:numCache>
                <c:formatCode>General</c:formatCode>
                <c:ptCount val="5"/>
                <c:pt idx="0">
                  <c:v>35.247501382629842</c:v>
                </c:pt>
                <c:pt idx="1">
                  <c:v>27.515789896253025</c:v>
                </c:pt>
                <c:pt idx="2">
                  <c:v>24.856602762713685</c:v>
                </c:pt>
                <c:pt idx="3">
                  <c:v>26.427869753018772</c:v>
                </c:pt>
                <c:pt idx="4">
                  <c:v>26.335615454466911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3-48F8-96E6-7982272F29A4}"/>
            </c:ext>
          </c:extLst>
        </c:ser>
        <c:ser>
          <c:idx val="1"/>
          <c:order val="1"/>
          <c:tx>
            <c:strRef>
              <c:f>'state data Fig 3,5,tbl 1'!$CP$73:$CQ$73</c:f>
              <c:strCache>
                <c:ptCount val="1"/>
                <c:pt idx="0">
                  <c:v>% Theta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'state data Fig 3,5,tbl 1'!$CR$78:$CV$78</c:f>
                <c:numCache>
                  <c:formatCode>General</c:formatCode>
                  <c:ptCount val="5"/>
                  <c:pt idx="0">
                    <c:v>0.56299999999999994</c:v>
                  </c:pt>
                  <c:pt idx="1">
                    <c:v>0.93500000000000005</c:v>
                  </c:pt>
                  <c:pt idx="2">
                    <c:v>2.0019999999999998</c:v>
                  </c:pt>
                  <c:pt idx="3">
                    <c:v>1.968</c:v>
                  </c:pt>
                  <c:pt idx="4">
                    <c:v>1.86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'state data Fig 3,5,tbl 1'!$CR$70:$DA$71</c:f>
              <c:strCache>
                <c:ptCount val="5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17</c:v>
                </c:pt>
                <c:pt idx="4">
                  <c:v>21</c:v>
                </c:pt>
              </c:strCache>
            </c:strRef>
          </c:cat>
          <c:val>
            <c:numRef>
              <c:f>'state data Fig 3,5,tbl 1'!$CR$73:$CV$73</c:f>
              <c:numCache>
                <c:formatCode>General</c:formatCode>
                <c:ptCount val="5"/>
                <c:pt idx="0">
                  <c:v>22.835616454974407</c:v>
                </c:pt>
                <c:pt idx="1">
                  <c:v>24.569400754179846</c:v>
                </c:pt>
                <c:pt idx="2">
                  <c:v>34.632447974777271</c:v>
                </c:pt>
                <c:pt idx="3">
                  <c:v>43.589093750158014</c:v>
                </c:pt>
                <c:pt idx="4">
                  <c:v>45.421818074034498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63-48F8-96E6-7982272F2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45312"/>
        <c:axId val="99655680"/>
      </c:barChart>
      <c:catAx>
        <c:axId val="9964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Age  (days)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 w="25400" cap="sq">
            <a:solidFill>
              <a:schemeClr val="tx1"/>
            </a:solidFill>
            <a:miter lim="800000"/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99655680"/>
        <c:crossesAt val="0"/>
        <c:auto val="1"/>
        <c:lblAlgn val="ctr"/>
        <c:lblOffset val="100"/>
        <c:noMultiLvlLbl val="0"/>
      </c:catAx>
      <c:valAx>
        <c:axId val="996556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%</a:t>
                </a:r>
                <a:r>
                  <a:rPr lang="en-US" sz="1600" baseline="0"/>
                  <a:t> of total power</a:t>
                </a:r>
                <a:endParaRPr lang="en-US" sz="1600"/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 w="25400" cap="sq">
            <a:solidFill>
              <a:schemeClr val="tx1"/>
            </a:solidFill>
            <a:miter lim="800000"/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99645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076794147043373"/>
          <c:y val="6.67141550001598E-2"/>
          <c:w val="0.15474508907084714"/>
          <c:h val="0.1275572745090421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 % Power During Wake</a:t>
            </a:r>
          </a:p>
        </c:rich>
      </c:tx>
      <c:layout>
        <c:manualLayout>
          <c:xMode val="edge"/>
          <c:yMode val="edge"/>
          <c:x val="0.34855102381865188"/>
          <c:y val="0.2768950207978388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27980017658644E-2"/>
          <c:y val="0.12258532441133524"/>
          <c:w val="0.7772502765977175"/>
          <c:h val="0.691814794119559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 data Fig 3,5,tbl 1'!$CP$4:$CQ$4</c:f>
              <c:strCache>
                <c:ptCount val="1"/>
                <c:pt idx="0">
                  <c:v>% Delta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'state data Fig 3,5,tbl 1'!$CR$9:$CV$9</c:f>
                <c:numCache>
                  <c:formatCode>General</c:formatCode>
                  <c:ptCount val="5"/>
                  <c:pt idx="0">
                    <c:v>1.5660000000000001</c:v>
                  </c:pt>
                  <c:pt idx="1">
                    <c:v>1.714</c:v>
                  </c:pt>
                  <c:pt idx="2">
                    <c:v>1.712</c:v>
                  </c:pt>
                  <c:pt idx="3">
                    <c:v>1.014</c:v>
                  </c:pt>
                  <c:pt idx="4">
                    <c:v>1.5209999999999999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8575" cap="sq">
                <a:miter lim="800000"/>
              </a:ln>
            </c:spPr>
          </c:errBars>
          <c:cat>
            <c:strRef>
              <c:f>'state data Fig 3,5,tbl 1'!$CR$2:$DA$3</c:f>
              <c:strCache>
                <c:ptCount val="5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17</c:v>
                </c:pt>
                <c:pt idx="4">
                  <c:v>21</c:v>
                </c:pt>
              </c:strCache>
            </c:strRef>
          </c:cat>
          <c:val>
            <c:numRef>
              <c:f>'state data Fig 3,5,tbl 1'!$CR$4:$CV$4</c:f>
              <c:numCache>
                <c:formatCode>General</c:formatCode>
                <c:ptCount val="5"/>
                <c:pt idx="0">
                  <c:v>45.305391837957742</c:v>
                </c:pt>
                <c:pt idx="1">
                  <c:v>38.372578376416229</c:v>
                </c:pt>
                <c:pt idx="2">
                  <c:v>35.613087929544442</c:v>
                </c:pt>
                <c:pt idx="3">
                  <c:v>30.388863735018166</c:v>
                </c:pt>
                <c:pt idx="4">
                  <c:v>29.303837464041919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C9-4FEC-8A91-9EDF2082279D}"/>
            </c:ext>
          </c:extLst>
        </c:ser>
        <c:ser>
          <c:idx val="1"/>
          <c:order val="1"/>
          <c:tx>
            <c:strRef>
              <c:f>'state data Fig 3,5,tbl 1'!$CP$5:$CQ$5</c:f>
              <c:strCache>
                <c:ptCount val="1"/>
                <c:pt idx="0">
                  <c:v>% Theta 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'state data Fig 3,5,tbl 1'!$CR$10:$CV$10</c:f>
                <c:numCache>
                  <c:formatCode>General</c:formatCode>
                  <c:ptCount val="5"/>
                  <c:pt idx="0">
                    <c:v>0.44600000000000001</c:v>
                  </c:pt>
                  <c:pt idx="1">
                    <c:v>0.80500000000000005</c:v>
                  </c:pt>
                  <c:pt idx="2">
                    <c:v>1.151</c:v>
                  </c:pt>
                  <c:pt idx="3">
                    <c:v>0.99099999999999999</c:v>
                  </c:pt>
                  <c:pt idx="4">
                    <c:v>0.53700000000000003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8575" cap="sq">
                <a:miter lim="800000"/>
              </a:ln>
            </c:spPr>
          </c:errBars>
          <c:cat>
            <c:strRef>
              <c:f>'state data Fig 3,5,tbl 1'!$CR$2:$DA$3</c:f>
              <c:strCache>
                <c:ptCount val="5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17</c:v>
                </c:pt>
                <c:pt idx="4">
                  <c:v>21</c:v>
                </c:pt>
              </c:strCache>
            </c:strRef>
          </c:cat>
          <c:val>
            <c:numRef>
              <c:f>'state data Fig 3,5,tbl 1'!$CR$5:$CV$5</c:f>
              <c:numCache>
                <c:formatCode>General</c:formatCode>
                <c:ptCount val="5"/>
                <c:pt idx="0">
                  <c:v>23.417948772001335</c:v>
                </c:pt>
                <c:pt idx="1">
                  <c:v>23.408160251836595</c:v>
                </c:pt>
                <c:pt idx="2">
                  <c:v>30.935880321018345</c:v>
                </c:pt>
                <c:pt idx="3">
                  <c:v>39.504424977162358</c:v>
                </c:pt>
                <c:pt idx="4">
                  <c:v>42.968332107724891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C9-4FEC-8A91-9EDF20822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99764864"/>
        <c:axId val="99770752"/>
      </c:barChart>
      <c:catAx>
        <c:axId val="99764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8100" cap="sq">
            <a:solidFill>
              <a:schemeClr val="tx1"/>
            </a:solidFill>
            <a:miter lim="800000"/>
          </a:ln>
        </c:spPr>
        <c:txPr>
          <a:bodyPr/>
          <a:lstStyle/>
          <a:p>
            <a:pPr>
              <a:defRPr sz="2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9770752"/>
        <c:crossesAt val="0"/>
        <c:auto val="1"/>
        <c:lblAlgn val="ctr"/>
        <c:lblOffset val="15"/>
        <c:noMultiLvlLbl val="0"/>
      </c:catAx>
      <c:valAx>
        <c:axId val="99770752"/>
        <c:scaling>
          <c:orientation val="minMax"/>
          <c:max val="6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in"/>
        <c:minorTickMark val="none"/>
        <c:tickLblPos val="nextTo"/>
        <c:spPr>
          <a:ln w="38100" cap="sq">
            <a:solidFill>
              <a:schemeClr val="tx1"/>
            </a:solidFill>
            <a:miter lim="800000"/>
          </a:ln>
        </c:spPr>
        <c:txPr>
          <a:bodyPr/>
          <a:lstStyle/>
          <a:p>
            <a:pPr>
              <a:defRPr sz="2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9764864"/>
        <c:crosses val="autoZero"/>
        <c:crossBetween val="between"/>
        <c:majorUnit val="10"/>
      </c:valAx>
    </c:plotArea>
    <c:legend>
      <c:legendPos val="r"/>
      <c:legendEntry>
        <c:idx val="1"/>
        <c:txPr>
          <a:bodyPr/>
          <a:lstStyle/>
          <a:p>
            <a:pPr>
              <a:defRPr sz="2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84089474770709838"/>
          <c:y val="0.42551112032048627"/>
          <c:w val="0.15598415366618498"/>
          <c:h val="0.15087182084695552"/>
        </c:manualLayout>
      </c:layout>
      <c:overlay val="0"/>
      <c:txPr>
        <a:bodyPr/>
        <a:lstStyle/>
        <a:p>
          <a:pPr>
            <a:defRPr sz="2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280948</xdr:colOff>
      <xdr:row>37</xdr:row>
      <xdr:rowOff>22412</xdr:rowOff>
    </xdr:from>
    <xdr:to>
      <xdr:col>8</xdr:col>
      <xdr:colOff>501864</xdr:colOff>
      <xdr:row>61</xdr:row>
      <xdr:rowOff>23340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56030</xdr:colOff>
      <xdr:row>20</xdr:row>
      <xdr:rowOff>190499</xdr:rowOff>
    </xdr:from>
    <xdr:to>
      <xdr:col>13</xdr:col>
      <xdr:colOff>411571</xdr:colOff>
      <xdr:row>41</xdr:row>
      <xdr:rowOff>149351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958104</xdr:colOff>
      <xdr:row>107</xdr:row>
      <xdr:rowOff>128868</xdr:rowOff>
    </xdr:from>
    <xdr:to>
      <xdr:col>13</xdr:col>
      <xdr:colOff>322090</xdr:colOff>
      <xdr:row>128</xdr:row>
      <xdr:rowOff>87720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612323</xdr:colOff>
      <xdr:row>197</xdr:row>
      <xdr:rowOff>186791</xdr:rowOff>
    </xdr:from>
    <xdr:to>
      <xdr:col>12</xdr:col>
      <xdr:colOff>595252</xdr:colOff>
      <xdr:row>219</xdr:row>
      <xdr:rowOff>24416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2474</xdr:colOff>
      <xdr:row>284</xdr:row>
      <xdr:rowOff>123701</xdr:rowOff>
    </xdr:from>
    <xdr:to>
      <xdr:col>13</xdr:col>
      <xdr:colOff>271568</xdr:colOff>
      <xdr:row>305</xdr:row>
      <xdr:rowOff>82553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0.292</cdr:x>
      <cdr:y>0.48353</cdr:y>
    </cdr:from>
    <cdr:to>
      <cdr:x>0.292</cdr:x>
      <cdr:y>0.56721</cdr:y>
    </cdr:to>
    <cdr:cxnSp macro="">
      <cdr:nvCxnSpPr>
        <cdr:cNvPr id="7" name="Straight Arrow Connector 6"/>
        <cdr:cNvCxnSpPr/>
      </cdr:nvCxnSpPr>
      <cdr:spPr>
        <a:xfrm xmlns:a="http://schemas.openxmlformats.org/drawingml/2006/main">
          <a:off x="2144670" y="1914468"/>
          <a:ext cx="0" cy="331319"/>
        </a:xfrm>
        <a:prstGeom xmlns:a="http://schemas.openxmlformats.org/drawingml/2006/main" prst="straightConnector1">
          <a:avLst/>
        </a:prstGeom>
        <a:ln xmlns:a="http://schemas.openxmlformats.org/drawingml/2006/main" w="38100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92</xdr:col>
      <xdr:colOff>275853</xdr:colOff>
      <xdr:row>10</xdr:row>
      <xdr:rowOff>66800</xdr:rowOff>
    </xdr:from>
    <xdr:to>
      <xdr:col>105</xdr:col>
      <xdr:colOff>272142</xdr:colOff>
      <xdr:row>35</xdr:row>
      <xdr:rowOff>95250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93</xdr:col>
      <xdr:colOff>82881</xdr:colOff>
      <xdr:row>45</xdr:row>
      <xdr:rowOff>115042</xdr:rowOff>
    </xdr:from>
    <xdr:to>
      <xdr:col>105</xdr:col>
      <xdr:colOff>95250</xdr:colOff>
      <xdr:row>68</xdr:row>
      <xdr:rowOff>204107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92</xdr:col>
      <xdr:colOff>571499</xdr:colOff>
      <xdr:row>81</xdr:row>
      <xdr:rowOff>54428</xdr:rowOff>
    </xdr:from>
    <xdr:to>
      <xdr:col>105</xdr:col>
      <xdr:colOff>258536</xdr:colOff>
      <xdr:row>108</xdr:row>
      <xdr:rowOff>8658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85</xdr:col>
      <xdr:colOff>312964</xdr:colOff>
      <xdr:row>211</xdr:row>
      <xdr:rowOff>55665</xdr:rowOff>
    </xdr:from>
    <xdr:to>
      <xdr:col>98</xdr:col>
      <xdr:colOff>349729</xdr:colOff>
      <xdr:row>236</xdr:row>
      <xdr:rowOff>39981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85</xdr:col>
      <xdr:colOff>348838</xdr:colOff>
      <xdr:row>238</xdr:row>
      <xdr:rowOff>129884</xdr:rowOff>
    </xdr:from>
    <xdr:to>
      <xdr:col>98</xdr:col>
      <xdr:colOff>391787</xdr:colOff>
      <xdr:row>264</xdr:row>
      <xdr:rowOff>104303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85</xdr:col>
      <xdr:colOff>283277</xdr:colOff>
      <xdr:row>266</xdr:row>
      <xdr:rowOff>8659</xdr:rowOff>
    </xdr:from>
    <xdr:to>
      <xdr:col>98</xdr:col>
      <xdr:colOff>326227</xdr:colOff>
      <xdr:row>291</xdr:row>
      <xdr:rowOff>141414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622526</xdr:colOff>
      <xdr:row>14</xdr:row>
      <xdr:rowOff>64632</xdr:rowOff>
    </xdr:from>
    <xdr:to>
      <xdr:col>29</xdr:col>
      <xdr:colOff>130119</xdr:colOff>
      <xdr:row>40</xdr:row>
      <xdr:rowOff>146177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398010</xdr:colOff>
      <xdr:row>15</xdr:row>
      <xdr:rowOff>23813</xdr:rowOff>
    </xdr:from>
    <xdr:to>
      <xdr:col>52</xdr:col>
      <xdr:colOff>177746</xdr:colOff>
      <xdr:row>41</xdr:row>
      <xdr:rowOff>132572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62</xdr:col>
      <xdr:colOff>187097</xdr:colOff>
      <xdr:row>14</xdr:row>
      <xdr:rowOff>190499</xdr:rowOff>
    </xdr:from>
    <xdr:to>
      <xdr:col>73</xdr:col>
      <xdr:colOff>300209</xdr:colOff>
      <xdr:row>41</xdr:row>
      <xdr:rowOff>84946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554183</xdr:colOff>
      <xdr:row>11</xdr:row>
      <xdr:rowOff>0</xdr:rowOff>
    </xdr:from>
    <xdr:to>
      <xdr:col>42</xdr:col>
      <xdr:colOff>389314</xdr:colOff>
      <xdr:row>35</xdr:row>
      <xdr:rowOff>84513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0</xdr:colOff>
      <xdr:row>124</xdr:row>
      <xdr:rowOff>86590</xdr:rowOff>
    </xdr:from>
    <xdr:to>
      <xdr:col>42</xdr:col>
      <xdr:colOff>441268</xdr:colOff>
      <xdr:row>148</xdr:row>
      <xdr:rowOff>171103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519547</xdr:colOff>
      <xdr:row>229</xdr:row>
      <xdr:rowOff>34637</xdr:rowOff>
    </xdr:from>
    <xdr:to>
      <xdr:col>42</xdr:col>
      <xdr:colOff>354678</xdr:colOff>
      <xdr:row>253</xdr:row>
      <xdr:rowOff>119149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TL-TSC%20neontal%20EEG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%20Sorted%20FFT/Sorted%20P10%20F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%20Sorted%20FFT/Sorted%20P14%20FF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%20Sorted%20FFT/State%20Dependent%20neonatal%20F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-KO"/>
      <sheetName val="LPS"/>
      <sheetName val="Sheet3"/>
    </sheetNames>
    <sheetDataSet>
      <sheetData sheetId="0">
        <row r="204">
          <cell r="D204">
            <v>0.10593542396000868</v>
          </cell>
          <cell r="E204">
            <v>0.12210278829367868</v>
          </cell>
          <cell r="F204">
            <v>0.11991732689339019</v>
          </cell>
          <cell r="H204">
            <v>0.31111635834483514</v>
          </cell>
          <cell r="J204">
            <v>0.16914954994895465</v>
          </cell>
          <cell r="M204">
            <v>0.20319757921379644</v>
          </cell>
          <cell r="Q204">
            <v>0.28819759062086114</v>
          </cell>
        </row>
        <row r="219">
          <cell r="D219">
            <v>0.14347968411272174</v>
          </cell>
          <cell r="E219">
            <v>0.11069366025095158</v>
          </cell>
          <cell r="F219">
            <v>0.17159383568311673</v>
          </cell>
          <cell r="H219">
            <v>0.17400510848184247</v>
          </cell>
          <cell r="J219">
            <v>0.15898986690282427</v>
          </cell>
          <cell r="M219">
            <v>0.19396766944551222</v>
          </cell>
          <cell r="Q219">
            <v>0.27988092706244438</v>
          </cell>
        </row>
        <row r="236">
          <cell r="D236">
            <v>8</v>
          </cell>
          <cell r="E236">
            <v>9</v>
          </cell>
          <cell r="F236">
            <v>10</v>
          </cell>
          <cell r="G236">
            <v>12</v>
          </cell>
          <cell r="H236">
            <v>14</v>
          </cell>
          <cell r="I236">
            <v>17</v>
          </cell>
          <cell r="J236">
            <v>21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EM FFT"/>
      <sheetName val="REM FFT"/>
      <sheetName val="WAKE FFT"/>
      <sheetName val="Age Depend P10"/>
    </sheetNames>
    <sheetDataSet>
      <sheetData sheetId="0" refreshError="1"/>
      <sheetData sheetId="1" refreshError="1"/>
      <sheetData sheetId="2" refreshError="1"/>
      <sheetData sheetId="3">
        <row r="67">
          <cell r="C67">
            <v>0.39169513629844005</v>
          </cell>
        </row>
        <row r="160">
          <cell r="C160">
            <v>0</v>
          </cell>
          <cell r="D160">
            <v>1</v>
          </cell>
          <cell r="E160">
            <v>2</v>
          </cell>
          <cell r="F160">
            <v>3</v>
          </cell>
          <cell r="G160">
            <v>4</v>
          </cell>
          <cell r="H160">
            <v>5</v>
          </cell>
          <cell r="I160">
            <v>6</v>
          </cell>
          <cell r="J160">
            <v>7</v>
          </cell>
          <cell r="K160">
            <v>8</v>
          </cell>
          <cell r="L160">
            <v>9</v>
          </cell>
          <cell r="M160">
            <v>10</v>
          </cell>
          <cell r="N160">
            <v>11</v>
          </cell>
          <cell r="O160">
            <v>12</v>
          </cell>
          <cell r="P160">
            <v>13</v>
          </cell>
          <cell r="Q160">
            <v>14</v>
          </cell>
          <cell r="R160">
            <v>15</v>
          </cell>
          <cell r="S160">
            <v>16</v>
          </cell>
          <cell r="T160">
            <v>17</v>
          </cell>
          <cell r="U160">
            <v>18</v>
          </cell>
          <cell r="V160">
            <v>19</v>
          </cell>
          <cell r="W160">
            <v>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EM FFT"/>
      <sheetName val="REM FFT"/>
      <sheetName val="WAKE FFT"/>
      <sheetName val="Age Depend P14"/>
    </sheetNames>
    <sheetDataSet>
      <sheetData sheetId="0">
        <row r="10">
          <cell r="S10">
            <v>0</v>
          </cell>
        </row>
      </sheetData>
      <sheetData sheetId="1">
        <row r="277">
          <cell r="A277" t="str">
            <v>REM Sleep</v>
          </cell>
        </row>
      </sheetData>
      <sheetData sheetId="2">
        <row r="277">
          <cell r="A277" t="str">
            <v>Wake</v>
          </cell>
        </row>
      </sheetData>
      <sheetData sheetId="3">
        <row r="50">
          <cell r="C50">
            <v>0</v>
          </cell>
        </row>
        <row r="74">
          <cell r="C74">
            <v>0</v>
          </cell>
          <cell r="D74">
            <v>1</v>
          </cell>
          <cell r="E74">
            <v>2</v>
          </cell>
          <cell r="F74">
            <v>3</v>
          </cell>
          <cell r="G74">
            <v>4</v>
          </cell>
          <cell r="H74">
            <v>5</v>
          </cell>
          <cell r="I74">
            <v>6</v>
          </cell>
          <cell r="J74">
            <v>7</v>
          </cell>
          <cell r="K74">
            <v>8</v>
          </cell>
          <cell r="L74">
            <v>9</v>
          </cell>
          <cell r="M74">
            <v>10</v>
          </cell>
          <cell r="N74">
            <v>11</v>
          </cell>
          <cell r="O74">
            <v>12</v>
          </cell>
          <cell r="P74">
            <v>13</v>
          </cell>
          <cell r="Q74">
            <v>14</v>
          </cell>
          <cell r="R74">
            <v>15</v>
          </cell>
          <cell r="S74">
            <v>16</v>
          </cell>
          <cell r="T74">
            <v>17</v>
          </cell>
          <cell r="U74">
            <v>18</v>
          </cell>
          <cell r="V74">
            <v>19</v>
          </cell>
          <cell r="W74">
            <v>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KE FFT"/>
      <sheetName val="NREM FFT"/>
      <sheetName val="REM FFT"/>
      <sheetName val="STAT WAKE"/>
      <sheetName val="STAT NREM"/>
      <sheetName val="STAT REM"/>
    </sheetNames>
    <sheetDataSet>
      <sheetData sheetId="0">
        <row r="10">
          <cell r="S10">
            <v>0</v>
          </cell>
        </row>
      </sheetData>
      <sheetData sheetId="1">
        <row r="10">
          <cell r="S10">
            <v>0</v>
          </cell>
          <cell r="T10">
            <v>1</v>
          </cell>
          <cell r="U10">
            <v>2</v>
          </cell>
          <cell r="V10">
            <v>3</v>
          </cell>
          <cell r="W10">
            <v>4</v>
          </cell>
          <cell r="X10">
            <v>5</v>
          </cell>
          <cell r="Y10">
            <v>6</v>
          </cell>
          <cell r="Z10">
            <v>7</v>
          </cell>
          <cell r="AA10">
            <v>8</v>
          </cell>
          <cell r="AB10">
            <v>9</v>
          </cell>
          <cell r="AC10">
            <v>10</v>
          </cell>
          <cell r="AD10">
            <v>11</v>
          </cell>
          <cell r="AE10">
            <v>12</v>
          </cell>
          <cell r="AF10">
            <v>13</v>
          </cell>
          <cell r="AG10">
            <v>14</v>
          </cell>
          <cell r="AH10">
            <v>15</v>
          </cell>
          <cell r="AI10">
            <v>16</v>
          </cell>
          <cell r="AJ10">
            <v>17</v>
          </cell>
          <cell r="AK10">
            <v>18</v>
          </cell>
          <cell r="AL10">
            <v>19</v>
          </cell>
          <cell r="AM10">
            <v>20</v>
          </cell>
        </row>
      </sheetData>
      <sheetData sheetId="2">
        <row r="34">
          <cell r="S34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S239"/>
  <sheetViews>
    <sheetView tabSelected="1" zoomScale="70" zoomScaleNormal="70" workbookViewId="0">
      <selection sqref="A1:I1"/>
    </sheetView>
  </sheetViews>
  <sheetFormatPr defaultRowHeight="15" x14ac:dyDescent="0.25"/>
  <cols>
    <col min="1" max="1" width="20.140625" customWidth="1"/>
    <col min="2" max="2" width="7.140625" customWidth="1"/>
    <col min="3" max="3" width="16" customWidth="1"/>
    <col min="4" max="10" width="14.7109375" customWidth="1"/>
    <col min="11" max="11" width="11.85546875" customWidth="1"/>
  </cols>
  <sheetData>
    <row r="1" spans="1:11" ht="26.25" x14ac:dyDescent="0.4">
      <c r="A1" s="177" t="s">
        <v>271</v>
      </c>
      <c r="B1" s="177"/>
      <c r="C1" s="177"/>
      <c r="D1" s="177"/>
      <c r="E1" s="177"/>
      <c r="F1" s="177"/>
      <c r="G1" s="177"/>
      <c r="H1" s="177"/>
      <c r="I1" s="177"/>
      <c r="J1" s="4"/>
      <c r="K1" s="4"/>
    </row>
    <row r="2" spans="1:11" x14ac:dyDescent="0.25">
      <c r="J2" s="4"/>
      <c r="K2" s="4"/>
    </row>
    <row r="3" spans="1:11" s="5" customFormat="1" x14ac:dyDescent="0.25">
      <c r="A3" s="98" t="s">
        <v>327</v>
      </c>
      <c r="J3" s="4"/>
    </row>
    <row r="4" spans="1:11" s="5" customFormat="1" x14ac:dyDescent="0.25">
      <c r="A4" s="33" t="s">
        <v>56</v>
      </c>
      <c r="B4" s="33" t="s">
        <v>257</v>
      </c>
      <c r="C4" s="76" t="s">
        <v>32</v>
      </c>
      <c r="D4" s="76" t="s">
        <v>33</v>
      </c>
      <c r="E4" s="76" t="s">
        <v>57</v>
      </c>
      <c r="F4" s="76" t="s">
        <v>58</v>
      </c>
      <c r="G4" s="76" t="s">
        <v>59</v>
      </c>
      <c r="H4" s="76" t="s">
        <v>34</v>
      </c>
      <c r="I4" s="76" t="s">
        <v>35</v>
      </c>
      <c r="J4" s="4"/>
    </row>
    <row r="5" spans="1:11" s="5" customFormat="1" x14ac:dyDescent="0.25">
      <c r="A5" s="5" t="s">
        <v>60</v>
      </c>
      <c r="B5" s="5" t="s">
        <v>258</v>
      </c>
      <c r="C5" s="25">
        <v>5</v>
      </c>
      <c r="D5" s="25">
        <v>5.3</v>
      </c>
      <c r="E5" s="25">
        <v>5.9</v>
      </c>
      <c r="F5" s="25">
        <v>6.7</v>
      </c>
      <c r="G5" s="25">
        <v>7.6</v>
      </c>
      <c r="H5" s="25">
        <v>8.1</v>
      </c>
      <c r="I5" s="25">
        <v>8.5</v>
      </c>
      <c r="J5" s="4"/>
    </row>
    <row r="6" spans="1:11" s="5" customFormat="1" x14ac:dyDescent="0.25">
      <c r="A6" s="5" t="s">
        <v>61</v>
      </c>
      <c r="B6" s="5" t="s">
        <v>259</v>
      </c>
      <c r="C6" s="25">
        <v>4.3</v>
      </c>
      <c r="D6" s="25">
        <v>4.7</v>
      </c>
      <c r="E6" s="25">
        <v>5.3</v>
      </c>
      <c r="F6" s="25">
        <v>6.1</v>
      </c>
      <c r="G6" s="25">
        <v>6.9</v>
      </c>
      <c r="H6" s="25">
        <v>7.4</v>
      </c>
      <c r="I6" s="25">
        <v>8</v>
      </c>
      <c r="J6" s="4"/>
    </row>
    <row r="7" spans="1:11" s="5" customFormat="1" x14ac:dyDescent="0.25">
      <c r="A7" s="5" t="s">
        <v>62</v>
      </c>
      <c r="B7" s="5" t="s">
        <v>259</v>
      </c>
      <c r="C7" s="25">
        <v>5</v>
      </c>
      <c r="D7" s="25">
        <v>5.3</v>
      </c>
      <c r="E7" s="25">
        <v>5.8</v>
      </c>
      <c r="F7" s="25">
        <v>6.8</v>
      </c>
      <c r="G7" s="25">
        <v>7.6</v>
      </c>
      <c r="H7" s="25">
        <v>7.9</v>
      </c>
      <c r="I7" s="25">
        <v>8.6</v>
      </c>
      <c r="J7" s="4"/>
    </row>
    <row r="8" spans="1:11" s="5" customFormat="1" x14ac:dyDescent="0.25">
      <c r="A8" s="5" t="s">
        <v>63</v>
      </c>
      <c r="B8" s="5" t="s">
        <v>258</v>
      </c>
      <c r="C8" s="25">
        <v>5</v>
      </c>
      <c r="D8" s="25">
        <v>5.3</v>
      </c>
      <c r="E8" s="25">
        <v>5.7</v>
      </c>
      <c r="F8" s="25">
        <v>6.8</v>
      </c>
      <c r="G8" s="25">
        <v>7.5</v>
      </c>
      <c r="H8" s="25">
        <v>8.1999999999999993</v>
      </c>
      <c r="I8" s="25">
        <v>8.1</v>
      </c>
      <c r="J8" s="4"/>
    </row>
    <row r="9" spans="1:11" s="5" customFormat="1" x14ac:dyDescent="0.25">
      <c r="A9" s="5" t="s">
        <v>64</v>
      </c>
      <c r="B9" s="5" t="s">
        <v>258</v>
      </c>
      <c r="C9" s="25">
        <v>5.4</v>
      </c>
      <c r="D9" s="25">
        <v>5.4</v>
      </c>
      <c r="E9" s="25">
        <v>6</v>
      </c>
      <c r="F9" s="25">
        <v>6.8</v>
      </c>
      <c r="G9" s="25">
        <v>7.3</v>
      </c>
      <c r="H9" s="25">
        <v>8</v>
      </c>
      <c r="I9" s="25">
        <v>9.3000000000000007</v>
      </c>
      <c r="J9" s="4"/>
    </row>
    <row r="10" spans="1:11" s="5" customFormat="1" x14ac:dyDescent="0.25">
      <c r="A10" s="5" t="s">
        <v>65</v>
      </c>
      <c r="B10" s="5" t="s">
        <v>259</v>
      </c>
      <c r="C10" s="25">
        <v>5.6</v>
      </c>
      <c r="D10" s="25">
        <v>5.9</v>
      </c>
      <c r="E10" s="25">
        <v>5.9</v>
      </c>
      <c r="F10" s="25">
        <v>6.7</v>
      </c>
      <c r="G10" s="25">
        <v>7.4</v>
      </c>
      <c r="H10" s="25">
        <v>8.1</v>
      </c>
      <c r="I10" s="25">
        <v>9.3000000000000007</v>
      </c>
      <c r="J10" s="4"/>
    </row>
    <row r="11" spans="1:11" s="5" customFormat="1" x14ac:dyDescent="0.25">
      <c r="A11" s="5" t="s">
        <v>66</v>
      </c>
      <c r="B11" s="5" t="s">
        <v>258</v>
      </c>
      <c r="C11" s="25">
        <v>5.0999999999999996</v>
      </c>
      <c r="D11" s="25">
        <v>5.0999999999999996</v>
      </c>
      <c r="E11" s="25">
        <v>6.2</v>
      </c>
      <c r="F11" s="25">
        <v>6.9</v>
      </c>
      <c r="G11" s="25">
        <v>7.8</v>
      </c>
      <c r="H11" s="25">
        <v>8.1999999999999993</v>
      </c>
      <c r="I11" s="25">
        <v>9.1999999999999993</v>
      </c>
      <c r="J11" s="4"/>
    </row>
    <row r="12" spans="1:11" s="5" customFormat="1" x14ac:dyDescent="0.25">
      <c r="A12" s="5" t="s">
        <v>67</v>
      </c>
      <c r="B12" s="5" t="s">
        <v>259</v>
      </c>
      <c r="C12" s="25">
        <v>4.9000000000000004</v>
      </c>
      <c r="D12" s="25">
        <v>5.0999999999999996</v>
      </c>
      <c r="E12" s="25">
        <v>6.1</v>
      </c>
      <c r="F12" s="25">
        <v>9.9</v>
      </c>
      <c r="G12" s="25">
        <v>7.6</v>
      </c>
      <c r="H12" s="25">
        <v>7.8</v>
      </c>
      <c r="I12" s="25">
        <v>8.8000000000000007</v>
      </c>
      <c r="J12" s="4"/>
    </row>
    <row r="13" spans="1:11" s="5" customFormat="1" x14ac:dyDescent="0.25">
      <c r="A13" s="5" t="s">
        <v>68</v>
      </c>
      <c r="B13" s="5" t="s">
        <v>259</v>
      </c>
      <c r="C13" s="25">
        <v>5.4</v>
      </c>
      <c r="D13" s="25">
        <v>6.2</v>
      </c>
      <c r="E13" s="25">
        <v>6.8</v>
      </c>
      <c r="F13" s="25">
        <v>8.1999999999999993</v>
      </c>
      <c r="G13" s="25">
        <v>8.8000000000000007</v>
      </c>
      <c r="H13" s="25">
        <v>9.6</v>
      </c>
      <c r="I13" s="25">
        <v>10.8</v>
      </c>
      <c r="J13" s="4"/>
    </row>
    <row r="14" spans="1:11" s="5" customFormat="1" x14ac:dyDescent="0.25">
      <c r="A14" s="5" t="s">
        <v>69</v>
      </c>
      <c r="B14" s="5" t="s">
        <v>259</v>
      </c>
      <c r="C14" s="25">
        <v>4.8</v>
      </c>
      <c r="D14" s="25">
        <v>5.5</v>
      </c>
      <c r="E14" s="25">
        <v>6.1</v>
      </c>
      <c r="F14" s="25">
        <v>7.3</v>
      </c>
      <c r="G14" s="25">
        <v>8.3000000000000007</v>
      </c>
      <c r="H14" s="25">
        <v>9.1999999999999993</v>
      </c>
      <c r="I14" s="25">
        <v>10.5</v>
      </c>
      <c r="J14" s="4"/>
    </row>
    <row r="15" spans="1:11" s="5" customFormat="1" x14ac:dyDescent="0.25">
      <c r="A15" s="33" t="s">
        <v>70</v>
      </c>
      <c r="B15" s="33" t="s">
        <v>258</v>
      </c>
      <c r="C15" s="77">
        <v>4.9000000000000004</v>
      </c>
      <c r="D15" s="77">
        <v>5.6</v>
      </c>
      <c r="E15" s="77">
        <v>6.5</v>
      </c>
      <c r="F15" s="77">
        <v>7.5</v>
      </c>
      <c r="G15" s="77">
        <v>8.5</v>
      </c>
      <c r="H15" s="77">
        <v>9.1</v>
      </c>
      <c r="I15" s="77">
        <v>10.3</v>
      </c>
      <c r="J15" s="4"/>
    </row>
    <row r="16" spans="1:11" s="5" customFormat="1" x14ac:dyDescent="0.25">
      <c r="A16" s="15" t="s">
        <v>260</v>
      </c>
      <c r="B16" s="15"/>
      <c r="C16" s="78">
        <f>AVERAGE(C5:C15)</f>
        <v>5.0363636363636362</v>
      </c>
      <c r="D16" s="78">
        <f>AVERAGE(D5:D15)</f>
        <v>5.4</v>
      </c>
      <c r="E16" s="78">
        <f t="shared" ref="E16:I16" si="0">AVERAGE(E5:E15)</f>
        <v>6.0272727272727282</v>
      </c>
      <c r="F16" s="78">
        <f t="shared" si="0"/>
        <v>7.245454545454546</v>
      </c>
      <c r="G16" s="78">
        <f t="shared" si="0"/>
        <v>7.754545454545454</v>
      </c>
      <c r="H16" s="78">
        <f>AVERAGE(H5:H15)</f>
        <v>8.3272727272727263</v>
      </c>
      <c r="I16" s="78">
        <f t="shared" si="0"/>
        <v>9.2181818181818169</v>
      </c>
      <c r="J16" s="4"/>
    </row>
    <row r="17" spans="1:11" s="5" customFormat="1" x14ac:dyDescent="0.25">
      <c r="A17" s="5" t="s">
        <v>4</v>
      </c>
      <c r="C17" s="25">
        <f>STDEV(C5:C15)</f>
        <v>0.35006492904239145</v>
      </c>
      <c r="D17" s="25">
        <f t="shared" ref="D17:I17" si="1">STDEV(D5:D15)</f>
        <v>0.40496913462633183</v>
      </c>
      <c r="E17" s="25">
        <f t="shared" si="1"/>
        <v>0.39772077916777016</v>
      </c>
      <c r="F17" s="25">
        <f t="shared" si="1"/>
        <v>1.0318562267715743</v>
      </c>
      <c r="G17" s="25">
        <f t="shared" si="1"/>
        <v>0.56100559063816191</v>
      </c>
      <c r="H17" s="25">
        <f t="shared" si="1"/>
        <v>0.67393012856068235</v>
      </c>
      <c r="I17" s="25">
        <f t="shared" si="1"/>
        <v>0.95584327357384502</v>
      </c>
      <c r="J17" s="4"/>
    </row>
    <row r="18" spans="1:11" s="5" customFormat="1" x14ac:dyDescent="0.25">
      <c r="A18" s="15" t="s">
        <v>5</v>
      </c>
      <c r="B18" s="15"/>
      <c r="C18" s="78">
        <f>C17/SQRT(11)</f>
        <v>0.10554854744509086</v>
      </c>
      <c r="D18" s="78">
        <f t="shared" ref="D18:I18" si="2">D17/SQRT(11)</f>
        <v>0.12210278829367868</v>
      </c>
      <c r="E18" s="78">
        <f t="shared" si="2"/>
        <v>0.11991732689339019</v>
      </c>
      <c r="F18" s="78">
        <f t="shared" si="2"/>
        <v>0.31111635834483514</v>
      </c>
      <c r="G18" s="78">
        <f t="shared" si="2"/>
        <v>0.16914954994895465</v>
      </c>
      <c r="H18" s="78">
        <f t="shared" si="2"/>
        <v>0.20319757921379644</v>
      </c>
      <c r="I18" s="78">
        <f t="shared" si="2"/>
        <v>0.28819759062086114</v>
      </c>
      <c r="J18" s="4"/>
    </row>
    <row r="19" spans="1:11" s="5" customFormat="1" x14ac:dyDescent="0.25">
      <c r="A19" s="15" t="s">
        <v>261</v>
      </c>
      <c r="B19" s="15"/>
      <c r="C19" s="78">
        <f>TTEST(C5:C15,C23:C31,2,3)</f>
        <v>0.9643979868842143</v>
      </c>
      <c r="D19" s="78">
        <f t="shared" ref="D19:I19" si="3">TTEST(D5:D15,D23:D31,2,3)</f>
        <v>5.1087672017957782E-2</v>
      </c>
      <c r="E19" s="78">
        <f t="shared" si="3"/>
        <v>0.2124501601949072</v>
      </c>
      <c r="F19" s="78">
        <f t="shared" si="3"/>
        <v>0.60568776551476278</v>
      </c>
      <c r="G19" s="79">
        <f t="shared" si="3"/>
        <v>9.0788833041802706E-3</v>
      </c>
      <c r="H19" s="78">
        <f t="shared" si="3"/>
        <v>5.231936094041037E-2</v>
      </c>
      <c r="I19" s="78">
        <f t="shared" si="3"/>
        <v>5.7609439100484425E-2</v>
      </c>
      <c r="J19" s="4"/>
    </row>
    <row r="20" spans="1:11" s="5" customFormat="1" x14ac:dyDescent="0.25">
      <c r="J20" s="4"/>
    </row>
    <row r="21" spans="1:11" s="5" customFormat="1" x14ac:dyDescent="0.25">
      <c r="A21" s="43" t="s">
        <v>326</v>
      </c>
      <c r="J21" s="4"/>
    </row>
    <row r="22" spans="1:11" s="5" customFormat="1" x14ac:dyDescent="0.25">
      <c r="A22" s="33" t="s">
        <v>56</v>
      </c>
      <c r="B22" s="33" t="s">
        <v>257</v>
      </c>
      <c r="C22" s="76" t="s">
        <v>32</v>
      </c>
      <c r="D22" s="76" t="s">
        <v>33</v>
      </c>
      <c r="E22" s="76" t="s">
        <v>57</v>
      </c>
      <c r="F22" s="76" t="s">
        <v>58</v>
      </c>
      <c r="G22" s="76" t="s">
        <v>59</v>
      </c>
      <c r="H22" s="76" t="s">
        <v>34</v>
      </c>
      <c r="I22" s="76" t="s">
        <v>35</v>
      </c>
      <c r="J22" s="4"/>
    </row>
    <row r="23" spans="1:11" s="5" customFormat="1" x14ac:dyDescent="0.25">
      <c r="A23" s="58" t="s">
        <v>262</v>
      </c>
      <c r="B23" s="5" t="s">
        <v>259</v>
      </c>
      <c r="C23" s="25">
        <v>4.5999999999999996</v>
      </c>
      <c r="D23" s="25">
        <v>5.0999999999999996</v>
      </c>
      <c r="E23" s="25">
        <v>5.6</v>
      </c>
      <c r="F23" s="25">
        <v>6.6</v>
      </c>
      <c r="G23" s="25">
        <v>7.8</v>
      </c>
      <c r="H23" s="25">
        <v>8.1999999999999993</v>
      </c>
      <c r="I23" s="25">
        <v>8.8000000000000007</v>
      </c>
      <c r="J23" s="4"/>
    </row>
    <row r="24" spans="1:11" s="5" customFormat="1" x14ac:dyDescent="0.25">
      <c r="A24" s="58" t="s">
        <v>263</v>
      </c>
      <c r="B24" s="5" t="s">
        <v>258</v>
      </c>
      <c r="C24" s="25">
        <v>5.5</v>
      </c>
      <c r="D24" s="25">
        <v>5.8</v>
      </c>
      <c r="E24" s="25">
        <v>6.2</v>
      </c>
      <c r="F24" s="25">
        <v>7.2</v>
      </c>
      <c r="G24" s="25">
        <v>8.4</v>
      </c>
      <c r="H24" s="25">
        <v>8.6</v>
      </c>
      <c r="I24" s="25">
        <v>9.6</v>
      </c>
      <c r="J24" s="4"/>
    </row>
    <row r="25" spans="1:11" s="5" customFormat="1" x14ac:dyDescent="0.25">
      <c r="A25" s="58" t="s">
        <v>264</v>
      </c>
      <c r="B25" s="5" t="s">
        <v>259</v>
      </c>
      <c r="C25" s="25">
        <v>5.6</v>
      </c>
      <c r="D25" s="25">
        <v>5.9</v>
      </c>
      <c r="E25" s="25">
        <v>6.4</v>
      </c>
      <c r="F25" s="25">
        <v>7.3</v>
      </c>
      <c r="G25" s="25">
        <v>8.1</v>
      </c>
      <c r="H25" s="25">
        <v>8.6</v>
      </c>
      <c r="I25" s="25">
        <v>9.5</v>
      </c>
      <c r="J25" s="4"/>
    </row>
    <row r="26" spans="1:11" s="5" customFormat="1" x14ac:dyDescent="0.25">
      <c r="A26" s="58" t="s">
        <v>265</v>
      </c>
      <c r="B26" s="5" t="s">
        <v>259</v>
      </c>
      <c r="C26" s="25">
        <v>4.4000000000000004</v>
      </c>
      <c r="D26" s="25">
        <v>5.5</v>
      </c>
      <c r="E26" s="25">
        <v>5.6</v>
      </c>
      <c r="F26" s="25">
        <v>7</v>
      </c>
      <c r="G26" s="25">
        <v>7.9</v>
      </c>
      <c r="H26" s="25">
        <v>8.1999999999999993</v>
      </c>
      <c r="I26" s="25">
        <v>9.3000000000000007</v>
      </c>
      <c r="J26" s="4"/>
    </row>
    <row r="27" spans="1:11" s="5" customFormat="1" x14ac:dyDescent="0.25">
      <c r="A27" s="58" t="s">
        <v>266</v>
      </c>
      <c r="B27" s="5" t="s">
        <v>258</v>
      </c>
      <c r="C27" s="25">
        <v>4.5999999999999996</v>
      </c>
      <c r="D27" s="25">
        <v>5.6</v>
      </c>
      <c r="E27" s="25">
        <v>6</v>
      </c>
      <c r="F27" s="25">
        <v>7.2</v>
      </c>
      <c r="G27" s="25">
        <v>8.1999999999999993</v>
      </c>
      <c r="H27" s="25">
        <v>8.9</v>
      </c>
      <c r="I27" s="25">
        <v>9.6</v>
      </c>
      <c r="J27" s="4"/>
    </row>
    <row r="28" spans="1:11" s="5" customFormat="1" x14ac:dyDescent="0.25">
      <c r="A28" s="58" t="s">
        <v>267</v>
      </c>
      <c r="B28" s="4" t="s">
        <v>259</v>
      </c>
      <c r="C28" s="25">
        <v>5</v>
      </c>
      <c r="D28" s="25">
        <v>5.6</v>
      </c>
      <c r="E28" s="25">
        <v>6.4</v>
      </c>
      <c r="F28" s="25">
        <v>7.5</v>
      </c>
      <c r="G28" s="25">
        <v>8.9</v>
      </c>
      <c r="H28" s="25">
        <v>9.6999999999999993</v>
      </c>
      <c r="I28" s="25">
        <v>10.9</v>
      </c>
      <c r="J28" s="4"/>
    </row>
    <row r="29" spans="1:11" s="5" customFormat="1" x14ac:dyDescent="0.25">
      <c r="A29" s="58" t="s">
        <v>268</v>
      </c>
      <c r="B29" s="5" t="s">
        <v>258</v>
      </c>
      <c r="C29" s="25">
        <v>5.4</v>
      </c>
      <c r="D29" s="25">
        <v>6</v>
      </c>
      <c r="E29" s="25">
        <v>7</v>
      </c>
      <c r="F29" s="25">
        <v>8.1999999999999993</v>
      </c>
      <c r="G29" s="25">
        <v>9.1999999999999993</v>
      </c>
      <c r="H29" s="25">
        <v>9.8000000000000007</v>
      </c>
      <c r="I29" s="25">
        <v>11.1</v>
      </c>
      <c r="J29" s="4"/>
    </row>
    <row r="30" spans="1:11" s="5" customFormat="1" x14ac:dyDescent="0.25">
      <c r="A30" s="58" t="s">
        <v>269</v>
      </c>
      <c r="B30" s="5" t="s">
        <v>259</v>
      </c>
      <c r="C30" s="25">
        <v>5.0999999999999996</v>
      </c>
      <c r="D30" s="25">
        <v>6</v>
      </c>
      <c r="E30" s="25">
        <v>6.5</v>
      </c>
      <c r="F30" s="25">
        <v>7.8</v>
      </c>
      <c r="G30" s="25">
        <v>8.6</v>
      </c>
      <c r="H30" s="25">
        <v>9</v>
      </c>
      <c r="I30" s="25">
        <v>10.7</v>
      </c>
      <c r="J30" s="4"/>
    </row>
    <row r="31" spans="1:11" s="5" customFormat="1" x14ac:dyDescent="0.25">
      <c r="A31" s="75" t="s">
        <v>270</v>
      </c>
      <c r="B31" s="33" t="s">
        <v>259</v>
      </c>
      <c r="C31" s="77">
        <v>5.2</v>
      </c>
      <c r="D31" s="77">
        <v>6.2</v>
      </c>
      <c r="E31" s="77">
        <v>7</v>
      </c>
      <c r="F31" s="77">
        <v>8.1</v>
      </c>
      <c r="G31" s="77">
        <v>8.8000000000000007</v>
      </c>
      <c r="H31" s="77">
        <v>9.1999999999999993</v>
      </c>
      <c r="I31" s="77">
        <v>10.8</v>
      </c>
      <c r="J31" s="4"/>
    </row>
    <row r="32" spans="1:11" s="5" customFormat="1" x14ac:dyDescent="0.25">
      <c r="A32" s="63" t="s">
        <v>260</v>
      </c>
      <c r="B32" s="63"/>
      <c r="C32" s="80">
        <f t="shared" ref="C32:I32" si="4">AVERAGE(C23:C31)</f>
        <v>5.0444444444444452</v>
      </c>
      <c r="D32" s="80">
        <f t="shared" si="4"/>
        <v>5.7444444444444445</v>
      </c>
      <c r="E32" s="80">
        <f t="shared" si="4"/>
        <v>6.3000000000000007</v>
      </c>
      <c r="F32" s="80">
        <f t="shared" si="4"/>
        <v>7.4333333333333327</v>
      </c>
      <c r="G32" s="80">
        <f t="shared" si="4"/>
        <v>8.43333333333333</v>
      </c>
      <c r="H32" s="80">
        <f t="shared" si="4"/>
        <v>8.9111111111111097</v>
      </c>
      <c r="I32" s="80">
        <f t="shared" si="4"/>
        <v>10.033333333333333</v>
      </c>
      <c r="J32" s="4"/>
      <c r="K32" s="4"/>
    </row>
    <row r="33" spans="1:19" s="5" customFormat="1" x14ac:dyDescent="0.25">
      <c r="A33" s="4" t="s">
        <v>4</v>
      </c>
      <c r="C33" s="25">
        <f t="shared" ref="C33:I33" si="5">STDEV(C23:C31)</f>
        <v>0.43043905233816526</v>
      </c>
      <c r="D33" s="25">
        <f t="shared" si="5"/>
        <v>0.33208098075285475</v>
      </c>
      <c r="E33" s="25">
        <f t="shared" si="5"/>
        <v>0.51478150704935022</v>
      </c>
      <c r="F33" s="25">
        <f t="shared" si="5"/>
        <v>0.52201532544552742</v>
      </c>
      <c r="G33" s="25">
        <f t="shared" si="5"/>
        <v>0.47696960070847283</v>
      </c>
      <c r="H33" s="25">
        <f t="shared" si="5"/>
        <v>0.58190300833653663</v>
      </c>
      <c r="I33" s="25">
        <f t="shared" si="5"/>
        <v>0.83964278118733315</v>
      </c>
      <c r="J33" s="4"/>
      <c r="K33" s="4"/>
    </row>
    <row r="34" spans="1:19" s="5" customFormat="1" x14ac:dyDescent="0.25">
      <c r="A34" s="63" t="s">
        <v>5</v>
      </c>
      <c r="B34" s="63"/>
      <c r="C34" s="80">
        <f>C33/SQRT(9)</f>
        <v>0.14347968411272174</v>
      </c>
      <c r="D34" s="80">
        <f t="shared" ref="D34:I34" si="6">D33/SQRT(9)</f>
        <v>0.11069366025095158</v>
      </c>
      <c r="E34" s="80">
        <f t="shared" si="6"/>
        <v>0.17159383568311673</v>
      </c>
      <c r="F34" s="80">
        <f t="shared" si="6"/>
        <v>0.17400510848184247</v>
      </c>
      <c r="G34" s="80">
        <f t="shared" si="6"/>
        <v>0.15898986690282427</v>
      </c>
      <c r="H34" s="80">
        <f t="shared" si="6"/>
        <v>0.19396766944551222</v>
      </c>
      <c r="I34" s="80">
        <f t="shared" si="6"/>
        <v>0.27988092706244438</v>
      </c>
      <c r="J34" s="4"/>
      <c r="K34" s="4"/>
    </row>
    <row r="35" spans="1:19" s="5" customFormat="1" x14ac:dyDescent="0.25">
      <c r="C35" s="57"/>
      <c r="D35" s="57"/>
      <c r="E35" s="57"/>
      <c r="F35" s="57"/>
      <c r="G35" s="57"/>
      <c r="H35" s="57"/>
      <c r="I35" s="57"/>
      <c r="J35" s="4"/>
      <c r="K35" s="4"/>
    </row>
    <row r="36" spans="1:19" x14ac:dyDescent="0.25">
      <c r="A36" s="106"/>
      <c r="B36" s="25"/>
      <c r="C36" s="25"/>
      <c r="D36" s="25"/>
      <c r="E36" s="25"/>
      <c r="F36" s="25"/>
      <c r="G36" s="25"/>
      <c r="H36" s="25"/>
      <c r="I36" s="5"/>
      <c r="J36" s="4"/>
      <c r="K36" s="4"/>
      <c r="L36" s="5"/>
      <c r="M36" s="5"/>
      <c r="N36" s="5"/>
      <c r="O36" s="5"/>
      <c r="P36" s="5"/>
      <c r="Q36" s="5"/>
      <c r="R36" s="5"/>
      <c r="S36" s="5"/>
    </row>
    <row r="37" spans="1:19" x14ac:dyDescent="0.25">
      <c r="A37" s="5"/>
      <c r="B37" s="5"/>
      <c r="C37" s="5"/>
      <c r="D37" s="5"/>
      <c r="E37" s="5"/>
      <c r="F37" s="5"/>
      <c r="G37" s="5"/>
      <c r="H37" s="5"/>
      <c r="I37" s="5"/>
      <c r="J37" s="4"/>
      <c r="K37" s="4"/>
      <c r="L37" s="5"/>
      <c r="M37" s="5"/>
      <c r="N37" s="5"/>
      <c r="O37" s="5"/>
      <c r="P37" s="5"/>
      <c r="Q37" s="5"/>
      <c r="R37" s="5"/>
      <c r="S37" s="5"/>
    </row>
    <row r="38" spans="1:19" x14ac:dyDescent="0.25">
      <c r="A38" s="5"/>
      <c r="B38" s="5"/>
      <c r="C38" s="5"/>
      <c r="D38" s="5"/>
      <c r="E38" s="5"/>
      <c r="F38" s="5"/>
      <c r="G38" s="5"/>
      <c r="H38" s="5"/>
      <c r="I38" s="5"/>
      <c r="J38" s="4"/>
      <c r="K38" s="4"/>
      <c r="L38" s="5"/>
      <c r="M38" s="5"/>
      <c r="N38" s="5"/>
      <c r="O38" s="5"/>
      <c r="P38" s="5"/>
      <c r="Q38" s="5"/>
      <c r="R38" s="5"/>
      <c r="S38" s="5"/>
    </row>
    <row r="39" spans="1:19" x14ac:dyDescent="0.25">
      <c r="A39" s="5"/>
      <c r="B39" s="106">
        <v>8</v>
      </c>
      <c r="C39" s="106">
        <v>9</v>
      </c>
      <c r="D39" s="106">
        <v>10</v>
      </c>
      <c r="E39" s="106">
        <v>12</v>
      </c>
      <c r="F39" s="106">
        <v>14</v>
      </c>
      <c r="G39" s="106">
        <v>17</v>
      </c>
      <c r="H39" s="106">
        <v>21</v>
      </c>
      <c r="I39" s="5"/>
      <c r="J39" s="4"/>
      <c r="K39" s="4"/>
      <c r="L39" s="5"/>
      <c r="M39" s="5"/>
      <c r="N39" s="5"/>
      <c r="O39" s="5"/>
      <c r="P39" s="5"/>
      <c r="Q39" s="5"/>
      <c r="R39" s="5"/>
      <c r="S39" s="5"/>
    </row>
    <row r="40" spans="1:19" x14ac:dyDescent="0.25">
      <c r="A40" s="106" t="s">
        <v>326</v>
      </c>
      <c r="B40" s="25">
        <v>5.0444444444444452</v>
      </c>
      <c r="C40" s="25">
        <v>5.7444444444444445</v>
      </c>
      <c r="D40" s="25">
        <v>6.3000000000000007</v>
      </c>
      <c r="E40" s="25">
        <v>7.4333333333333327</v>
      </c>
      <c r="F40" s="25">
        <v>8.43333333333333</v>
      </c>
      <c r="G40" s="25">
        <v>8.9111111111111097</v>
      </c>
      <c r="H40" s="25">
        <v>10.033333333333333</v>
      </c>
      <c r="I40" s="5"/>
      <c r="J40" s="4"/>
      <c r="K40" s="4"/>
      <c r="L40" s="5"/>
      <c r="M40" s="5"/>
      <c r="N40" s="5"/>
      <c r="O40" s="5"/>
      <c r="P40" s="5"/>
      <c r="Q40" s="5"/>
      <c r="R40" s="5"/>
      <c r="S40" s="5"/>
    </row>
    <row r="41" spans="1:19" x14ac:dyDescent="0.25">
      <c r="A41" s="106" t="s">
        <v>329</v>
      </c>
      <c r="B41" s="25">
        <v>5.0336363636363632</v>
      </c>
      <c r="C41" s="25">
        <v>5.4</v>
      </c>
      <c r="D41" s="25">
        <v>6.0272727272727282</v>
      </c>
      <c r="E41" s="25">
        <v>7.245454545454546</v>
      </c>
      <c r="F41" s="25">
        <v>7.754545454545454</v>
      </c>
      <c r="G41" s="25">
        <v>8.3272727272727263</v>
      </c>
      <c r="H41" s="25">
        <v>9.2181818181818169</v>
      </c>
      <c r="I41" s="5"/>
      <c r="J41" s="4"/>
      <c r="K41" s="4"/>
      <c r="L41" s="5"/>
      <c r="M41" s="5"/>
      <c r="N41" s="5"/>
      <c r="O41" s="5"/>
      <c r="P41" s="5"/>
      <c r="Q41" s="5"/>
      <c r="R41" s="5"/>
      <c r="S41" s="5"/>
    </row>
    <row r="42" spans="1:19" x14ac:dyDescent="0.25">
      <c r="A42" s="5"/>
      <c r="B42" s="5"/>
      <c r="C42" s="5"/>
      <c r="D42" s="5"/>
      <c r="E42" s="5"/>
      <c r="F42" s="5"/>
      <c r="G42" s="5"/>
      <c r="H42" s="5"/>
      <c r="I42" s="5"/>
      <c r="J42" s="4"/>
      <c r="K42" s="4"/>
      <c r="L42" s="5"/>
      <c r="M42" s="5"/>
      <c r="N42" s="5"/>
      <c r="O42" s="5"/>
      <c r="P42" s="5"/>
      <c r="Q42" s="5"/>
      <c r="R42" s="5"/>
      <c r="S42" s="5"/>
    </row>
    <row r="43" spans="1:19" x14ac:dyDescent="0.25">
      <c r="A43" s="5"/>
      <c r="B43" s="5"/>
      <c r="C43" s="5"/>
      <c r="D43" s="5"/>
      <c r="E43" s="5"/>
      <c r="F43" s="5"/>
      <c r="G43" s="5"/>
      <c r="H43" s="5"/>
      <c r="I43" s="5"/>
      <c r="J43" s="4"/>
      <c r="K43" s="4"/>
      <c r="L43" s="5"/>
      <c r="M43" s="5"/>
      <c r="N43" s="5"/>
      <c r="O43" s="5"/>
      <c r="P43" s="5"/>
      <c r="Q43" s="5"/>
      <c r="R43" s="5"/>
      <c r="S43" s="5"/>
    </row>
    <row r="44" spans="1:19" x14ac:dyDescent="0.25">
      <c r="A44" s="5"/>
      <c r="B44" s="5"/>
      <c r="C44" s="5"/>
      <c r="D44" s="5"/>
      <c r="E44" s="5"/>
      <c r="F44" s="5"/>
      <c r="G44" s="5"/>
      <c r="H44" s="5"/>
      <c r="I44" s="5"/>
      <c r="J44" s="4"/>
      <c r="K44" s="4"/>
      <c r="L44" s="5"/>
      <c r="M44" s="5"/>
      <c r="N44" s="5"/>
      <c r="O44" s="5"/>
      <c r="P44" s="5"/>
      <c r="Q44" s="5"/>
      <c r="R44" s="5"/>
      <c r="S44" s="5"/>
    </row>
    <row r="45" spans="1:19" x14ac:dyDescent="0.25">
      <c r="A45" s="5"/>
      <c r="B45" s="5"/>
      <c r="C45" s="5"/>
      <c r="D45" s="5"/>
      <c r="E45" s="5"/>
      <c r="F45" s="5"/>
      <c r="G45" s="5"/>
      <c r="H45" s="5"/>
      <c r="I45" s="5"/>
      <c r="J45" s="4"/>
      <c r="K45" s="4"/>
      <c r="L45" s="5"/>
      <c r="M45" s="5"/>
      <c r="N45" s="5"/>
      <c r="O45" s="5"/>
      <c r="P45" s="5"/>
      <c r="Q45" s="5"/>
      <c r="R45" s="5"/>
      <c r="S45" s="5"/>
    </row>
    <row r="46" spans="1:19" x14ac:dyDescent="0.25">
      <c r="A46" s="5"/>
      <c r="B46" s="5"/>
      <c r="C46" s="5"/>
      <c r="D46" s="5"/>
      <c r="E46" s="5"/>
      <c r="F46" s="5"/>
      <c r="G46" s="5"/>
      <c r="H46" s="5"/>
      <c r="I46" s="5"/>
      <c r="J46" s="4"/>
      <c r="K46" s="4"/>
      <c r="L46" s="5"/>
      <c r="M46" s="5"/>
      <c r="N46" s="5"/>
      <c r="O46" s="5"/>
      <c r="P46" s="5"/>
      <c r="Q46" s="5"/>
      <c r="R46" s="5"/>
      <c r="S46" s="5"/>
    </row>
    <row r="47" spans="1:19" x14ac:dyDescent="0.25">
      <c r="A47" s="5"/>
      <c r="B47" s="5"/>
      <c r="C47" s="5"/>
      <c r="D47" s="5"/>
      <c r="E47" s="5"/>
      <c r="F47" s="5"/>
      <c r="G47" s="5"/>
      <c r="H47" s="5"/>
      <c r="I47" s="5"/>
      <c r="J47" s="4"/>
      <c r="K47" s="4"/>
      <c r="L47" s="5"/>
      <c r="M47" s="5"/>
      <c r="N47" s="5"/>
      <c r="O47" s="5"/>
      <c r="P47" s="5"/>
      <c r="Q47" s="5"/>
      <c r="R47" s="5"/>
      <c r="S47" s="5"/>
    </row>
    <row r="48" spans="1:19" x14ac:dyDescent="0.25">
      <c r="A48" s="5"/>
      <c r="B48" s="5"/>
      <c r="C48" s="5"/>
      <c r="D48" s="5"/>
      <c r="E48" s="5"/>
      <c r="F48" s="5"/>
      <c r="G48" s="5"/>
      <c r="H48" s="5"/>
      <c r="I48" s="5"/>
      <c r="J48" s="4"/>
      <c r="K48" s="4"/>
      <c r="L48" s="5"/>
      <c r="M48" s="5"/>
      <c r="N48" s="5"/>
      <c r="O48" s="5"/>
      <c r="P48" s="5"/>
      <c r="Q48" s="5"/>
      <c r="R48" s="5"/>
      <c r="S48" s="5"/>
    </row>
    <row r="49" spans="1:19" x14ac:dyDescent="0.25">
      <c r="A49" s="5"/>
      <c r="B49" s="5"/>
      <c r="C49" s="5"/>
      <c r="D49" s="5"/>
      <c r="E49" s="5"/>
      <c r="F49" s="5"/>
      <c r="G49" s="5"/>
      <c r="H49" s="5"/>
      <c r="I49" s="5"/>
      <c r="J49" s="4"/>
      <c r="K49" s="4"/>
      <c r="L49" s="5"/>
      <c r="M49" s="5"/>
      <c r="N49" s="5"/>
      <c r="O49" s="5"/>
      <c r="P49" s="5"/>
      <c r="Q49" s="5"/>
      <c r="R49" s="5"/>
      <c r="S49" s="5"/>
    </row>
    <row r="50" spans="1:19" x14ac:dyDescent="0.25">
      <c r="A50" s="5"/>
      <c r="B50" s="5"/>
      <c r="C50" s="5"/>
      <c r="D50" s="5"/>
      <c r="E50" s="5"/>
      <c r="F50" s="5"/>
      <c r="G50" s="5"/>
      <c r="H50" s="5"/>
      <c r="I50" s="5"/>
      <c r="J50" s="4"/>
      <c r="K50" s="4"/>
      <c r="L50" s="5"/>
      <c r="M50" s="5"/>
      <c r="N50" s="5"/>
      <c r="O50" s="5"/>
      <c r="P50" s="5"/>
      <c r="Q50" s="5"/>
      <c r="R50" s="5"/>
      <c r="S50" s="5"/>
    </row>
    <row r="51" spans="1:19" x14ac:dyDescent="0.25">
      <c r="A51" s="5"/>
      <c r="B51" s="5"/>
      <c r="C51" s="5"/>
      <c r="D51" s="5"/>
      <c r="E51" s="5"/>
      <c r="F51" s="5"/>
      <c r="G51" s="5"/>
      <c r="H51" s="5"/>
      <c r="I51" s="5"/>
      <c r="J51" s="4"/>
      <c r="K51" s="4"/>
      <c r="L51" s="5"/>
      <c r="M51" s="5"/>
      <c r="N51" s="5"/>
      <c r="O51" s="5"/>
      <c r="P51" s="5"/>
      <c r="Q51" s="5"/>
      <c r="R51" s="5"/>
      <c r="S51" s="5"/>
    </row>
    <row r="52" spans="1:19" x14ac:dyDescent="0.25">
      <c r="A52" s="5"/>
      <c r="B52" s="5"/>
      <c r="C52" s="5"/>
      <c r="D52" s="5"/>
      <c r="E52" s="5"/>
      <c r="F52" s="5"/>
      <c r="G52" s="5"/>
      <c r="H52" s="5"/>
      <c r="I52" s="5"/>
      <c r="J52" s="4"/>
      <c r="K52" s="4"/>
      <c r="L52" s="5"/>
      <c r="M52" s="5"/>
      <c r="N52" s="5"/>
      <c r="O52" s="5"/>
      <c r="P52" s="5"/>
      <c r="Q52" s="5"/>
      <c r="R52" s="5"/>
      <c r="S52" s="5"/>
    </row>
    <row r="53" spans="1:19" x14ac:dyDescent="0.25">
      <c r="A53" s="5"/>
      <c r="B53" s="5"/>
      <c r="C53" s="5"/>
      <c r="D53" s="5"/>
      <c r="E53" s="5"/>
      <c r="F53" s="5"/>
      <c r="G53" s="5"/>
      <c r="H53" s="5"/>
      <c r="I53" s="5"/>
      <c r="J53" s="4"/>
      <c r="K53" s="4"/>
      <c r="L53" s="5"/>
      <c r="M53" s="5"/>
      <c r="N53" s="5"/>
      <c r="O53" s="5"/>
      <c r="P53" s="5"/>
      <c r="Q53" s="5"/>
      <c r="R53" s="5"/>
      <c r="S53" s="5"/>
    </row>
    <row r="54" spans="1:19" x14ac:dyDescent="0.25">
      <c r="A54" s="5"/>
      <c r="B54" s="5"/>
      <c r="C54" s="5"/>
      <c r="D54" s="5"/>
      <c r="E54" s="5"/>
      <c r="F54" s="5"/>
      <c r="G54" s="5"/>
      <c r="H54" s="5"/>
      <c r="I54" s="5"/>
      <c r="J54" s="4"/>
      <c r="K54" s="4"/>
      <c r="L54" s="5"/>
      <c r="M54" s="5"/>
      <c r="N54" s="5"/>
      <c r="O54" s="5"/>
      <c r="P54" s="5"/>
      <c r="Q54" s="5"/>
      <c r="R54" s="5"/>
      <c r="S54" s="5"/>
    </row>
    <row r="55" spans="1:19" x14ac:dyDescent="0.25">
      <c r="A55" s="5"/>
      <c r="B55" s="5"/>
      <c r="C55" s="5"/>
      <c r="D55" s="5"/>
      <c r="E55" s="5"/>
      <c r="F55" s="5"/>
      <c r="G55" s="5"/>
      <c r="H55" s="5"/>
      <c r="I55" s="5"/>
      <c r="J55" s="4"/>
      <c r="K55" s="4"/>
      <c r="L55" s="5"/>
      <c r="M55" s="5"/>
      <c r="N55" s="5"/>
      <c r="O55" s="5"/>
      <c r="P55" s="5"/>
      <c r="Q55" s="5"/>
      <c r="R55" s="5"/>
      <c r="S55" s="5"/>
    </row>
    <row r="56" spans="1:19" x14ac:dyDescent="0.25">
      <c r="A56" s="5"/>
      <c r="B56" s="5"/>
      <c r="C56" s="5"/>
      <c r="D56" s="5"/>
      <c r="E56" s="5"/>
      <c r="F56" s="5"/>
      <c r="G56" s="5"/>
      <c r="H56" s="5"/>
      <c r="I56" s="5"/>
      <c r="J56" s="4"/>
      <c r="K56" s="4"/>
      <c r="L56" s="5"/>
      <c r="M56" s="5"/>
      <c r="N56" s="5"/>
      <c r="O56" s="5"/>
      <c r="P56" s="5"/>
      <c r="Q56" s="5"/>
      <c r="R56" s="5"/>
      <c r="S56" s="5"/>
    </row>
    <row r="57" spans="1:19" x14ac:dyDescent="0.25">
      <c r="A57" s="5"/>
      <c r="B57" s="5"/>
      <c r="C57" s="5"/>
      <c r="D57" s="5"/>
      <c r="E57" s="5"/>
      <c r="F57" s="5"/>
      <c r="G57" s="5"/>
      <c r="H57" s="5"/>
      <c r="I57" s="5"/>
      <c r="J57" s="4"/>
      <c r="K57" s="4"/>
      <c r="L57" s="5"/>
      <c r="M57" s="5"/>
      <c r="N57" s="5"/>
      <c r="O57" s="5"/>
      <c r="P57" s="5"/>
      <c r="Q57" s="5"/>
      <c r="R57" s="5"/>
      <c r="S57" s="5"/>
    </row>
    <row r="58" spans="1:19" x14ac:dyDescent="0.25">
      <c r="A58" s="5"/>
      <c r="B58" s="5"/>
      <c r="C58" s="5"/>
      <c r="D58" s="5"/>
      <c r="E58" s="5"/>
      <c r="F58" s="5"/>
      <c r="G58" s="5"/>
      <c r="H58" s="5"/>
      <c r="I58" s="5"/>
      <c r="J58" s="4"/>
      <c r="K58" s="4"/>
      <c r="L58" s="5"/>
      <c r="M58" s="5"/>
      <c r="N58" s="5"/>
      <c r="O58" s="5"/>
      <c r="P58" s="5"/>
      <c r="Q58" s="5"/>
      <c r="R58" s="5"/>
      <c r="S58" s="5"/>
    </row>
    <row r="59" spans="1:19" x14ac:dyDescent="0.25">
      <c r="A59" s="5"/>
      <c r="B59" s="5"/>
      <c r="C59" s="5"/>
      <c r="D59" s="5"/>
      <c r="E59" s="5"/>
      <c r="F59" s="5"/>
      <c r="G59" s="5"/>
      <c r="H59" s="5"/>
      <c r="I59" s="5"/>
      <c r="J59" s="4"/>
      <c r="K59" s="4"/>
      <c r="L59" s="5"/>
      <c r="M59" s="5"/>
      <c r="N59" s="5"/>
      <c r="O59" s="5"/>
      <c r="P59" s="5"/>
      <c r="Q59" s="5"/>
      <c r="R59" s="5"/>
      <c r="S59" s="5"/>
    </row>
    <row r="60" spans="1:19" x14ac:dyDescent="0.25">
      <c r="A60" s="5"/>
      <c r="B60" s="5"/>
      <c r="C60" s="5"/>
      <c r="D60" s="5"/>
      <c r="E60" s="5"/>
      <c r="F60" s="5"/>
      <c r="G60" s="5"/>
      <c r="H60" s="5"/>
      <c r="I60" s="5"/>
      <c r="J60" s="4"/>
      <c r="K60" s="4"/>
      <c r="L60" s="5"/>
      <c r="M60" s="5"/>
      <c r="N60" s="5"/>
      <c r="O60" s="5"/>
      <c r="P60" s="5"/>
      <c r="Q60" s="5"/>
      <c r="R60" s="5"/>
      <c r="S60" s="5"/>
    </row>
    <row r="61" spans="1:19" x14ac:dyDescent="0.25">
      <c r="A61" s="5"/>
      <c r="B61" s="5"/>
      <c r="C61" s="5"/>
      <c r="D61" s="5"/>
      <c r="E61" s="5"/>
      <c r="F61" s="5"/>
      <c r="G61" s="5"/>
      <c r="H61" s="5"/>
      <c r="I61" s="5"/>
      <c r="J61" s="4"/>
      <c r="K61" s="4"/>
      <c r="L61" s="5"/>
      <c r="M61" s="5"/>
      <c r="N61" s="5"/>
      <c r="O61" s="5"/>
      <c r="P61" s="5"/>
      <c r="Q61" s="5"/>
      <c r="R61" s="5"/>
      <c r="S61" s="5"/>
    </row>
    <row r="62" spans="1:19" x14ac:dyDescent="0.25">
      <c r="J62" s="4"/>
      <c r="K62" s="4"/>
    </row>
    <row r="63" spans="1:19" x14ac:dyDescent="0.25">
      <c r="A63" s="5"/>
      <c r="B63" s="5"/>
      <c r="C63" s="5"/>
      <c r="D63" s="5"/>
      <c r="E63" s="5"/>
      <c r="F63" s="5"/>
      <c r="G63" s="5"/>
      <c r="H63" s="5"/>
      <c r="I63" s="5"/>
      <c r="J63" s="4"/>
      <c r="K63" s="4"/>
    </row>
    <row r="64" spans="1:19" ht="18.75" x14ac:dyDescent="0.3">
      <c r="A64" s="5"/>
      <c r="B64" s="5"/>
      <c r="C64" s="5"/>
      <c r="D64" s="5"/>
      <c r="E64" s="5"/>
      <c r="F64" s="5"/>
      <c r="G64" s="5"/>
      <c r="H64" s="5"/>
      <c r="I64" s="5"/>
      <c r="J64" s="4"/>
      <c r="K64" s="55"/>
    </row>
    <row r="65" spans="1:11" ht="18.75" x14ac:dyDescent="0.3">
      <c r="A65" s="178" t="s">
        <v>77</v>
      </c>
      <c r="B65" s="178"/>
      <c r="C65" s="178"/>
      <c r="D65" s="178"/>
      <c r="E65" s="178"/>
      <c r="F65" s="178"/>
      <c r="G65" s="178"/>
      <c r="H65" s="178"/>
      <c r="I65" s="72"/>
      <c r="J65" s="55"/>
      <c r="K65" s="4"/>
    </row>
    <row r="66" spans="1:11" x14ac:dyDescent="0.25">
      <c r="A66" s="9"/>
      <c r="B66" s="25" t="s">
        <v>33</v>
      </c>
      <c r="C66" s="25" t="s">
        <v>57</v>
      </c>
      <c r="D66" s="25" t="s">
        <v>58</v>
      </c>
      <c r="E66" s="25" t="s">
        <v>59</v>
      </c>
      <c r="F66" s="25" t="s">
        <v>34</v>
      </c>
      <c r="G66" s="25" t="s">
        <v>35</v>
      </c>
      <c r="H66" s="5"/>
      <c r="I66" s="5"/>
      <c r="J66" s="4"/>
      <c r="K66" s="4"/>
    </row>
    <row r="67" spans="1:11" x14ac:dyDescent="0.25">
      <c r="A67" s="21" t="s">
        <v>78</v>
      </c>
      <c r="B67" s="10">
        <v>2.7432098765432098</v>
      </c>
      <c r="C67" s="10">
        <v>2.9314236111111107</v>
      </c>
      <c r="D67" s="10">
        <v>2.736728395061728</v>
      </c>
      <c r="E67" s="10">
        <v>2.4064236111111112</v>
      </c>
      <c r="F67" s="10">
        <v>2.4928571428571429</v>
      </c>
      <c r="G67" s="10">
        <v>2.0820138888888899</v>
      </c>
      <c r="H67" s="5"/>
      <c r="I67" s="5"/>
      <c r="J67" s="4"/>
      <c r="K67" s="4"/>
    </row>
    <row r="68" spans="1:11" x14ac:dyDescent="0.25">
      <c r="A68" s="21"/>
      <c r="B68" s="21">
        <v>0.36015193422164804</v>
      </c>
      <c r="C68" s="21">
        <v>1.0333664015873077E-3</v>
      </c>
      <c r="D68" s="21">
        <v>0.24025681418575542</v>
      </c>
      <c r="E68" s="21">
        <v>0.67467369860707482</v>
      </c>
      <c r="F68" s="21">
        <v>0.29137047192644788</v>
      </c>
      <c r="G68" s="21">
        <v>0.44484961070724094</v>
      </c>
      <c r="H68" s="5"/>
      <c r="I68" s="5"/>
      <c r="J68" s="4"/>
      <c r="K68" s="4"/>
    </row>
    <row r="69" spans="1:11" x14ac:dyDescent="0.25">
      <c r="A69" s="21"/>
      <c r="B69" s="21"/>
      <c r="C69" s="21"/>
      <c r="D69" s="21"/>
      <c r="E69" s="21"/>
      <c r="F69" s="21"/>
      <c r="G69" s="21"/>
      <c r="H69" s="5"/>
      <c r="I69" s="5"/>
      <c r="J69" s="4"/>
      <c r="K69" s="4"/>
    </row>
    <row r="70" spans="1:11" x14ac:dyDescent="0.25">
      <c r="A70" s="5"/>
      <c r="B70" s="5"/>
      <c r="C70" s="5"/>
      <c r="D70" s="5"/>
      <c r="E70" s="5"/>
      <c r="F70" s="5"/>
      <c r="G70" s="5"/>
      <c r="H70" s="5"/>
      <c r="I70" s="5"/>
      <c r="J70" s="4"/>
      <c r="K70" s="4"/>
    </row>
    <row r="71" spans="1:11" ht="18.75" x14ac:dyDescent="0.3">
      <c r="A71" s="5"/>
      <c r="B71" s="5"/>
      <c r="C71" s="5"/>
      <c r="D71" s="5"/>
      <c r="E71" s="5"/>
      <c r="F71" s="5"/>
      <c r="G71" s="5"/>
      <c r="H71" s="5"/>
      <c r="I71" s="5"/>
      <c r="J71" s="4"/>
      <c r="K71" s="55"/>
    </row>
    <row r="72" spans="1:11" ht="18.75" x14ac:dyDescent="0.3">
      <c r="A72" s="178" t="s">
        <v>328</v>
      </c>
      <c r="B72" s="178"/>
      <c r="C72" s="178"/>
      <c r="D72" s="178"/>
      <c r="E72" s="178"/>
      <c r="F72" s="178"/>
      <c r="G72" s="178"/>
      <c r="H72" s="178"/>
      <c r="I72" s="72"/>
      <c r="J72" s="55"/>
      <c r="K72" s="4"/>
    </row>
    <row r="73" spans="1:11" x14ac:dyDescent="0.25">
      <c r="A73" s="9"/>
      <c r="B73" s="25" t="s">
        <v>33</v>
      </c>
      <c r="C73" s="25" t="s">
        <v>57</v>
      </c>
      <c r="D73" s="25" t="s">
        <v>58</v>
      </c>
      <c r="E73" s="25" t="s">
        <v>59</v>
      </c>
      <c r="F73" s="25" t="s">
        <v>34</v>
      </c>
      <c r="G73" s="25" t="s">
        <v>35</v>
      </c>
      <c r="H73" s="5"/>
      <c r="I73" s="5"/>
      <c r="J73" s="4"/>
      <c r="K73" s="4"/>
    </row>
    <row r="74" spans="1:11" x14ac:dyDescent="0.25">
      <c r="A74" s="21" t="s">
        <v>78</v>
      </c>
      <c r="B74" s="10">
        <v>10</v>
      </c>
      <c r="C74" s="10">
        <v>8</v>
      </c>
      <c r="D74" s="10">
        <v>9</v>
      </c>
      <c r="E74" s="10">
        <v>8</v>
      </c>
      <c r="F74" s="10">
        <v>8</v>
      </c>
      <c r="G74" s="10">
        <v>9</v>
      </c>
      <c r="H74" s="5"/>
      <c r="I74" s="5"/>
      <c r="J74" s="4"/>
      <c r="K74" s="45"/>
    </row>
    <row r="75" spans="1:11" x14ac:dyDescent="0.25">
      <c r="H75" s="45"/>
      <c r="I75" s="45"/>
      <c r="J75" s="45"/>
    </row>
    <row r="76" spans="1:11" s="5" customFormat="1" x14ac:dyDescent="0.25">
      <c r="H76" s="45"/>
      <c r="I76" s="45"/>
      <c r="J76" s="45"/>
    </row>
    <row r="77" spans="1:11" x14ac:dyDescent="0.25">
      <c r="A77" s="122" t="s">
        <v>406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4"/>
    </row>
    <row r="78" spans="1:11" x14ac:dyDescent="0.25">
      <c r="A78" s="179" t="s">
        <v>339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25"/>
    </row>
    <row r="79" spans="1:11" x14ac:dyDescent="0.25">
      <c r="A79" s="126"/>
      <c r="B79" s="127"/>
      <c r="C79" s="127"/>
      <c r="D79" s="127"/>
      <c r="E79" s="127"/>
      <c r="F79" s="127"/>
      <c r="G79" s="127"/>
      <c r="H79" s="127"/>
      <c r="I79" s="127"/>
      <c r="J79" s="127"/>
      <c r="K79" s="125"/>
    </row>
    <row r="80" spans="1:11" x14ac:dyDescent="0.25">
      <c r="A80" s="126" t="s">
        <v>176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5"/>
    </row>
    <row r="81" spans="1:11" x14ac:dyDescent="0.25">
      <c r="A81" s="126"/>
      <c r="B81" s="127"/>
      <c r="C81" s="127"/>
      <c r="D81" s="127"/>
      <c r="E81" s="127"/>
      <c r="F81" s="127"/>
      <c r="G81" s="127"/>
      <c r="H81" s="127"/>
      <c r="I81" s="127"/>
      <c r="J81" s="127"/>
      <c r="K81" s="125"/>
    </row>
    <row r="82" spans="1:11" x14ac:dyDescent="0.25">
      <c r="A82" s="126" t="s">
        <v>340</v>
      </c>
      <c r="B82" s="127"/>
      <c r="C82" s="127"/>
      <c r="D82" s="127"/>
      <c r="E82" s="127"/>
      <c r="F82" s="127"/>
      <c r="G82" s="127"/>
      <c r="H82" s="127"/>
      <c r="I82" s="127"/>
      <c r="J82" s="127"/>
      <c r="K82" s="125"/>
    </row>
    <row r="83" spans="1:11" x14ac:dyDescent="0.25">
      <c r="A83" s="126"/>
      <c r="B83" s="127"/>
      <c r="C83" s="127"/>
      <c r="D83" s="127"/>
      <c r="E83" s="127"/>
      <c r="F83" s="127"/>
      <c r="G83" s="127"/>
      <c r="H83" s="127"/>
      <c r="I83" s="127"/>
      <c r="J83" s="127"/>
      <c r="K83" s="125"/>
    </row>
    <row r="84" spans="1:11" x14ac:dyDescent="0.25">
      <c r="A84" s="126" t="s">
        <v>341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5"/>
    </row>
    <row r="85" spans="1:11" x14ac:dyDescent="0.25">
      <c r="A85" s="126"/>
      <c r="B85" s="127"/>
      <c r="C85" s="127"/>
      <c r="D85" s="127"/>
      <c r="E85" s="127"/>
      <c r="F85" s="127"/>
      <c r="G85" s="127"/>
      <c r="H85" s="127"/>
      <c r="I85" s="127"/>
      <c r="J85" s="127"/>
      <c r="K85" s="125"/>
    </row>
    <row r="86" spans="1:11" x14ac:dyDescent="0.25">
      <c r="A86" s="126" t="s">
        <v>91</v>
      </c>
      <c r="B86" s="127" t="s">
        <v>92</v>
      </c>
      <c r="C86" s="127" t="s">
        <v>342</v>
      </c>
      <c r="D86" s="127"/>
      <c r="E86" s="127"/>
      <c r="F86" s="127"/>
      <c r="G86" s="127"/>
      <c r="H86" s="127"/>
      <c r="I86" s="127"/>
      <c r="J86" s="127"/>
      <c r="K86" s="125"/>
    </row>
    <row r="87" spans="1:11" x14ac:dyDescent="0.25">
      <c r="A87" s="126"/>
      <c r="B87" s="127"/>
      <c r="C87" s="127"/>
      <c r="D87" s="127"/>
      <c r="E87" s="127"/>
      <c r="F87" s="127"/>
      <c r="G87" s="127"/>
      <c r="H87" s="127"/>
      <c r="I87" s="127"/>
      <c r="J87" s="127"/>
      <c r="K87" s="125"/>
    </row>
    <row r="88" spans="1:11" x14ac:dyDescent="0.25">
      <c r="A88" s="126" t="s">
        <v>93</v>
      </c>
      <c r="B88" s="127" t="s">
        <v>126</v>
      </c>
      <c r="C88" s="127" t="s">
        <v>343</v>
      </c>
      <c r="D88" s="127"/>
      <c r="E88" s="127"/>
      <c r="F88" s="127"/>
      <c r="G88" s="127"/>
      <c r="H88" s="127"/>
      <c r="I88" s="127"/>
      <c r="J88" s="127"/>
      <c r="K88" s="125"/>
    </row>
    <row r="89" spans="1:11" x14ac:dyDescent="0.25">
      <c r="A89" s="126"/>
      <c r="B89" s="127"/>
      <c r="C89" s="127"/>
      <c r="D89" s="127"/>
      <c r="E89" s="127"/>
      <c r="F89" s="127"/>
      <c r="G89" s="127"/>
      <c r="H89" s="127"/>
      <c r="I89" s="127"/>
      <c r="J89" s="127"/>
      <c r="K89" s="125"/>
    </row>
    <row r="90" spans="1:11" x14ac:dyDescent="0.25">
      <c r="A90" s="126" t="s">
        <v>154</v>
      </c>
      <c r="B90" s="127" t="s">
        <v>155</v>
      </c>
      <c r="C90" s="127" t="s">
        <v>156</v>
      </c>
      <c r="D90" s="127" t="s">
        <v>157</v>
      </c>
      <c r="E90" s="127" t="s">
        <v>158</v>
      </c>
      <c r="F90" s="127" t="s">
        <v>159</v>
      </c>
      <c r="G90" s="127"/>
      <c r="H90" s="127"/>
      <c r="I90" s="127"/>
      <c r="J90" s="127"/>
      <c r="K90" s="125"/>
    </row>
    <row r="91" spans="1:11" x14ac:dyDescent="0.25">
      <c r="A91" s="126" t="s">
        <v>344</v>
      </c>
      <c r="B91" s="127">
        <v>1</v>
      </c>
      <c r="C91" s="127">
        <v>5.91</v>
      </c>
      <c r="D91" s="127">
        <v>5.91</v>
      </c>
      <c r="E91" s="127">
        <v>3.552</v>
      </c>
      <c r="F91" s="127">
        <v>7.5999999999999998E-2</v>
      </c>
      <c r="G91" s="127"/>
      <c r="H91" s="127"/>
      <c r="I91" s="127"/>
      <c r="J91" s="127"/>
      <c r="K91" s="125"/>
    </row>
    <row r="92" spans="1:11" x14ac:dyDescent="0.25">
      <c r="A92" s="126" t="s">
        <v>345</v>
      </c>
      <c r="B92" s="127">
        <v>18</v>
      </c>
      <c r="C92" s="127">
        <v>29.946999999999999</v>
      </c>
      <c r="D92" s="127">
        <v>1.6639999999999999</v>
      </c>
      <c r="E92" s="127"/>
      <c r="F92" s="127"/>
      <c r="G92" s="127"/>
      <c r="H92" s="127"/>
      <c r="I92" s="127"/>
      <c r="J92" s="127"/>
      <c r="K92" s="125"/>
    </row>
    <row r="93" spans="1:11" x14ac:dyDescent="0.25">
      <c r="A93" s="126" t="s">
        <v>346</v>
      </c>
      <c r="B93" s="127">
        <v>6</v>
      </c>
      <c r="C93" s="127">
        <v>338.661</v>
      </c>
      <c r="D93" s="127">
        <v>56.444000000000003</v>
      </c>
      <c r="E93" s="127">
        <v>324.14100000000002</v>
      </c>
      <c r="F93" s="127" t="s">
        <v>104</v>
      </c>
      <c r="G93" s="127"/>
      <c r="H93" s="127"/>
      <c r="I93" s="127"/>
      <c r="J93" s="127"/>
      <c r="K93" s="125"/>
    </row>
    <row r="94" spans="1:11" x14ac:dyDescent="0.25">
      <c r="A94" s="126" t="s">
        <v>347</v>
      </c>
      <c r="B94" s="127">
        <v>6</v>
      </c>
      <c r="C94" s="127">
        <v>2.4780000000000002</v>
      </c>
      <c r="D94" s="127">
        <v>0.41299999999999998</v>
      </c>
      <c r="E94" s="127">
        <v>2.3719999999999999</v>
      </c>
      <c r="F94" s="127">
        <v>3.4000000000000002E-2</v>
      </c>
      <c r="G94" s="127"/>
      <c r="H94" s="127"/>
      <c r="I94" s="127"/>
      <c r="J94" s="127"/>
      <c r="K94" s="125"/>
    </row>
    <row r="95" spans="1:11" x14ac:dyDescent="0.25">
      <c r="A95" s="126" t="s">
        <v>162</v>
      </c>
      <c r="B95" s="127">
        <v>108</v>
      </c>
      <c r="C95" s="127">
        <v>18.806000000000001</v>
      </c>
      <c r="D95" s="127">
        <v>0.17399999999999999</v>
      </c>
      <c r="E95" s="127"/>
      <c r="F95" s="127"/>
      <c r="G95" s="127"/>
      <c r="H95" s="127"/>
      <c r="I95" s="127"/>
      <c r="J95" s="127"/>
      <c r="K95" s="125"/>
    </row>
    <row r="96" spans="1:11" x14ac:dyDescent="0.25">
      <c r="A96" s="126" t="s">
        <v>163</v>
      </c>
      <c r="B96" s="127">
        <v>139</v>
      </c>
      <c r="C96" s="127">
        <v>394.137</v>
      </c>
      <c r="D96" s="127">
        <v>2.8359999999999999</v>
      </c>
      <c r="E96" s="127"/>
      <c r="F96" s="127"/>
      <c r="G96" s="127"/>
      <c r="H96" s="127"/>
      <c r="I96" s="127"/>
      <c r="J96" s="127"/>
      <c r="K96" s="125"/>
    </row>
    <row r="97" spans="1:11" x14ac:dyDescent="0.25">
      <c r="A97" s="126"/>
      <c r="B97" s="127"/>
      <c r="C97" s="127"/>
      <c r="D97" s="127"/>
      <c r="E97" s="127"/>
      <c r="F97" s="127"/>
      <c r="G97" s="127"/>
      <c r="H97" s="127"/>
      <c r="I97" s="127"/>
      <c r="J97" s="127"/>
      <c r="K97" s="125"/>
    </row>
    <row r="98" spans="1:11" x14ac:dyDescent="0.25">
      <c r="A98" s="126"/>
      <c r="B98" s="127"/>
      <c r="C98" s="127"/>
      <c r="D98" s="127"/>
      <c r="E98" s="127"/>
      <c r="F98" s="127"/>
      <c r="G98" s="127"/>
      <c r="H98" s="127"/>
      <c r="I98" s="127"/>
      <c r="J98" s="127"/>
      <c r="K98" s="125"/>
    </row>
    <row r="99" spans="1:11" x14ac:dyDescent="0.25">
      <c r="A99" s="126" t="s">
        <v>348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5"/>
    </row>
    <row r="100" spans="1:11" x14ac:dyDescent="0.25">
      <c r="A100" s="126"/>
      <c r="B100" s="127"/>
      <c r="C100" s="127"/>
      <c r="D100" s="127"/>
      <c r="E100" s="127"/>
      <c r="F100" s="127"/>
      <c r="G100" s="127"/>
      <c r="H100" s="127"/>
      <c r="I100" s="127"/>
      <c r="J100" s="127"/>
      <c r="K100" s="125"/>
    </row>
    <row r="101" spans="1:11" x14ac:dyDescent="0.25">
      <c r="A101" s="126" t="s">
        <v>349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5"/>
    </row>
    <row r="102" spans="1:11" x14ac:dyDescent="0.25">
      <c r="A102" s="126"/>
      <c r="B102" s="127"/>
      <c r="C102" s="127"/>
      <c r="D102" s="127"/>
      <c r="E102" s="127"/>
      <c r="F102" s="127"/>
      <c r="G102" s="127"/>
      <c r="H102" s="127"/>
      <c r="I102" s="127"/>
      <c r="J102" s="127"/>
      <c r="K102" s="125"/>
    </row>
    <row r="103" spans="1:11" x14ac:dyDescent="0.25">
      <c r="A103" s="126" t="s">
        <v>350</v>
      </c>
      <c r="B103" s="127"/>
      <c r="C103" s="127"/>
      <c r="D103" s="127"/>
      <c r="E103" s="127"/>
      <c r="F103" s="127"/>
      <c r="G103" s="127"/>
      <c r="H103" s="127"/>
      <c r="I103" s="127"/>
      <c r="J103" s="127"/>
      <c r="K103" s="125"/>
    </row>
    <row r="104" spans="1:11" x14ac:dyDescent="0.25">
      <c r="A104" s="126" t="s">
        <v>351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5"/>
    </row>
    <row r="105" spans="1:11" x14ac:dyDescent="0.25">
      <c r="A105" s="126" t="s">
        <v>352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5"/>
    </row>
    <row r="106" spans="1:11" x14ac:dyDescent="0.25">
      <c r="A106" s="126"/>
      <c r="B106" s="127"/>
      <c r="C106" s="127"/>
      <c r="D106" s="127"/>
      <c r="E106" s="127"/>
      <c r="F106" s="127"/>
      <c r="G106" s="127"/>
      <c r="H106" s="127"/>
      <c r="I106" s="127"/>
      <c r="J106" s="127"/>
      <c r="K106" s="125"/>
    </row>
    <row r="107" spans="1:11" x14ac:dyDescent="0.25">
      <c r="A107" s="126" t="s">
        <v>168</v>
      </c>
      <c r="B107" s="127"/>
      <c r="C107" s="127"/>
      <c r="D107" s="127"/>
      <c r="E107" s="127"/>
      <c r="F107" s="127"/>
      <c r="G107" s="127"/>
      <c r="H107" s="127"/>
      <c r="I107" s="127"/>
      <c r="J107" s="127"/>
      <c r="K107" s="125"/>
    </row>
    <row r="108" spans="1:11" x14ac:dyDescent="0.25">
      <c r="A108" s="126" t="s">
        <v>353</v>
      </c>
      <c r="B108" s="127"/>
      <c r="C108" s="127"/>
      <c r="D108" s="127"/>
      <c r="E108" s="127"/>
      <c r="F108" s="127"/>
      <c r="G108" s="127"/>
      <c r="H108" s="127"/>
      <c r="I108" s="127"/>
      <c r="J108" s="127"/>
      <c r="K108" s="125"/>
    </row>
    <row r="109" spans="1:11" x14ac:dyDescent="0.25">
      <c r="A109" s="126"/>
      <c r="B109" s="127"/>
      <c r="C109" s="127"/>
      <c r="D109" s="127"/>
      <c r="E109" s="127"/>
      <c r="F109" s="127"/>
      <c r="G109" s="127"/>
      <c r="H109" s="127"/>
      <c r="I109" s="127"/>
      <c r="J109" s="127"/>
      <c r="K109" s="125"/>
    </row>
    <row r="110" spans="1:11" x14ac:dyDescent="0.25">
      <c r="A110" s="126" t="s">
        <v>354</v>
      </c>
      <c r="B110" s="127"/>
      <c r="C110" s="127"/>
      <c r="D110" s="127"/>
      <c r="E110" s="127"/>
      <c r="F110" s="127"/>
      <c r="G110" s="127"/>
      <c r="H110" s="127"/>
      <c r="I110" s="127"/>
      <c r="J110" s="127"/>
      <c r="K110" s="125"/>
    </row>
    <row r="111" spans="1:11" x14ac:dyDescent="0.25">
      <c r="A111" s="126" t="s">
        <v>355</v>
      </c>
      <c r="B111" s="127"/>
      <c r="C111" s="127"/>
      <c r="D111" s="127"/>
      <c r="E111" s="127"/>
      <c r="F111" s="127"/>
      <c r="G111" s="127"/>
      <c r="H111" s="127"/>
      <c r="I111" s="127"/>
      <c r="J111" s="127"/>
      <c r="K111" s="125"/>
    </row>
    <row r="112" spans="1:11" x14ac:dyDescent="0.25">
      <c r="A112" s="126" t="s">
        <v>356</v>
      </c>
      <c r="B112" s="127"/>
      <c r="C112" s="127"/>
      <c r="D112" s="127"/>
      <c r="E112" s="127"/>
      <c r="F112" s="127"/>
      <c r="G112" s="127"/>
      <c r="H112" s="127"/>
      <c r="I112" s="127"/>
      <c r="J112" s="127"/>
      <c r="K112" s="125"/>
    </row>
    <row r="113" spans="1:11" x14ac:dyDescent="0.25">
      <c r="A113" s="126" t="s">
        <v>357</v>
      </c>
      <c r="B113" s="127"/>
      <c r="C113" s="127"/>
      <c r="D113" s="127"/>
      <c r="E113" s="127"/>
      <c r="F113" s="127"/>
      <c r="G113" s="127"/>
      <c r="H113" s="127"/>
      <c r="I113" s="127"/>
      <c r="J113" s="127"/>
      <c r="K113" s="125"/>
    </row>
    <row r="114" spans="1:11" x14ac:dyDescent="0.25">
      <c r="A114" s="126" t="s">
        <v>172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5"/>
    </row>
    <row r="115" spans="1:11" x14ac:dyDescent="0.25">
      <c r="A115" s="126"/>
      <c r="B115" s="127"/>
      <c r="C115" s="127"/>
      <c r="D115" s="127"/>
      <c r="E115" s="127"/>
      <c r="F115" s="127"/>
      <c r="G115" s="127"/>
      <c r="H115" s="127"/>
      <c r="I115" s="127"/>
      <c r="J115" s="127"/>
      <c r="K115" s="125"/>
    </row>
    <row r="116" spans="1:11" x14ac:dyDescent="0.25">
      <c r="A116" s="126" t="s">
        <v>358</v>
      </c>
      <c r="B116" s="127"/>
      <c r="C116" s="127"/>
      <c r="D116" s="127"/>
      <c r="E116" s="127"/>
      <c r="F116" s="127"/>
      <c r="G116" s="127"/>
      <c r="H116" s="127"/>
      <c r="I116" s="127"/>
      <c r="J116" s="127"/>
      <c r="K116" s="125"/>
    </row>
    <row r="117" spans="1:11" x14ac:dyDescent="0.25">
      <c r="A117" s="126" t="s">
        <v>359</v>
      </c>
      <c r="B117" s="127" t="s">
        <v>96</v>
      </c>
      <c r="C117" s="127" t="s">
        <v>5</v>
      </c>
      <c r="D117" s="127"/>
      <c r="E117" s="127"/>
      <c r="F117" s="127"/>
      <c r="G117" s="127"/>
      <c r="H117" s="127"/>
      <c r="I117" s="127"/>
      <c r="J117" s="127"/>
      <c r="K117" s="125"/>
    </row>
    <row r="118" spans="1:11" x14ac:dyDescent="0.25">
      <c r="A118" s="126" t="s">
        <v>360</v>
      </c>
      <c r="B118" s="127">
        <v>7.0010000000000003</v>
      </c>
      <c r="C118" s="127">
        <v>0.14699999999999999</v>
      </c>
      <c r="D118" s="127"/>
      <c r="E118" s="127"/>
      <c r="F118" s="127"/>
      <c r="G118" s="127"/>
      <c r="H118" s="127"/>
      <c r="I118" s="127"/>
      <c r="J118" s="127"/>
      <c r="K118" s="125"/>
    </row>
    <row r="119" spans="1:11" x14ac:dyDescent="0.25">
      <c r="A119" s="126" t="s">
        <v>361</v>
      </c>
      <c r="B119" s="127">
        <v>7.4139999999999997</v>
      </c>
      <c r="C119" s="127">
        <v>0.16300000000000001</v>
      </c>
      <c r="D119" s="127"/>
      <c r="E119" s="127"/>
      <c r="F119" s="127"/>
      <c r="G119" s="127"/>
      <c r="H119" s="127"/>
      <c r="I119" s="127"/>
      <c r="J119" s="127"/>
      <c r="K119" s="125"/>
    </row>
    <row r="120" spans="1:11" x14ac:dyDescent="0.25">
      <c r="A120" s="126"/>
      <c r="B120" s="127"/>
      <c r="C120" s="127"/>
      <c r="D120" s="127"/>
      <c r="E120" s="127"/>
      <c r="F120" s="127"/>
      <c r="G120" s="127"/>
      <c r="H120" s="127"/>
      <c r="I120" s="127"/>
      <c r="J120" s="127"/>
      <c r="K120" s="125"/>
    </row>
    <row r="121" spans="1:11" x14ac:dyDescent="0.25">
      <c r="A121" s="126"/>
      <c r="B121" s="127"/>
      <c r="C121" s="127"/>
      <c r="D121" s="127"/>
      <c r="E121" s="127"/>
      <c r="F121" s="127"/>
      <c r="G121" s="127"/>
      <c r="H121" s="127"/>
      <c r="I121" s="127"/>
      <c r="J121" s="127"/>
      <c r="K121" s="125"/>
    </row>
    <row r="122" spans="1:11" x14ac:dyDescent="0.25">
      <c r="A122" s="126" t="s">
        <v>362</v>
      </c>
      <c r="B122" s="127"/>
      <c r="C122" s="127"/>
      <c r="D122" s="127"/>
      <c r="E122" s="127"/>
      <c r="F122" s="127"/>
      <c r="G122" s="127"/>
      <c r="H122" s="127"/>
      <c r="I122" s="127"/>
      <c r="J122" s="127"/>
      <c r="K122" s="125"/>
    </row>
    <row r="123" spans="1:11" x14ac:dyDescent="0.25">
      <c r="A123" s="126" t="s">
        <v>359</v>
      </c>
      <c r="B123" s="127" t="s">
        <v>96</v>
      </c>
      <c r="C123" s="127"/>
      <c r="D123" s="127"/>
      <c r="E123" s="127"/>
      <c r="F123" s="127"/>
      <c r="G123" s="127"/>
      <c r="H123" s="127"/>
      <c r="I123" s="127"/>
      <c r="J123" s="127"/>
      <c r="K123" s="125"/>
    </row>
    <row r="124" spans="1:11" x14ac:dyDescent="0.25">
      <c r="A124" s="126" t="s">
        <v>32</v>
      </c>
      <c r="B124" s="127">
        <v>5.04</v>
      </c>
      <c r="C124" s="127"/>
      <c r="D124" s="127"/>
      <c r="E124" s="127"/>
      <c r="F124" s="127"/>
      <c r="G124" s="127"/>
      <c r="H124" s="127"/>
      <c r="I124" s="127"/>
      <c r="J124" s="127"/>
      <c r="K124" s="125"/>
    </row>
    <row r="125" spans="1:11" x14ac:dyDescent="0.25">
      <c r="A125" s="126" t="s">
        <v>33</v>
      </c>
      <c r="B125" s="127">
        <v>5.5720000000000001</v>
      </c>
      <c r="C125" s="127"/>
      <c r="D125" s="127"/>
      <c r="E125" s="127"/>
      <c r="F125" s="127"/>
      <c r="G125" s="127"/>
      <c r="H125" s="127"/>
      <c r="I125" s="127"/>
      <c r="J125" s="127"/>
      <c r="K125" s="125"/>
    </row>
    <row r="126" spans="1:11" x14ac:dyDescent="0.25">
      <c r="A126" s="126" t="s">
        <v>57</v>
      </c>
      <c r="B126" s="127">
        <v>6.1639999999999997</v>
      </c>
      <c r="C126" s="127"/>
      <c r="D126" s="127"/>
      <c r="E126" s="127"/>
      <c r="F126" s="127"/>
      <c r="G126" s="127"/>
      <c r="H126" s="127"/>
      <c r="I126" s="127"/>
      <c r="J126" s="127"/>
      <c r="K126" s="125"/>
    </row>
    <row r="127" spans="1:11" x14ac:dyDescent="0.25">
      <c r="A127" s="126" t="s">
        <v>58</v>
      </c>
      <c r="B127" s="127">
        <v>7.3390000000000004</v>
      </c>
      <c r="C127" s="127"/>
      <c r="D127" s="127"/>
      <c r="E127" s="127"/>
      <c r="F127" s="127"/>
      <c r="G127" s="127"/>
      <c r="H127" s="127"/>
      <c r="I127" s="127"/>
      <c r="J127" s="127"/>
      <c r="K127" s="125"/>
    </row>
    <row r="128" spans="1:11" x14ac:dyDescent="0.25">
      <c r="A128" s="126" t="s">
        <v>59</v>
      </c>
      <c r="B128" s="127">
        <v>8.0939999999999994</v>
      </c>
      <c r="C128" s="127"/>
      <c r="D128" s="127"/>
      <c r="E128" s="127"/>
      <c r="F128" s="127"/>
      <c r="G128" s="127"/>
      <c r="H128" s="127"/>
      <c r="I128" s="127"/>
      <c r="J128" s="127"/>
      <c r="K128" s="125"/>
    </row>
    <row r="129" spans="1:11" x14ac:dyDescent="0.25">
      <c r="A129" s="126" t="s">
        <v>34</v>
      </c>
      <c r="B129" s="127">
        <v>8.6189999999999998</v>
      </c>
      <c r="C129" s="127"/>
      <c r="D129" s="127"/>
      <c r="E129" s="127"/>
      <c r="F129" s="127"/>
      <c r="G129" s="127"/>
      <c r="H129" s="127"/>
      <c r="I129" s="127"/>
      <c r="J129" s="127"/>
      <c r="K129" s="125"/>
    </row>
    <row r="130" spans="1:11" x14ac:dyDescent="0.25">
      <c r="A130" s="126" t="s">
        <v>35</v>
      </c>
      <c r="B130" s="127">
        <v>9.6259999999999994</v>
      </c>
      <c r="C130" s="127"/>
      <c r="D130" s="127"/>
      <c r="E130" s="127"/>
      <c r="F130" s="127"/>
      <c r="G130" s="127"/>
      <c r="H130" s="127"/>
      <c r="I130" s="127"/>
      <c r="J130" s="127"/>
      <c r="K130" s="125"/>
    </row>
    <row r="131" spans="1:11" x14ac:dyDescent="0.25">
      <c r="A131" s="126" t="s">
        <v>363</v>
      </c>
      <c r="B131" s="127"/>
      <c r="C131" s="127"/>
      <c r="D131" s="127"/>
      <c r="E131" s="127"/>
      <c r="F131" s="127"/>
      <c r="G131" s="127"/>
      <c r="H131" s="127"/>
      <c r="I131" s="127"/>
      <c r="J131" s="127"/>
      <c r="K131" s="125"/>
    </row>
    <row r="132" spans="1:11" x14ac:dyDescent="0.25">
      <c r="A132" s="126"/>
      <c r="B132" s="127"/>
      <c r="C132" s="127"/>
      <c r="D132" s="127"/>
      <c r="E132" s="127"/>
      <c r="F132" s="127"/>
      <c r="G132" s="127"/>
      <c r="H132" s="127"/>
      <c r="I132" s="127"/>
      <c r="J132" s="127"/>
      <c r="K132" s="125"/>
    </row>
    <row r="133" spans="1:11" x14ac:dyDescent="0.25">
      <c r="A133" s="126" t="s">
        <v>364</v>
      </c>
      <c r="B133" s="127"/>
      <c r="C133" s="127"/>
      <c r="D133" s="127"/>
      <c r="E133" s="127"/>
      <c r="F133" s="127"/>
      <c r="G133" s="127"/>
      <c r="H133" s="127"/>
      <c r="I133" s="127"/>
      <c r="J133" s="127"/>
      <c r="K133" s="125"/>
    </row>
    <row r="134" spans="1:11" x14ac:dyDescent="0.25">
      <c r="A134" s="126" t="s">
        <v>359</v>
      </c>
      <c r="B134" s="127" t="s">
        <v>96</v>
      </c>
      <c r="C134" s="127" t="s">
        <v>5</v>
      </c>
      <c r="D134" s="127"/>
      <c r="E134" s="127"/>
      <c r="F134" s="127"/>
      <c r="G134" s="127"/>
      <c r="H134" s="127"/>
      <c r="I134" s="127"/>
      <c r="J134" s="127"/>
      <c r="K134" s="125"/>
    </row>
    <row r="135" spans="1:11" x14ac:dyDescent="0.25">
      <c r="A135" s="126" t="s">
        <v>365</v>
      </c>
      <c r="B135" s="127">
        <v>5.0359999999999996</v>
      </c>
      <c r="C135" s="127">
        <v>0.126</v>
      </c>
      <c r="D135" s="127"/>
      <c r="E135" s="127"/>
      <c r="F135" s="127"/>
      <c r="G135" s="127"/>
      <c r="H135" s="127"/>
      <c r="I135" s="127"/>
      <c r="J135" s="127"/>
      <c r="K135" s="125"/>
    </row>
    <row r="136" spans="1:11" x14ac:dyDescent="0.25">
      <c r="A136" s="126" t="s">
        <v>366</v>
      </c>
      <c r="B136" s="127">
        <v>5.4</v>
      </c>
      <c r="C136" s="127">
        <v>0.126</v>
      </c>
      <c r="D136" s="127"/>
      <c r="E136" s="127"/>
      <c r="F136" s="127"/>
      <c r="G136" s="127"/>
      <c r="H136" s="127"/>
      <c r="I136" s="127"/>
      <c r="J136" s="127"/>
      <c r="K136" s="125"/>
    </row>
    <row r="137" spans="1:11" x14ac:dyDescent="0.25">
      <c r="A137" s="126" t="s">
        <v>367</v>
      </c>
      <c r="B137" s="127">
        <v>6.0270000000000001</v>
      </c>
      <c r="C137" s="127">
        <v>0.126</v>
      </c>
      <c r="D137" s="127"/>
      <c r="E137" s="127"/>
      <c r="F137" s="127"/>
      <c r="G137" s="127"/>
      <c r="H137" s="127"/>
      <c r="I137" s="127"/>
      <c r="J137" s="127"/>
      <c r="K137" s="125"/>
    </row>
    <row r="138" spans="1:11" x14ac:dyDescent="0.25">
      <c r="A138" s="126" t="s">
        <v>368</v>
      </c>
      <c r="B138" s="127">
        <v>7.2450000000000001</v>
      </c>
      <c r="C138" s="127">
        <v>0.126</v>
      </c>
      <c r="D138" s="127"/>
      <c r="E138" s="127"/>
      <c r="F138" s="127"/>
      <c r="G138" s="127"/>
      <c r="H138" s="127"/>
      <c r="I138" s="127"/>
      <c r="J138" s="127"/>
      <c r="K138" s="125"/>
    </row>
    <row r="139" spans="1:11" x14ac:dyDescent="0.25">
      <c r="A139" s="126" t="s">
        <v>369</v>
      </c>
      <c r="B139" s="127">
        <v>7.7549999999999999</v>
      </c>
      <c r="C139" s="127">
        <v>0.126</v>
      </c>
      <c r="D139" s="127"/>
      <c r="E139" s="127"/>
      <c r="F139" s="127"/>
      <c r="G139" s="127"/>
      <c r="H139" s="127"/>
      <c r="I139" s="127"/>
      <c r="J139" s="127"/>
      <c r="K139" s="125"/>
    </row>
    <row r="140" spans="1:11" x14ac:dyDescent="0.25">
      <c r="A140" s="126" t="s">
        <v>370</v>
      </c>
      <c r="B140" s="127">
        <v>8.327</v>
      </c>
      <c r="C140" s="127">
        <v>0.126</v>
      </c>
      <c r="D140" s="127"/>
      <c r="E140" s="127"/>
      <c r="F140" s="127"/>
      <c r="G140" s="127"/>
      <c r="H140" s="127"/>
      <c r="I140" s="127"/>
      <c r="J140" s="127"/>
      <c r="K140" s="125"/>
    </row>
    <row r="141" spans="1:11" x14ac:dyDescent="0.25">
      <c r="A141" s="126" t="s">
        <v>371</v>
      </c>
      <c r="B141" s="127">
        <v>9.218</v>
      </c>
      <c r="C141" s="127">
        <v>0.126</v>
      </c>
      <c r="D141" s="127"/>
      <c r="E141" s="127"/>
      <c r="F141" s="127"/>
      <c r="G141" s="127"/>
      <c r="H141" s="127"/>
      <c r="I141" s="127"/>
      <c r="J141" s="127"/>
      <c r="K141" s="125"/>
    </row>
    <row r="142" spans="1:11" x14ac:dyDescent="0.25">
      <c r="A142" s="126" t="s">
        <v>372</v>
      </c>
      <c r="B142" s="127">
        <v>5.0439999999999996</v>
      </c>
      <c r="C142" s="127">
        <v>0.13900000000000001</v>
      </c>
      <c r="D142" s="127"/>
      <c r="E142" s="127"/>
      <c r="F142" s="127"/>
      <c r="G142" s="127"/>
      <c r="H142" s="127"/>
      <c r="I142" s="127"/>
      <c r="J142" s="127"/>
      <c r="K142" s="125"/>
    </row>
    <row r="143" spans="1:11" x14ac:dyDescent="0.25">
      <c r="A143" s="126" t="s">
        <v>373</v>
      </c>
      <c r="B143" s="127">
        <v>5.7439999999999998</v>
      </c>
      <c r="C143" s="127">
        <v>0.13900000000000001</v>
      </c>
      <c r="D143" s="127"/>
      <c r="E143" s="127"/>
      <c r="F143" s="127"/>
      <c r="G143" s="127"/>
      <c r="H143" s="127"/>
      <c r="I143" s="127"/>
      <c r="J143" s="127"/>
      <c r="K143" s="125"/>
    </row>
    <row r="144" spans="1:11" x14ac:dyDescent="0.25">
      <c r="A144" s="126" t="s">
        <v>374</v>
      </c>
      <c r="B144" s="127">
        <v>6.3</v>
      </c>
      <c r="C144" s="127">
        <v>0.13900000000000001</v>
      </c>
      <c r="D144" s="127"/>
      <c r="E144" s="127"/>
      <c r="F144" s="127"/>
      <c r="G144" s="127"/>
      <c r="H144" s="127"/>
      <c r="I144" s="127"/>
      <c r="J144" s="127"/>
      <c r="K144" s="125"/>
    </row>
    <row r="145" spans="1:11" x14ac:dyDescent="0.25">
      <c r="A145" s="126" t="s">
        <v>375</v>
      </c>
      <c r="B145" s="127">
        <v>7.4329999999999998</v>
      </c>
      <c r="C145" s="127">
        <v>0.13900000000000001</v>
      </c>
      <c r="D145" s="127"/>
      <c r="E145" s="127"/>
      <c r="F145" s="127"/>
      <c r="G145" s="127"/>
      <c r="H145" s="127"/>
      <c r="I145" s="127"/>
      <c r="J145" s="127"/>
      <c r="K145" s="125"/>
    </row>
    <row r="146" spans="1:11" x14ac:dyDescent="0.25">
      <c r="A146" s="126" t="s">
        <v>376</v>
      </c>
      <c r="B146" s="127">
        <v>8.4329999999999998</v>
      </c>
      <c r="C146" s="127">
        <v>0.13900000000000001</v>
      </c>
      <c r="D146" s="127"/>
      <c r="E146" s="127"/>
      <c r="F146" s="127"/>
      <c r="G146" s="127"/>
      <c r="H146" s="127"/>
      <c r="I146" s="127"/>
      <c r="J146" s="127"/>
      <c r="K146" s="125"/>
    </row>
    <row r="147" spans="1:11" x14ac:dyDescent="0.25">
      <c r="A147" s="126" t="s">
        <v>377</v>
      </c>
      <c r="B147" s="127">
        <v>8.9109999999999996</v>
      </c>
      <c r="C147" s="127">
        <v>0.13900000000000001</v>
      </c>
      <c r="D147" s="127"/>
      <c r="E147" s="127"/>
      <c r="F147" s="127"/>
      <c r="G147" s="127"/>
      <c r="H147" s="127"/>
      <c r="I147" s="127"/>
      <c r="J147" s="127"/>
      <c r="K147" s="125"/>
    </row>
    <row r="148" spans="1:11" x14ac:dyDescent="0.25">
      <c r="A148" s="126" t="s">
        <v>378</v>
      </c>
      <c r="B148" s="127">
        <v>10.032999999999999</v>
      </c>
      <c r="C148" s="127">
        <v>0.13900000000000001</v>
      </c>
      <c r="D148" s="127"/>
      <c r="E148" s="127"/>
      <c r="F148" s="127"/>
      <c r="G148" s="127"/>
      <c r="H148" s="127"/>
      <c r="I148" s="127"/>
      <c r="J148" s="127"/>
      <c r="K148" s="125"/>
    </row>
    <row r="149" spans="1:11" x14ac:dyDescent="0.25">
      <c r="A149" s="126"/>
      <c r="B149" s="127"/>
      <c r="C149" s="127"/>
      <c r="D149" s="127"/>
      <c r="E149" s="127"/>
      <c r="F149" s="127"/>
      <c r="G149" s="127"/>
      <c r="H149" s="127"/>
      <c r="I149" s="127"/>
      <c r="J149" s="127"/>
      <c r="K149" s="125"/>
    </row>
    <row r="150" spans="1:11" x14ac:dyDescent="0.25">
      <c r="A150" s="126"/>
      <c r="B150" s="127"/>
      <c r="C150" s="127"/>
      <c r="D150" s="127"/>
      <c r="E150" s="127"/>
      <c r="F150" s="127"/>
      <c r="G150" s="127"/>
      <c r="H150" s="127"/>
      <c r="I150" s="127"/>
      <c r="J150" s="127"/>
      <c r="K150" s="125"/>
    </row>
    <row r="151" spans="1:11" x14ac:dyDescent="0.25">
      <c r="A151" s="126"/>
      <c r="B151" s="127"/>
      <c r="C151" s="127"/>
      <c r="D151" s="127"/>
      <c r="E151" s="127"/>
      <c r="F151" s="127"/>
      <c r="G151" s="127"/>
      <c r="H151" s="127"/>
      <c r="I151" s="127"/>
      <c r="J151" s="127"/>
      <c r="K151" s="125"/>
    </row>
    <row r="152" spans="1:11" x14ac:dyDescent="0.25">
      <c r="A152" s="128" t="s">
        <v>379</v>
      </c>
      <c r="B152" s="48"/>
      <c r="C152" s="48"/>
      <c r="D152" s="48"/>
      <c r="E152" s="48"/>
      <c r="F152" s="127"/>
      <c r="G152" s="127"/>
      <c r="H152" s="127"/>
      <c r="I152" s="127"/>
      <c r="J152" s="127"/>
      <c r="K152" s="125"/>
    </row>
    <row r="153" spans="1:11" x14ac:dyDescent="0.25">
      <c r="A153" s="126" t="s">
        <v>380</v>
      </c>
      <c r="B153" s="127"/>
      <c r="C153" s="127"/>
      <c r="D153" s="127"/>
      <c r="E153" s="127"/>
      <c r="F153" s="127"/>
      <c r="G153" s="127"/>
      <c r="H153" s="127"/>
      <c r="I153" s="127"/>
      <c r="J153" s="127"/>
      <c r="K153" s="125"/>
    </row>
    <row r="154" spans="1:11" x14ac:dyDescent="0.25">
      <c r="A154" s="126"/>
      <c r="B154" s="127"/>
      <c r="C154" s="127"/>
      <c r="D154" s="127"/>
      <c r="E154" s="127"/>
      <c r="F154" s="127"/>
      <c r="G154" s="127"/>
      <c r="H154" s="127"/>
      <c r="I154" s="127"/>
      <c r="J154" s="127"/>
      <c r="K154" s="125"/>
    </row>
    <row r="155" spans="1:11" x14ac:dyDescent="0.25">
      <c r="A155" s="126" t="s">
        <v>381</v>
      </c>
      <c r="B155" s="127"/>
      <c r="C155" s="127"/>
      <c r="D155" s="127"/>
      <c r="E155" s="127"/>
      <c r="F155" s="127"/>
      <c r="G155" s="127"/>
      <c r="H155" s="127"/>
      <c r="I155" s="127"/>
      <c r="J155" s="127"/>
      <c r="K155" s="125"/>
    </row>
    <row r="156" spans="1:11" x14ac:dyDescent="0.25">
      <c r="A156" s="126" t="s">
        <v>99</v>
      </c>
      <c r="B156" s="127" t="s">
        <v>100</v>
      </c>
      <c r="C156" s="127" t="s">
        <v>382</v>
      </c>
      <c r="D156" s="127" t="s">
        <v>383</v>
      </c>
      <c r="E156" s="127" t="s">
        <v>384</v>
      </c>
      <c r="F156" s="127" t="s">
        <v>385</v>
      </c>
      <c r="G156" s="127"/>
      <c r="H156" s="127"/>
      <c r="I156" s="127"/>
      <c r="J156" s="127"/>
      <c r="K156" s="125"/>
    </row>
    <row r="157" spans="1:11" x14ac:dyDescent="0.25">
      <c r="A157" s="126" t="s">
        <v>386</v>
      </c>
      <c r="B157" s="127">
        <v>4.1820000000000004</v>
      </c>
      <c r="C157" s="127">
        <v>23.501999999999999</v>
      </c>
      <c r="D157" s="127">
        <v>0</v>
      </c>
      <c r="E157" s="127">
        <v>2E-3</v>
      </c>
      <c r="F157" s="127" t="s">
        <v>105</v>
      </c>
      <c r="G157" s="127"/>
      <c r="H157" s="127"/>
      <c r="I157" s="127"/>
      <c r="J157" s="127"/>
      <c r="K157" s="125"/>
    </row>
    <row r="158" spans="1:11" x14ac:dyDescent="0.25">
      <c r="A158" s="126" t="s">
        <v>387</v>
      </c>
      <c r="B158" s="127">
        <v>3.8180000000000001</v>
      </c>
      <c r="C158" s="127">
        <v>21.457999999999998</v>
      </c>
      <c r="D158" s="127">
        <v>0</v>
      </c>
      <c r="E158" s="127">
        <v>3.0000000000000001E-3</v>
      </c>
      <c r="F158" s="127" t="s">
        <v>105</v>
      </c>
      <c r="G158" s="127"/>
      <c r="H158" s="127"/>
      <c r="I158" s="127"/>
      <c r="J158" s="127"/>
      <c r="K158" s="125"/>
    </row>
    <row r="159" spans="1:11" x14ac:dyDescent="0.25">
      <c r="A159" s="126" t="s">
        <v>388</v>
      </c>
      <c r="B159" s="127">
        <v>3.2909999999999999</v>
      </c>
      <c r="C159" s="127">
        <v>18.495000000000001</v>
      </c>
      <c r="D159" s="127">
        <v>0</v>
      </c>
      <c r="E159" s="127">
        <v>3.0000000000000001E-3</v>
      </c>
      <c r="F159" s="127" t="s">
        <v>105</v>
      </c>
      <c r="G159" s="127"/>
      <c r="H159" s="127"/>
      <c r="I159" s="127"/>
      <c r="J159" s="127"/>
      <c r="K159" s="125"/>
    </row>
    <row r="160" spans="1:11" x14ac:dyDescent="0.25">
      <c r="A160" s="126" t="s">
        <v>111</v>
      </c>
      <c r="B160" s="127">
        <v>3.1909999999999998</v>
      </c>
      <c r="C160" s="127">
        <v>17.933</v>
      </c>
      <c r="D160" s="127">
        <v>0</v>
      </c>
      <c r="E160" s="127">
        <v>3.0000000000000001E-3</v>
      </c>
      <c r="F160" s="127" t="s">
        <v>105</v>
      </c>
      <c r="G160" s="127"/>
      <c r="H160" s="127"/>
      <c r="I160" s="127"/>
      <c r="J160" s="127"/>
      <c r="K160" s="125"/>
    </row>
    <row r="161" spans="1:11" x14ac:dyDescent="0.25">
      <c r="A161" s="126" t="s">
        <v>389</v>
      </c>
      <c r="B161" s="127">
        <v>2.927</v>
      </c>
      <c r="C161" s="127">
        <v>16.451000000000001</v>
      </c>
      <c r="D161" s="127">
        <v>0</v>
      </c>
      <c r="E161" s="127">
        <v>3.0000000000000001E-3</v>
      </c>
      <c r="F161" s="127" t="s">
        <v>105</v>
      </c>
      <c r="G161" s="127"/>
      <c r="H161" s="127"/>
      <c r="I161" s="127"/>
      <c r="J161" s="127"/>
      <c r="K161" s="125"/>
    </row>
    <row r="162" spans="1:11" x14ac:dyDescent="0.25">
      <c r="A162" s="126" t="s">
        <v>390</v>
      </c>
      <c r="B162" s="127">
        <v>2.718</v>
      </c>
      <c r="C162" s="127">
        <v>15.276</v>
      </c>
      <c r="D162" s="127">
        <v>0</v>
      </c>
      <c r="E162" s="127">
        <v>3.0000000000000001E-3</v>
      </c>
      <c r="F162" s="127" t="s">
        <v>105</v>
      </c>
      <c r="G162" s="127"/>
      <c r="H162" s="127"/>
      <c r="I162" s="127"/>
      <c r="J162" s="127"/>
      <c r="K162" s="125"/>
    </row>
    <row r="163" spans="1:11" x14ac:dyDescent="0.25">
      <c r="A163" s="126" t="s">
        <v>391</v>
      </c>
      <c r="B163" s="127">
        <v>2.355</v>
      </c>
      <c r="C163" s="127">
        <v>13.233000000000001</v>
      </c>
      <c r="D163" s="127">
        <v>0</v>
      </c>
      <c r="E163" s="127">
        <v>3.0000000000000001E-3</v>
      </c>
      <c r="F163" s="127" t="s">
        <v>105</v>
      </c>
      <c r="G163" s="127"/>
      <c r="H163" s="127"/>
      <c r="I163" s="127"/>
      <c r="J163" s="127"/>
      <c r="K163" s="125"/>
    </row>
    <row r="164" spans="1:11" x14ac:dyDescent="0.25">
      <c r="A164" s="126" t="s">
        <v>103</v>
      </c>
      <c r="B164" s="127">
        <v>2.2999999999999998</v>
      </c>
      <c r="C164" s="127">
        <v>12.926</v>
      </c>
      <c r="D164" s="127">
        <v>0</v>
      </c>
      <c r="E164" s="127">
        <v>4.0000000000000001E-3</v>
      </c>
      <c r="F164" s="127" t="s">
        <v>105</v>
      </c>
      <c r="G164" s="127"/>
      <c r="H164" s="127"/>
      <c r="I164" s="127"/>
      <c r="J164" s="127"/>
      <c r="K164" s="125"/>
    </row>
    <row r="165" spans="1:11" x14ac:dyDescent="0.25">
      <c r="A165" s="126" t="s">
        <v>392</v>
      </c>
      <c r="B165" s="127">
        <v>2.2090000000000001</v>
      </c>
      <c r="C165" s="127">
        <v>12.414999999999999</v>
      </c>
      <c r="D165" s="127">
        <v>0</v>
      </c>
      <c r="E165" s="127">
        <v>4.0000000000000001E-3</v>
      </c>
      <c r="F165" s="127" t="s">
        <v>105</v>
      </c>
      <c r="G165" s="127"/>
      <c r="H165" s="127"/>
      <c r="I165" s="127"/>
      <c r="J165" s="127"/>
      <c r="K165" s="125"/>
    </row>
    <row r="166" spans="1:11" x14ac:dyDescent="0.25">
      <c r="A166" s="126" t="s">
        <v>112</v>
      </c>
      <c r="B166" s="127">
        <v>1.9730000000000001</v>
      </c>
      <c r="C166" s="127">
        <v>11.087</v>
      </c>
      <c r="D166" s="127">
        <v>0</v>
      </c>
      <c r="E166" s="127">
        <v>4.0000000000000001E-3</v>
      </c>
      <c r="F166" s="127" t="s">
        <v>105</v>
      </c>
      <c r="G166" s="127"/>
      <c r="H166" s="127"/>
      <c r="I166" s="127"/>
      <c r="J166" s="127"/>
      <c r="K166" s="125"/>
    </row>
    <row r="167" spans="1:11" x14ac:dyDescent="0.25">
      <c r="A167" s="126" t="s">
        <v>393</v>
      </c>
      <c r="B167" s="127">
        <v>1.845</v>
      </c>
      <c r="C167" s="127">
        <v>10.372</v>
      </c>
      <c r="D167" s="127">
        <v>0</v>
      </c>
      <c r="E167" s="127">
        <v>5.0000000000000001E-3</v>
      </c>
      <c r="F167" s="127" t="s">
        <v>105</v>
      </c>
      <c r="G167" s="127"/>
      <c r="H167" s="127"/>
      <c r="I167" s="127"/>
      <c r="J167" s="127"/>
      <c r="K167" s="125"/>
    </row>
    <row r="168" spans="1:11" x14ac:dyDescent="0.25">
      <c r="A168" s="126" t="s">
        <v>114</v>
      </c>
      <c r="B168" s="127">
        <v>1.7270000000000001</v>
      </c>
      <c r="C168" s="127">
        <v>9.7070000000000007</v>
      </c>
      <c r="D168" s="127">
        <v>0</v>
      </c>
      <c r="E168" s="127">
        <v>5.0000000000000001E-3</v>
      </c>
      <c r="F168" s="127" t="s">
        <v>105</v>
      </c>
      <c r="G168" s="127"/>
      <c r="H168" s="127"/>
      <c r="I168" s="127"/>
      <c r="J168" s="127"/>
      <c r="K168" s="125"/>
    </row>
    <row r="169" spans="1:11" x14ac:dyDescent="0.25">
      <c r="A169" s="126" t="s">
        <v>113</v>
      </c>
      <c r="B169" s="127">
        <v>1.464</v>
      </c>
      <c r="C169" s="127">
        <v>8.2260000000000009</v>
      </c>
      <c r="D169" s="127">
        <v>0</v>
      </c>
      <c r="E169" s="127">
        <v>6.0000000000000001E-3</v>
      </c>
      <c r="F169" s="127" t="s">
        <v>105</v>
      </c>
      <c r="G169" s="127"/>
      <c r="H169" s="127"/>
      <c r="I169" s="127"/>
      <c r="J169" s="127"/>
      <c r="K169" s="125"/>
    </row>
    <row r="170" spans="1:11" x14ac:dyDescent="0.25">
      <c r="A170" s="126" t="s">
        <v>116</v>
      </c>
      <c r="B170" s="127">
        <v>1.218</v>
      </c>
      <c r="C170" s="127">
        <v>6.8460000000000001</v>
      </c>
      <c r="D170" s="127">
        <v>0</v>
      </c>
      <c r="E170" s="127">
        <v>6.0000000000000001E-3</v>
      </c>
      <c r="F170" s="127" t="s">
        <v>105</v>
      </c>
      <c r="G170" s="127"/>
      <c r="H170" s="127"/>
      <c r="I170" s="127"/>
      <c r="J170" s="127"/>
      <c r="K170" s="125"/>
    </row>
    <row r="171" spans="1:11" x14ac:dyDescent="0.25">
      <c r="A171" s="126" t="s">
        <v>106</v>
      </c>
      <c r="B171" s="127">
        <v>1.0820000000000001</v>
      </c>
      <c r="C171" s="127">
        <v>6.08</v>
      </c>
      <c r="D171" s="127">
        <v>0</v>
      </c>
      <c r="E171" s="127">
        <v>7.0000000000000001E-3</v>
      </c>
      <c r="F171" s="127" t="s">
        <v>105</v>
      </c>
      <c r="G171" s="127"/>
      <c r="H171" s="127"/>
      <c r="I171" s="127"/>
      <c r="J171" s="127"/>
      <c r="K171" s="125"/>
    </row>
    <row r="172" spans="1:11" x14ac:dyDescent="0.25">
      <c r="A172" s="126" t="s">
        <v>394</v>
      </c>
      <c r="B172" s="127">
        <v>0.99099999999999999</v>
      </c>
      <c r="C172" s="127">
        <v>5.569</v>
      </c>
      <c r="D172" s="127">
        <v>0</v>
      </c>
      <c r="E172" s="127">
        <v>8.9999999999999993E-3</v>
      </c>
      <c r="F172" s="127" t="s">
        <v>105</v>
      </c>
      <c r="G172" s="127"/>
      <c r="H172" s="127"/>
      <c r="I172" s="127"/>
      <c r="J172" s="127"/>
      <c r="K172" s="125"/>
    </row>
    <row r="173" spans="1:11" x14ac:dyDescent="0.25">
      <c r="A173" s="126" t="s">
        <v>136</v>
      </c>
      <c r="B173" s="127">
        <v>0.89100000000000001</v>
      </c>
      <c r="C173" s="127">
        <v>5.0069999999999997</v>
      </c>
      <c r="D173" s="127">
        <v>0</v>
      </c>
      <c r="E173" s="127">
        <v>0.01</v>
      </c>
      <c r="F173" s="127" t="s">
        <v>105</v>
      </c>
      <c r="G173" s="127"/>
      <c r="H173" s="127"/>
      <c r="I173" s="127"/>
      <c r="J173" s="127"/>
      <c r="K173" s="125"/>
    </row>
    <row r="174" spans="1:11" x14ac:dyDescent="0.25">
      <c r="A174" s="126" t="s">
        <v>395</v>
      </c>
      <c r="B174" s="127">
        <v>0.627</v>
      </c>
      <c r="C174" s="127">
        <v>3.5249999999999999</v>
      </c>
      <c r="D174" s="127">
        <v>1E-3</v>
      </c>
      <c r="E174" s="127">
        <v>1.2999999999999999E-2</v>
      </c>
      <c r="F174" s="127" t="s">
        <v>105</v>
      </c>
      <c r="G174" s="127"/>
      <c r="H174" s="127"/>
      <c r="I174" s="127"/>
      <c r="J174" s="127"/>
      <c r="K174" s="125"/>
    </row>
    <row r="175" spans="1:11" x14ac:dyDescent="0.25">
      <c r="A175" s="126" t="s">
        <v>107</v>
      </c>
      <c r="B175" s="127">
        <v>0.57299999999999995</v>
      </c>
      <c r="C175" s="127">
        <v>3.2189999999999999</v>
      </c>
      <c r="D175" s="127">
        <v>2E-3</v>
      </c>
      <c r="E175" s="127">
        <v>1.7000000000000001E-2</v>
      </c>
      <c r="F175" s="127" t="s">
        <v>105</v>
      </c>
      <c r="G175" s="127"/>
      <c r="H175" s="127"/>
      <c r="I175" s="127"/>
      <c r="J175" s="127"/>
      <c r="K175" s="125"/>
    </row>
    <row r="176" spans="1:11" x14ac:dyDescent="0.25">
      <c r="A176" s="126" t="s">
        <v>115</v>
      </c>
      <c r="B176" s="127">
        <v>0.50900000000000001</v>
      </c>
      <c r="C176" s="127">
        <v>2.8610000000000002</v>
      </c>
      <c r="D176" s="127">
        <v>5.0000000000000001E-3</v>
      </c>
      <c r="E176" s="127">
        <v>2.5000000000000001E-2</v>
      </c>
      <c r="F176" s="127" t="s">
        <v>105</v>
      </c>
      <c r="G176" s="127"/>
      <c r="H176" s="127"/>
      <c r="I176" s="127"/>
      <c r="J176" s="127"/>
      <c r="K176" s="125"/>
    </row>
    <row r="177" spans="1:11" x14ac:dyDescent="0.25">
      <c r="A177" s="126" t="s">
        <v>396</v>
      </c>
      <c r="B177" s="127">
        <v>0.36399999999999999</v>
      </c>
      <c r="C177" s="127">
        <v>2.044</v>
      </c>
      <c r="D177" s="127">
        <v>4.2999999999999997E-2</v>
      </c>
      <c r="E177" s="127">
        <v>0.05</v>
      </c>
      <c r="F177" s="127" t="s">
        <v>105</v>
      </c>
      <c r="G177" s="127"/>
      <c r="H177" s="127"/>
      <c r="I177" s="127"/>
      <c r="J177" s="127"/>
      <c r="K177" s="125"/>
    </row>
    <row r="178" spans="1:11" x14ac:dyDescent="0.25">
      <c r="A178" s="126"/>
      <c r="B178" s="127"/>
      <c r="C178" s="127"/>
      <c r="D178" s="127"/>
      <c r="E178" s="127"/>
      <c r="F178" s="127"/>
      <c r="G178" s="127"/>
      <c r="H178" s="127"/>
      <c r="I178" s="127"/>
      <c r="J178" s="127"/>
      <c r="K178" s="125"/>
    </row>
    <row r="179" spans="1:11" x14ac:dyDescent="0.25">
      <c r="A179" s="126"/>
      <c r="B179" s="127"/>
      <c r="C179" s="127"/>
      <c r="D179" s="127"/>
      <c r="E179" s="127"/>
      <c r="F179" s="127"/>
      <c r="G179" s="127"/>
      <c r="H179" s="127"/>
      <c r="I179" s="127"/>
      <c r="J179" s="127"/>
      <c r="K179" s="125"/>
    </row>
    <row r="180" spans="1:11" x14ac:dyDescent="0.25">
      <c r="A180" s="126" t="s">
        <v>397</v>
      </c>
      <c r="B180" s="127"/>
      <c r="C180" s="127"/>
      <c r="D180" s="127"/>
      <c r="E180" s="127"/>
      <c r="F180" s="127"/>
      <c r="G180" s="127"/>
      <c r="H180" s="127"/>
      <c r="I180" s="127"/>
      <c r="J180" s="127"/>
      <c r="K180" s="125"/>
    </row>
    <row r="181" spans="1:11" x14ac:dyDescent="0.25">
      <c r="A181" s="126" t="s">
        <v>99</v>
      </c>
      <c r="B181" s="127" t="s">
        <v>100</v>
      </c>
      <c r="C181" s="127" t="s">
        <v>382</v>
      </c>
      <c r="D181" s="127" t="s">
        <v>383</v>
      </c>
      <c r="E181" s="127" t="s">
        <v>384</v>
      </c>
      <c r="F181" s="127" t="s">
        <v>385</v>
      </c>
      <c r="G181" s="127"/>
      <c r="H181" s="127"/>
      <c r="I181" s="127"/>
      <c r="J181" s="127"/>
      <c r="K181" s="125"/>
    </row>
    <row r="182" spans="1:11" x14ac:dyDescent="0.25">
      <c r="A182" s="126" t="s">
        <v>386</v>
      </c>
      <c r="B182" s="127">
        <v>4.9889999999999999</v>
      </c>
      <c r="C182" s="127">
        <v>25.361000000000001</v>
      </c>
      <c r="D182" s="127">
        <v>0</v>
      </c>
      <c r="E182" s="127">
        <v>2E-3</v>
      </c>
      <c r="F182" s="127" t="s">
        <v>105</v>
      </c>
      <c r="G182" s="127"/>
      <c r="H182" s="127"/>
      <c r="I182" s="127"/>
      <c r="J182" s="127"/>
      <c r="K182" s="125"/>
    </row>
    <row r="183" spans="1:11" x14ac:dyDescent="0.25">
      <c r="A183" s="126" t="s">
        <v>387</v>
      </c>
      <c r="B183" s="127">
        <v>4.2889999999999997</v>
      </c>
      <c r="C183" s="127">
        <v>21.803000000000001</v>
      </c>
      <c r="D183" s="127">
        <v>0</v>
      </c>
      <c r="E183" s="127">
        <v>3.0000000000000001E-3</v>
      </c>
      <c r="F183" s="127" t="s">
        <v>105</v>
      </c>
      <c r="G183" s="127"/>
      <c r="H183" s="127"/>
      <c r="I183" s="127"/>
      <c r="J183" s="127"/>
      <c r="K183" s="125"/>
    </row>
    <row r="184" spans="1:11" x14ac:dyDescent="0.25">
      <c r="A184" s="126" t="s">
        <v>388</v>
      </c>
      <c r="B184" s="127">
        <v>3.867</v>
      </c>
      <c r="C184" s="127">
        <v>19.655999999999999</v>
      </c>
      <c r="D184" s="127">
        <v>0</v>
      </c>
      <c r="E184" s="127">
        <v>3.0000000000000001E-3</v>
      </c>
      <c r="F184" s="127" t="s">
        <v>105</v>
      </c>
      <c r="G184" s="127"/>
      <c r="H184" s="127"/>
      <c r="I184" s="127"/>
      <c r="J184" s="127"/>
      <c r="K184" s="125"/>
    </row>
    <row r="185" spans="1:11" x14ac:dyDescent="0.25">
      <c r="A185" s="126" t="s">
        <v>111</v>
      </c>
      <c r="B185" s="127">
        <v>3.7330000000000001</v>
      </c>
      <c r="C185" s="127">
        <v>18.978999999999999</v>
      </c>
      <c r="D185" s="127">
        <v>0</v>
      </c>
      <c r="E185" s="127">
        <v>3.0000000000000001E-3</v>
      </c>
      <c r="F185" s="127" t="s">
        <v>105</v>
      </c>
      <c r="G185" s="127"/>
      <c r="H185" s="127"/>
      <c r="I185" s="127"/>
      <c r="J185" s="127"/>
      <c r="K185" s="125"/>
    </row>
    <row r="186" spans="1:11" x14ac:dyDescent="0.25">
      <c r="A186" s="126" t="s">
        <v>390</v>
      </c>
      <c r="B186" s="127">
        <v>3.3889999999999998</v>
      </c>
      <c r="C186" s="127">
        <v>17.228000000000002</v>
      </c>
      <c r="D186" s="127">
        <v>0</v>
      </c>
      <c r="E186" s="127">
        <v>3.0000000000000001E-3</v>
      </c>
      <c r="F186" s="127" t="s">
        <v>105</v>
      </c>
      <c r="G186" s="127"/>
      <c r="H186" s="127"/>
      <c r="I186" s="127"/>
      <c r="J186" s="127"/>
      <c r="K186" s="125"/>
    </row>
    <row r="187" spans="1:11" x14ac:dyDescent="0.25">
      <c r="A187" s="126" t="s">
        <v>389</v>
      </c>
      <c r="B187" s="127">
        <v>3.1669999999999998</v>
      </c>
      <c r="C187" s="127">
        <v>16.097999999999999</v>
      </c>
      <c r="D187" s="127">
        <v>0</v>
      </c>
      <c r="E187" s="127">
        <v>3.0000000000000001E-3</v>
      </c>
      <c r="F187" s="127" t="s">
        <v>105</v>
      </c>
      <c r="G187" s="127"/>
      <c r="H187" s="127"/>
      <c r="I187" s="127"/>
      <c r="J187" s="127"/>
      <c r="K187" s="125"/>
    </row>
    <row r="188" spans="1:11" x14ac:dyDescent="0.25">
      <c r="A188" s="126" t="s">
        <v>391</v>
      </c>
      <c r="B188" s="127">
        <v>2.6890000000000001</v>
      </c>
      <c r="C188" s="127">
        <v>13.669</v>
      </c>
      <c r="D188" s="127">
        <v>0</v>
      </c>
      <c r="E188" s="127">
        <v>3.0000000000000001E-3</v>
      </c>
      <c r="F188" s="127" t="s">
        <v>105</v>
      </c>
      <c r="G188" s="127"/>
      <c r="H188" s="127"/>
      <c r="I188" s="127"/>
      <c r="J188" s="127"/>
      <c r="K188" s="125"/>
    </row>
    <row r="189" spans="1:11" x14ac:dyDescent="0.25">
      <c r="A189" s="126" t="s">
        <v>103</v>
      </c>
      <c r="B189" s="127">
        <v>2.6110000000000002</v>
      </c>
      <c r="C189" s="127">
        <v>13.273999999999999</v>
      </c>
      <c r="D189" s="127">
        <v>0</v>
      </c>
      <c r="E189" s="127">
        <v>4.0000000000000001E-3</v>
      </c>
      <c r="F189" s="127" t="s">
        <v>105</v>
      </c>
      <c r="G189" s="127"/>
      <c r="H189" s="127"/>
      <c r="I189" s="127"/>
      <c r="J189" s="127"/>
      <c r="K189" s="125"/>
    </row>
    <row r="190" spans="1:11" x14ac:dyDescent="0.25">
      <c r="A190" s="126" t="s">
        <v>112</v>
      </c>
      <c r="B190" s="127">
        <v>2.6</v>
      </c>
      <c r="C190" s="127">
        <v>13.217000000000001</v>
      </c>
      <c r="D190" s="127">
        <v>0</v>
      </c>
      <c r="E190" s="127">
        <v>4.0000000000000001E-3</v>
      </c>
      <c r="F190" s="127" t="s">
        <v>105</v>
      </c>
      <c r="G190" s="127"/>
      <c r="H190" s="127"/>
      <c r="I190" s="127"/>
      <c r="J190" s="127"/>
      <c r="K190" s="125"/>
    </row>
    <row r="191" spans="1:11" x14ac:dyDescent="0.25">
      <c r="A191" s="126" t="s">
        <v>392</v>
      </c>
      <c r="B191" s="127">
        <v>2.3889999999999998</v>
      </c>
      <c r="C191" s="127">
        <v>12.144</v>
      </c>
      <c r="D191" s="127">
        <v>0</v>
      </c>
      <c r="E191" s="127">
        <v>4.0000000000000001E-3</v>
      </c>
      <c r="F191" s="127" t="s">
        <v>105</v>
      </c>
      <c r="G191" s="127"/>
      <c r="H191" s="127"/>
      <c r="I191" s="127"/>
      <c r="J191" s="127"/>
      <c r="K191" s="125"/>
    </row>
    <row r="192" spans="1:11" x14ac:dyDescent="0.25">
      <c r="A192" s="126" t="s">
        <v>114</v>
      </c>
      <c r="B192" s="127">
        <v>2.133</v>
      </c>
      <c r="C192" s="127">
        <v>10.845000000000001</v>
      </c>
      <c r="D192" s="127">
        <v>0</v>
      </c>
      <c r="E192" s="127">
        <v>5.0000000000000001E-3</v>
      </c>
      <c r="F192" s="127" t="s">
        <v>105</v>
      </c>
      <c r="G192" s="127"/>
      <c r="H192" s="127"/>
      <c r="I192" s="127"/>
      <c r="J192" s="127"/>
      <c r="K192" s="125"/>
    </row>
    <row r="193" spans="1:11" x14ac:dyDescent="0.25">
      <c r="A193" s="126" t="s">
        <v>393</v>
      </c>
      <c r="B193" s="127">
        <v>1.6890000000000001</v>
      </c>
      <c r="C193" s="127">
        <v>8.5860000000000003</v>
      </c>
      <c r="D193" s="127">
        <v>0</v>
      </c>
      <c r="E193" s="127">
        <v>5.0000000000000001E-3</v>
      </c>
      <c r="F193" s="127" t="s">
        <v>105</v>
      </c>
      <c r="G193" s="127"/>
      <c r="H193" s="127"/>
      <c r="I193" s="127"/>
      <c r="J193" s="127"/>
      <c r="K193" s="125"/>
    </row>
    <row r="194" spans="1:11" x14ac:dyDescent="0.25">
      <c r="A194" s="126" t="s">
        <v>113</v>
      </c>
      <c r="B194" s="127">
        <v>1.6</v>
      </c>
      <c r="C194" s="127">
        <v>8.1340000000000003</v>
      </c>
      <c r="D194" s="127">
        <v>0</v>
      </c>
      <c r="E194" s="127">
        <v>6.0000000000000001E-3</v>
      </c>
      <c r="F194" s="127" t="s">
        <v>105</v>
      </c>
      <c r="G194" s="127"/>
      <c r="H194" s="127"/>
      <c r="I194" s="127"/>
      <c r="J194" s="127"/>
      <c r="K194" s="125"/>
    </row>
    <row r="195" spans="1:11" x14ac:dyDescent="0.25">
      <c r="A195" s="126" t="s">
        <v>106</v>
      </c>
      <c r="B195" s="127">
        <v>1.478</v>
      </c>
      <c r="C195" s="127">
        <v>7.5119999999999996</v>
      </c>
      <c r="D195" s="127">
        <v>0</v>
      </c>
      <c r="E195" s="127">
        <v>6.0000000000000001E-3</v>
      </c>
      <c r="F195" s="127" t="s">
        <v>105</v>
      </c>
      <c r="G195" s="127"/>
      <c r="H195" s="127"/>
      <c r="I195" s="127"/>
      <c r="J195" s="127"/>
      <c r="K195" s="125"/>
    </row>
    <row r="196" spans="1:11" x14ac:dyDescent="0.25">
      <c r="A196" s="126" t="s">
        <v>394</v>
      </c>
      <c r="B196" s="127">
        <v>1.256</v>
      </c>
      <c r="C196" s="127">
        <v>6.383</v>
      </c>
      <c r="D196" s="127">
        <v>0</v>
      </c>
      <c r="E196" s="127">
        <v>7.0000000000000001E-3</v>
      </c>
      <c r="F196" s="127" t="s">
        <v>105</v>
      </c>
      <c r="G196" s="127"/>
      <c r="H196" s="127"/>
      <c r="I196" s="127"/>
      <c r="J196" s="127"/>
      <c r="K196" s="125"/>
    </row>
    <row r="197" spans="1:11" x14ac:dyDescent="0.25">
      <c r="A197" s="126" t="s">
        <v>116</v>
      </c>
      <c r="B197" s="127">
        <v>1.133</v>
      </c>
      <c r="C197" s="127">
        <v>5.7610000000000001</v>
      </c>
      <c r="D197" s="127">
        <v>0</v>
      </c>
      <c r="E197" s="127">
        <v>8.9999999999999993E-3</v>
      </c>
      <c r="F197" s="127" t="s">
        <v>105</v>
      </c>
      <c r="G197" s="127"/>
      <c r="H197" s="127"/>
      <c r="I197" s="127"/>
      <c r="J197" s="127"/>
      <c r="K197" s="125"/>
    </row>
    <row r="198" spans="1:11" x14ac:dyDescent="0.25">
      <c r="A198" s="126" t="s">
        <v>136</v>
      </c>
      <c r="B198" s="127">
        <v>1.1220000000000001</v>
      </c>
      <c r="C198" s="127">
        <v>5.7050000000000001</v>
      </c>
      <c r="D198" s="127">
        <v>0</v>
      </c>
      <c r="E198" s="127">
        <v>0.01</v>
      </c>
      <c r="F198" s="127" t="s">
        <v>105</v>
      </c>
      <c r="G198" s="127"/>
      <c r="H198" s="127"/>
      <c r="I198" s="127"/>
      <c r="J198" s="127"/>
      <c r="K198" s="125"/>
    </row>
    <row r="199" spans="1:11" x14ac:dyDescent="0.25">
      <c r="A199" s="126" t="s">
        <v>115</v>
      </c>
      <c r="B199" s="127">
        <v>1</v>
      </c>
      <c r="C199" s="127">
        <v>5.0839999999999996</v>
      </c>
      <c r="D199" s="127">
        <v>0</v>
      </c>
      <c r="E199" s="127">
        <v>1.2999999999999999E-2</v>
      </c>
      <c r="F199" s="127" t="s">
        <v>105</v>
      </c>
      <c r="G199" s="127"/>
      <c r="H199" s="127"/>
      <c r="I199" s="127"/>
      <c r="J199" s="127"/>
      <c r="K199" s="125"/>
    </row>
    <row r="200" spans="1:11" x14ac:dyDescent="0.25">
      <c r="A200" s="126" t="s">
        <v>396</v>
      </c>
      <c r="B200" s="127">
        <v>0.7</v>
      </c>
      <c r="C200" s="127">
        <v>3.5579999999999998</v>
      </c>
      <c r="D200" s="127">
        <v>1E-3</v>
      </c>
      <c r="E200" s="127">
        <v>1.7000000000000001E-2</v>
      </c>
      <c r="F200" s="127" t="s">
        <v>105</v>
      </c>
      <c r="G200" s="127"/>
      <c r="H200" s="127"/>
      <c r="I200" s="127"/>
      <c r="J200" s="127"/>
      <c r="K200" s="125"/>
    </row>
    <row r="201" spans="1:11" x14ac:dyDescent="0.25">
      <c r="A201" s="126" t="s">
        <v>395</v>
      </c>
      <c r="B201" s="127">
        <v>0.55600000000000005</v>
      </c>
      <c r="C201" s="127">
        <v>2.8239999999999998</v>
      </c>
      <c r="D201" s="127">
        <v>6.0000000000000001E-3</v>
      </c>
      <c r="E201" s="127">
        <v>2.5000000000000001E-2</v>
      </c>
      <c r="F201" s="127" t="s">
        <v>105</v>
      </c>
      <c r="G201" s="127"/>
      <c r="H201" s="127"/>
      <c r="I201" s="127"/>
      <c r="J201" s="127"/>
      <c r="K201" s="125"/>
    </row>
    <row r="202" spans="1:11" x14ac:dyDescent="0.25">
      <c r="A202" s="126" t="s">
        <v>107</v>
      </c>
      <c r="B202" s="127">
        <v>0.47799999999999998</v>
      </c>
      <c r="C202" s="127">
        <v>2.4289999999999998</v>
      </c>
      <c r="D202" s="127">
        <v>1.7000000000000001E-2</v>
      </c>
      <c r="E202" s="127">
        <v>0.05</v>
      </c>
      <c r="F202" s="127" t="s">
        <v>105</v>
      </c>
      <c r="G202" s="127"/>
      <c r="H202" s="127"/>
      <c r="I202" s="127"/>
      <c r="J202" s="127"/>
      <c r="K202" s="125"/>
    </row>
    <row r="203" spans="1:11" x14ac:dyDescent="0.25">
      <c r="A203" s="126"/>
      <c r="B203" s="127"/>
      <c r="C203" s="127"/>
      <c r="D203" s="127"/>
      <c r="E203" s="127"/>
      <c r="F203" s="127"/>
      <c r="G203" s="127"/>
      <c r="H203" s="127"/>
      <c r="I203" s="127"/>
      <c r="J203" s="127"/>
      <c r="K203" s="125"/>
    </row>
    <row r="204" spans="1:11" x14ac:dyDescent="0.25">
      <c r="A204" s="126"/>
      <c r="B204" s="127"/>
      <c r="C204" s="127"/>
      <c r="D204" s="127"/>
      <c r="E204" s="127"/>
      <c r="F204" s="127"/>
      <c r="G204" s="127"/>
      <c r="H204" s="127"/>
      <c r="I204" s="127"/>
      <c r="J204" s="127"/>
      <c r="K204" s="125"/>
    </row>
    <row r="205" spans="1:11" x14ac:dyDescent="0.25">
      <c r="A205" s="131" t="s">
        <v>398</v>
      </c>
      <c r="B205" s="127"/>
      <c r="C205" s="127"/>
      <c r="D205" s="127"/>
      <c r="E205" s="127"/>
      <c r="F205" s="127"/>
      <c r="G205" s="127"/>
      <c r="H205" s="127"/>
      <c r="I205" s="127"/>
      <c r="J205" s="127"/>
      <c r="K205" s="125"/>
    </row>
    <row r="206" spans="1:11" x14ac:dyDescent="0.25">
      <c r="A206" s="126" t="s">
        <v>99</v>
      </c>
      <c r="B206" s="127" t="s">
        <v>100</v>
      </c>
      <c r="C206" s="127" t="s">
        <v>382</v>
      </c>
      <c r="D206" s="127" t="s">
        <v>383</v>
      </c>
      <c r="E206" s="127" t="s">
        <v>384</v>
      </c>
      <c r="F206" s="127" t="s">
        <v>385</v>
      </c>
      <c r="G206" s="127"/>
      <c r="H206" s="127"/>
      <c r="I206" s="127"/>
      <c r="J206" s="127"/>
      <c r="K206" s="125"/>
    </row>
    <row r="207" spans="1:11" x14ac:dyDescent="0.25">
      <c r="A207" s="126" t="s">
        <v>399</v>
      </c>
      <c r="B207" s="127">
        <v>8.0800000000000004E-3</v>
      </c>
      <c r="C207" s="127">
        <v>2.8899999999999999E-2</v>
      </c>
      <c r="D207" s="127">
        <v>0.97699999999999998</v>
      </c>
      <c r="E207" s="127">
        <v>0.05</v>
      </c>
      <c r="F207" s="127" t="s">
        <v>108</v>
      </c>
      <c r="G207" s="127"/>
      <c r="H207" s="127"/>
      <c r="I207" s="127"/>
      <c r="J207" s="127"/>
      <c r="K207" s="125"/>
    </row>
    <row r="208" spans="1:11" x14ac:dyDescent="0.25">
      <c r="A208" s="126"/>
      <c r="B208" s="127"/>
      <c r="C208" s="127"/>
      <c r="D208" s="127"/>
      <c r="E208" s="127"/>
      <c r="F208" s="127"/>
      <c r="G208" s="127"/>
      <c r="H208" s="127"/>
      <c r="I208" s="127"/>
      <c r="J208" s="127"/>
      <c r="K208" s="125"/>
    </row>
    <row r="209" spans="1:11" x14ac:dyDescent="0.25">
      <c r="A209" s="126"/>
      <c r="B209" s="127"/>
      <c r="C209" s="127"/>
      <c r="D209" s="127"/>
      <c r="E209" s="127"/>
      <c r="F209" s="127"/>
      <c r="G209" s="127"/>
      <c r="H209" s="127"/>
      <c r="I209" s="127"/>
      <c r="J209" s="127"/>
      <c r="K209" s="125"/>
    </row>
    <row r="210" spans="1:11" x14ac:dyDescent="0.25">
      <c r="A210" s="126" t="s">
        <v>400</v>
      </c>
      <c r="B210" s="127"/>
      <c r="C210" s="127"/>
      <c r="D210" s="127"/>
      <c r="E210" s="127"/>
      <c r="F210" s="127"/>
      <c r="G210" s="127"/>
      <c r="H210" s="127"/>
      <c r="I210" s="127"/>
      <c r="J210" s="127"/>
      <c r="K210" s="125"/>
    </row>
    <row r="211" spans="1:11" x14ac:dyDescent="0.25">
      <c r="A211" s="126" t="s">
        <v>99</v>
      </c>
      <c r="B211" s="127" t="s">
        <v>100</v>
      </c>
      <c r="C211" s="127" t="s">
        <v>382</v>
      </c>
      <c r="D211" s="127" t="s">
        <v>383</v>
      </c>
      <c r="E211" s="127" t="s">
        <v>384</v>
      </c>
      <c r="F211" s="127" t="s">
        <v>385</v>
      </c>
      <c r="G211" s="127"/>
      <c r="H211" s="127"/>
      <c r="I211" s="127"/>
      <c r="J211" s="127"/>
      <c r="K211" s="125"/>
    </row>
    <row r="212" spans="1:11" x14ac:dyDescent="0.25">
      <c r="A212" s="126" t="s">
        <v>399</v>
      </c>
      <c r="B212" s="127">
        <v>0.34399999999999997</v>
      </c>
      <c r="C212" s="127">
        <v>1.232</v>
      </c>
      <c r="D212" s="127">
        <v>0.224</v>
      </c>
      <c r="E212" s="127">
        <v>0.05</v>
      </c>
      <c r="F212" s="127" t="s">
        <v>108</v>
      </c>
      <c r="G212" s="127"/>
      <c r="H212" s="127"/>
      <c r="I212" s="127"/>
      <c r="J212" s="127"/>
      <c r="K212" s="125"/>
    </row>
    <row r="213" spans="1:11" x14ac:dyDescent="0.25">
      <c r="A213" s="126"/>
      <c r="B213" s="127"/>
      <c r="C213" s="127"/>
      <c r="D213" s="127"/>
      <c r="E213" s="127"/>
      <c r="F213" s="127"/>
      <c r="G213" s="127"/>
      <c r="H213" s="127"/>
      <c r="I213" s="127"/>
      <c r="J213" s="127"/>
      <c r="K213" s="125"/>
    </row>
    <row r="214" spans="1:11" x14ac:dyDescent="0.25">
      <c r="A214" s="126"/>
      <c r="B214" s="127"/>
      <c r="C214" s="127"/>
      <c r="D214" s="127"/>
      <c r="E214" s="127"/>
      <c r="F214" s="127"/>
      <c r="G214" s="127"/>
      <c r="H214" s="127"/>
      <c r="I214" s="127"/>
      <c r="J214" s="127"/>
      <c r="K214" s="125"/>
    </row>
    <row r="215" spans="1:11" x14ac:dyDescent="0.25">
      <c r="A215" s="126" t="s">
        <v>401</v>
      </c>
      <c r="B215" s="127"/>
      <c r="C215" s="127"/>
      <c r="D215" s="127"/>
      <c r="E215" s="127"/>
      <c r="F215" s="127"/>
      <c r="G215" s="127"/>
      <c r="H215" s="127"/>
      <c r="I215" s="127"/>
      <c r="J215" s="127"/>
      <c r="K215" s="125"/>
    </row>
    <row r="216" spans="1:11" x14ac:dyDescent="0.25">
      <c r="A216" s="126" t="s">
        <v>99</v>
      </c>
      <c r="B216" s="127" t="s">
        <v>100</v>
      </c>
      <c r="C216" s="127" t="s">
        <v>382</v>
      </c>
      <c r="D216" s="127" t="s">
        <v>383</v>
      </c>
      <c r="E216" s="127" t="s">
        <v>384</v>
      </c>
      <c r="F216" s="127" t="s">
        <v>385</v>
      </c>
      <c r="G216" s="127"/>
      <c r="H216" s="127"/>
      <c r="I216" s="127"/>
      <c r="J216" s="127"/>
      <c r="K216" s="125"/>
    </row>
    <row r="217" spans="1:11" x14ac:dyDescent="0.25">
      <c r="A217" s="126" t="s">
        <v>399</v>
      </c>
      <c r="B217" s="127">
        <v>0.27300000000000002</v>
      </c>
      <c r="C217" s="127">
        <v>0.97499999999999998</v>
      </c>
      <c r="D217" s="127">
        <v>0.33500000000000002</v>
      </c>
      <c r="E217" s="127">
        <v>0.05</v>
      </c>
      <c r="F217" s="127" t="s">
        <v>108</v>
      </c>
      <c r="G217" s="127"/>
      <c r="H217" s="127"/>
      <c r="I217" s="127"/>
      <c r="J217" s="127"/>
      <c r="K217" s="125"/>
    </row>
    <row r="218" spans="1:11" x14ac:dyDescent="0.25">
      <c r="A218" s="126"/>
      <c r="B218" s="127"/>
      <c r="C218" s="127"/>
      <c r="D218" s="127"/>
      <c r="E218" s="127"/>
      <c r="F218" s="127"/>
      <c r="G218" s="127"/>
      <c r="H218" s="127"/>
      <c r="I218" s="127"/>
      <c r="J218" s="127"/>
      <c r="K218" s="125"/>
    </row>
    <row r="219" spans="1:11" x14ac:dyDescent="0.25">
      <c r="A219" s="126"/>
      <c r="B219" s="127"/>
      <c r="C219" s="127"/>
      <c r="D219" s="127"/>
      <c r="E219" s="127"/>
      <c r="F219" s="127"/>
      <c r="G219" s="127"/>
      <c r="H219" s="127"/>
      <c r="I219" s="127"/>
      <c r="J219" s="127"/>
      <c r="K219" s="125"/>
    </row>
    <row r="220" spans="1:11" x14ac:dyDescent="0.25">
      <c r="A220" s="126" t="s">
        <v>402</v>
      </c>
      <c r="B220" s="127"/>
      <c r="C220" s="127"/>
      <c r="D220" s="127"/>
      <c r="E220" s="127"/>
      <c r="F220" s="127"/>
      <c r="G220" s="127"/>
      <c r="H220" s="127"/>
      <c r="I220" s="127"/>
      <c r="J220" s="127"/>
      <c r="K220" s="125"/>
    </row>
    <row r="221" spans="1:11" x14ac:dyDescent="0.25">
      <c r="A221" s="126" t="s">
        <v>99</v>
      </c>
      <c r="B221" s="127" t="s">
        <v>100</v>
      </c>
      <c r="C221" s="127" t="s">
        <v>382</v>
      </c>
      <c r="D221" s="127" t="s">
        <v>383</v>
      </c>
      <c r="E221" s="127" t="s">
        <v>384</v>
      </c>
      <c r="F221" s="127" t="s">
        <v>385</v>
      </c>
      <c r="G221" s="127"/>
      <c r="H221" s="127"/>
      <c r="I221" s="127"/>
      <c r="J221" s="127"/>
      <c r="K221" s="125"/>
    </row>
    <row r="222" spans="1:11" x14ac:dyDescent="0.25">
      <c r="A222" s="126" t="s">
        <v>399</v>
      </c>
      <c r="B222" s="127">
        <v>0.188</v>
      </c>
      <c r="C222" s="127">
        <v>0.67200000000000004</v>
      </c>
      <c r="D222" s="127">
        <v>0.505</v>
      </c>
      <c r="E222" s="127">
        <v>0.05</v>
      </c>
      <c r="F222" s="127" t="s">
        <v>108</v>
      </c>
      <c r="G222" s="127"/>
      <c r="H222" s="127"/>
      <c r="I222" s="127"/>
      <c r="J222" s="127"/>
      <c r="K222" s="125"/>
    </row>
    <row r="223" spans="1:11" x14ac:dyDescent="0.25">
      <c r="A223" s="126"/>
      <c r="B223" s="127"/>
      <c r="C223" s="127"/>
      <c r="D223" s="127"/>
      <c r="E223" s="127"/>
      <c r="F223" s="127"/>
      <c r="G223" s="127"/>
      <c r="H223" s="127"/>
      <c r="I223" s="127"/>
      <c r="J223" s="127"/>
      <c r="K223" s="125"/>
    </row>
    <row r="224" spans="1:11" x14ac:dyDescent="0.25">
      <c r="A224" s="126"/>
      <c r="B224" s="127"/>
      <c r="C224" s="127"/>
      <c r="D224" s="127"/>
      <c r="E224" s="127"/>
      <c r="F224" s="127"/>
      <c r="G224" s="127"/>
      <c r="H224" s="127"/>
      <c r="I224" s="127"/>
      <c r="J224" s="127"/>
      <c r="K224" s="125"/>
    </row>
    <row r="225" spans="1:11" x14ac:dyDescent="0.25">
      <c r="A225" s="126" t="s">
        <v>403</v>
      </c>
      <c r="B225" s="127"/>
      <c r="C225" s="127"/>
      <c r="D225" s="127"/>
      <c r="E225" s="127"/>
      <c r="F225" s="127"/>
      <c r="G225" s="127"/>
      <c r="H225" s="127"/>
      <c r="I225" s="127"/>
      <c r="J225" s="127"/>
      <c r="K225" s="125"/>
    </row>
    <row r="226" spans="1:11" x14ac:dyDescent="0.25">
      <c r="A226" s="126" t="s">
        <v>99</v>
      </c>
      <c r="B226" s="127" t="s">
        <v>100</v>
      </c>
      <c r="C226" s="127" t="s">
        <v>382</v>
      </c>
      <c r="D226" s="127" t="s">
        <v>383</v>
      </c>
      <c r="E226" s="127" t="s">
        <v>384</v>
      </c>
      <c r="F226" s="127" t="s">
        <v>385</v>
      </c>
      <c r="G226" s="127"/>
      <c r="H226" s="127"/>
      <c r="I226" s="127"/>
      <c r="J226" s="127"/>
      <c r="K226" s="125"/>
    </row>
    <row r="227" spans="1:11" x14ac:dyDescent="0.25">
      <c r="A227" s="128" t="s">
        <v>399</v>
      </c>
      <c r="B227" s="48">
        <v>0.67900000000000005</v>
      </c>
      <c r="C227" s="48">
        <v>2.4279999999999999</v>
      </c>
      <c r="D227" s="48">
        <v>1.9E-2</v>
      </c>
      <c r="E227" s="48">
        <v>0.05</v>
      </c>
      <c r="F227" s="48" t="s">
        <v>105</v>
      </c>
      <c r="G227" s="127"/>
      <c r="H227" s="127"/>
      <c r="I227" s="127"/>
      <c r="J227" s="127"/>
      <c r="K227" s="125"/>
    </row>
    <row r="228" spans="1:11" x14ac:dyDescent="0.25">
      <c r="A228" s="126"/>
      <c r="B228" s="127"/>
      <c r="C228" s="127"/>
      <c r="D228" s="127"/>
      <c r="E228" s="127"/>
      <c r="F228" s="127"/>
      <c r="G228" s="127"/>
      <c r="H228" s="127"/>
      <c r="I228" s="127"/>
      <c r="J228" s="127"/>
      <c r="K228" s="125"/>
    </row>
    <row r="229" spans="1:11" x14ac:dyDescent="0.25">
      <c r="A229" s="126"/>
      <c r="B229" s="127"/>
      <c r="C229" s="127"/>
      <c r="D229" s="127"/>
      <c r="E229" s="127"/>
      <c r="F229" s="127"/>
      <c r="G229" s="127"/>
      <c r="H229" s="127"/>
      <c r="I229" s="127"/>
      <c r="J229" s="127"/>
      <c r="K229" s="125"/>
    </row>
    <row r="230" spans="1:11" x14ac:dyDescent="0.25">
      <c r="A230" s="126" t="s">
        <v>404</v>
      </c>
      <c r="B230" s="127"/>
      <c r="C230" s="127"/>
      <c r="D230" s="127"/>
      <c r="E230" s="127"/>
      <c r="F230" s="127"/>
      <c r="G230" s="127"/>
      <c r="H230" s="127"/>
      <c r="I230" s="127"/>
      <c r="J230" s="127"/>
      <c r="K230" s="125"/>
    </row>
    <row r="231" spans="1:11" x14ac:dyDescent="0.25">
      <c r="A231" s="126" t="s">
        <v>99</v>
      </c>
      <c r="B231" s="127" t="s">
        <v>100</v>
      </c>
      <c r="C231" s="127" t="s">
        <v>382</v>
      </c>
      <c r="D231" s="127" t="s">
        <v>383</v>
      </c>
      <c r="E231" s="127" t="s">
        <v>384</v>
      </c>
      <c r="F231" s="127" t="s">
        <v>385</v>
      </c>
      <c r="G231" s="127"/>
      <c r="H231" s="127"/>
      <c r="I231" s="127"/>
      <c r="J231" s="127"/>
      <c r="K231" s="125"/>
    </row>
    <row r="232" spans="1:11" x14ac:dyDescent="0.25">
      <c r="A232" s="128" t="s">
        <v>399</v>
      </c>
      <c r="B232" s="48">
        <v>0.58399999999999996</v>
      </c>
      <c r="C232" s="48">
        <v>2.0880000000000001</v>
      </c>
      <c r="D232" s="48">
        <v>4.2000000000000003E-2</v>
      </c>
      <c r="E232" s="48">
        <v>0.05</v>
      </c>
      <c r="F232" s="48" t="s">
        <v>105</v>
      </c>
      <c r="G232" s="127"/>
      <c r="H232" s="127"/>
      <c r="I232" s="127"/>
      <c r="J232" s="127"/>
      <c r="K232" s="125"/>
    </row>
    <row r="233" spans="1:11" x14ac:dyDescent="0.25">
      <c r="A233" s="126"/>
      <c r="B233" s="127"/>
      <c r="C233" s="127"/>
      <c r="D233" s="127"/>
      <c r="E233" s="127"/>
      <c r="F233" s="127"/>
      <c r="G233" s="127"/>
      <c r="H233" s="127"/>
      <c r="I233" s="127"/>
      <c r="J233" s="127"/>
      <c r="K233" s="125"/>
    </row>
    <row r="234" spans="1:11" x14ac:dyDescent="0.25">
      <c r="A234" s="126"/>
      <c r="B234" s="127"/>
      <c r="C234" s="127"/>
      <c r="D234" s="127"/>
      <c r="E234" s="127"/>
      <c r="F234" s="127"/>
      <c r="G234" s="127"/>
      <c r="H234" s="127"/>
      <c r="I234" s="127"/>
      <c r="J234" s="127"/>
      <c r="K234" s="125"/>
    </row>
    <row r="235" spans="1:11" x14ac:dyDescent="0.25">
      <c r="A235" s="126" t="s">
        <v>405</v>
      </c>
      <c r="B235" s="127"/>
      <c r="C235" s="127"/>
      <c r="D235" s="127"/>
      <c r="E235" s="127"/>
      <c r="F235" s="127"/>
      <c r="G235" s="127"/>
      <c r="H235" s="127"/>
      <c r="I235" s="127"/>
      <c r="J235" s="127"/>
      <c r="K235" s="125"/>
    </row>
    <row r="236" spans="1:11" x14ac:dyDescent="0.25">
      <c r="A236" s="126" t="s">
        <v>99</v>
      </c>
      <c r="B236" s="127" t="s">
        <v>100</v>
      </c>
      <c r="C236" s="127" t="s">
        <v>382</v>
      </c>
      <c r="D236" s="127" t="s">
        <v>383</v>
      </c>
      <c r="E236" s="127" t="s">
        <v>384</v>
      </c>
      <c r="F236" s="127" t="s">
        <v>385</v>
      </c>
      <c r="G236" s="127"/>
      <c r="H236" s="127"/>
      <c r="I236" s="127"/>
      <c r="J236" s="127"/>
      <c r="K236" s="125"/>
    </row>
    <row r="237" spans="1:11" x14ac:dyDescent="0.25">
      <c r="A237" s="128" t="s">
        <v>399</v>
      </c>
      <c r="B237" s="48">
        <v>0.81499999999999995</v>
      </c>
      <c r="C237" s="48">
        <v>2.9159999999999999</v>
      </c>
      <c r="D237" s="48">
        <v>6.0000000000000001E-3</v>
      </c>
      <c r="E237" s="48">
        <v>0.05</v>
      </c>
      <c r="F237" s="48" t="s">
        <v>105</v>
      </c>
      <c r="G237" s="127"/>
      <c r="H237" s="127"/>
      <c r="I237" s="127"/>
      <c r="J237" s="127"/>
      <c r="K237" s="125"/>
    </row>
    <row r="238" spans="1:11" x14ac:dyDescent="0.25">
      <c r="A238" s="129"/>
      <c r="B238" s="33"/>
      <c r="C238" s="33"/>
      <c r="D238" s="33"/>
      <c r="E238" s="33"/>
      <c r="F238" s="33"/>
      <c r="G238" s="33"/>
      <c r="H238" s="33"/>
      <c r="I238" s="33"/>
      <c r="J238" s="33"/>
      <c r="K238" s="130"/>
    </row>
    <row r="239" spans="1:11" x14ac:dyDescent="0.25">
      <c r="A239" s="5"/>
      <c r="B239" s="5"/>
      <c r="C239" s="5"/>
      <c r="D239" s="5"/>
      <c r="E239" s="5"/>
      <c r="F239" s="5"/>
      <c r="G239" s="5"/>
    </row>
  </sheetData>
  <mergeCells count="4">
    <mergeCell ref="A1:I1"/>
    <mergeCell ref="A65:H65"/>
    <mergeCell ref="A72:H72"/>
    <mergeCell ref="A78:J7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88"/>
  <sheetViews>
    <sheetView zoomScale="70" zoomScaleNormal="70" workbookViewId="0">
      <selection sqref="A1:H1"/>
    </sheetView>
  </sheetViews>
  <sheetFormatPr defaultRowHeight="15" x14ac:dyDescent="0.25"/>
  <cols>
    <col min="1" max="1" width="11.28515625" customWidth="1"/>
    <col min="2" max="2" width="13.5703125" customWidth="1"/>
    <col min="3" max="3" width="25.5703125" customWidth="1"/>
    <col min="4" max="4" width="25.7109375" customWidth="1"/>
    <col min="5" max="5" width="23.5703125" customWidth="1"/>
    <col min="6" max="6" width="23.140625" customWidth="1"/>
    <col min="7" max="7" width="22" customWidth="1"/>
    <col min="8" max="8" width="20.42578125" customWidth="1"/>
    <col min="9" max="9" width="10.7109375" customWidth="1"/>
    <col min="10" max="10" width="11.42578125" customWidth="1"/>
    <col min="13" max="13" width="7.28515625" customWidth="1"/>
    <col min="15" max="15" width="13.85546875" customWidth="1"/>
  </cols>
  <sheetData>
    <row r="1" spans="1:9" ht="21" x14ac:dyDescent="0.35">
      <c r="A1" s="191" t="s">
        <v>428</v>
      </c>
      <c r="B1" s="191"/>
      <c r="C1" s="191"/>
      <c r="D1" s="191"/>
      <c r="E1" s="191"/>
      <c r="F1" s="191"/>
      <c r="G1" s="191"/>
      <c r="H1" s="191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148" t="s">
        <v>429</v>
      </c>
      <c r="B3" s="148" t="s">
        <v>430</v>
      </c>
      <c r="C3" s="148" t="s">
        <v>501</v>
      </c>
      <c r="D3" s="148" t="s">
        <v>431</v>
      </c>
      <c r="E3" s="148" t="s">
        <v>432</v>
      </c>
      <c r="F3" s="148" t="s">
        <v>432</v>
      </c>
      <c r="G3" s="148" t="s">
        <v>433</v>
      </c>
      <c r="H3" s="148" t="s">
        <v>434</v>
      </c>
      <c r="I3" s="5"/>
    </row>
    <row r="4" spans="1:9" x14ac:dyDescent="0.25">
      <c r="A4" s="149"/>
      <c r="B4" s="149"/>
      <c r="C4" s="149"/>
      <c r="D4" s="153" t="s">
        <v>502</v>
      </c>
      <c r="E4" s="149" t="s">
        <v>435</v>
      </c>
      <c r="F4" s="149" t="s">
        <v>436</v>
      </c>
      <c r="G4" s="149" t="s">
        <v>435</v>
      </c>
      <c r="H4" s="149" t="s">
        <v>436</v>
      </c>
      <c r="I4" s="5"/>
    </row>
    <row r="5" spans="1:9" x14ac:dyDescent="0.25">
      <c r="A5" s="150" t="s">
        <v>16</v>
      </c>
      <c r="B5" s="150" t="s">
        <v>437</v>
      </c>
      <c r="C5" s="145" t="s">
        <v>438</v>
      </c>
      <c r="D5" s="145" t="s">
        <v>487</v>
      </c>
      <c r="E5" s="150">
        <v>0</v>
      </c>
      <c r="F5" s="150">
        <v>1</v>
      </c>
      <c r="G5" s="150">
        <v>22</v>
      </c>
      <c r="H5" s="150">
        <v>20</v>
      </c>
      <c r="I5" s="5"/>
    </row>
    <row r="6" spans="1:9" x14ac:dyDescent="0.25">
      <c r="A6" s="150"/>
      <c r="B6" s="150"/>
      <c r="C6" s="145" t="s">
        <v>440</v>
      </c>
      <c r="D6" s="145" t="s">
        <v>488</v>
      </c>
      <c r="E6" s="150">
        <v>2</v>
      </c>
      <c r="F6" s="150">
        <v>1</v>
      </c>
      <c r="G6" s="150">
        <v>26</v>
      </c>
      <c r="H6" s="150">
        <v>26</v>
      </c>
      <c r="I6" s="5"/>
    </row>
    <row r="7" spans="1:9" x14ac:dyDescent="0.25">
      <c r="A7" s="150" t="s">
        <v>18</v>
      </c>
      <c r="B7" s="150" t="s">
        <v>441</v>
      </c>
      <c r="C7" s="145" t="s">
        <v>442</v>
      </c>
      <c r="D7" s="145" t="s">
        <v>489</v>
      </c>
      <c r="E7" s="150">
        <v>0</v>
      </c>
      <c r="F7" s="150">
        <v>0</v>
      </c>
      <c r="G7" s="150">
        <v>18</v>
      </c>
      <c r="H7" s="150">
        <v>38</v>
      </c>
      <c r="I7" s="5"/>
    </row>
    <row r="8" spans="1:9" x14ac:dyDescent="0.25">
      <c r="A8" s="150"/>
      <c r="B8" s="150"/>
      <c r="C8" s="145" t="s">
        <v>443</v>
      </c>
      <c r="D8" s="145" t="s">
        <v>490</v>
      </c>
      <c r="E8" s="150">
        <v>2</v>
      </c>
      <c r="F8" s="150">
        <v>0</v>
      </c>
      <c r="G8" s="150">
        <v>34</v>
      </c>
      <c r="H8" s="150">
        <v>48</v>
      </c>
      <c r="I8" s="5"/>
    </row>
    <row r="9" spans="1:9" x14ac:dyDescent="0.25">
      <c r="A9" s="150" t="s">
        <v>444</v>
      </c>
      <c r="B9" s="150" t="s">
        <v>445</v>
      </c>
      <c r="C9" s="145" t="s">
        <v>446</v>
      </c>
      <c r="D9" s="145" t="s">
        <v>491</v>
      </c>
      <c r="E9" s="150">
        <v>0</v>
      </c>
      <c r="F9" s="150">
        <v>0</v>
      </c>
      <c r="G9" s="150">
        <v>12</v>
      </c>
      <c r="H9" s="150">
        <v>34</v>
      </c>
      <c r="I9" s="5"/>
    </row>
    <row r="10" spans="1:9" x14ac:dyDescent="0.25">
      <c r="A10" s="150" t="s">
        <v>447</v>
      </c>
      <c r="B10" s="150"/>
      <c r="C10" s="145"/>
      <c r="D10" s="145" t="s">
        <v>492</v>
      </c>
      <c r="E10" s="150">
        <v>0</v>
      </c>
      <c r="F10" s="150">
        <v>0</v>
      </c>
      <c r="G10" s="150">
        <v>24</v>
      </c>
      <c r="H10" s="150">
        <v>46</v>
      </c>
      <c r="I10" s="5"/>
    </row>
    <row r="11" spans="1:9" x14ac:dyDescent="0.25">
      <c r="A11" s="150" t="s">
        <v>448</v>
      </c>
      <c r="B11" s="150" t="s">
        <v>445</v>
      </c>
      <c r="C11" s="145" t="s">
        <v>449</v>
      </c>
      <c r="D11" s="145" t="s">
        <v>493</v>
      </c>
      <c r="E11" s="150">
        <v>0</v>
      </c>
      <c r="F11" s="150">
        <v>0</v>
      </c>
      <c r="G11" s="150">
        <v>17</v>
      </c>
      <c r="H11" s="150">
        <v>37</v>
      </c>
      <c r="I11" s="5"/>
    </row>
    <row r="12" spans="1:9" x14ac:dyDescent="0.25">
      <c r="A12" s="150"/>
      <c r="B12" s="150"/>
      <c r="C12" s="145"/>
      <c r="D12" s="145" t="s">
        <v>494</v>
      </c>
      <c r="E12" s="150">
        <v>0</v>
      </c>
      <c r="F12" s="150">
        <v>0</v>
      </c>
      <c r="G12" s="150">
        <v>33</v>
      </c>
      <c r="H12" s="150">
        <v>46</v>
      </c>
      <c r="I12" s="5"/>
    </row>
    <row r="13" spans="1:9" x14ac:dyDescent="0.25">
      <c r="A13" s="151" t="s">
        <v>20</v>
      </c>
      <c r="B13" s="150" t="s">
        <v>437</v>
      </c>
      <c r="C13" s="145" t="s">
        <v>450</v>
      </c>
      <c r="D13" s="145" t="s">
        <v>495</v>
      </c>
      <c r="E13" s="150">
        <v>0</v>
      </c>
      <c r="F13" s="150">
        <v>0</v>
      </c>
      <c r="G13" s="150">
        <v>20</v>
      </c>
      <c r="H13" s="150">
        <v>69</v>
      </c>
      <c r="I13" s="5"/>
    </row>
    <row r="14" spans="1:9" x14ac:dyDescent="0.25">
      <c r="A14" s="150"/>
      <c r="B14" s="150"/>
      <c r="C14" s="145" t="s">
        <v>449</v>
      </c>
      <c r="D14" s="145" t="s">
        <v>496</v>
      </c>
      <c r="E14" s="150">
        <v>0</v>
      </c>
      <c r="F14" s="150">
        <v>0</v>
      </c>
      <c r="G14" s="150">
        <v>19</v>
      </c>
      <c r="H14" s="150">
        <v>63</v>
      </c>
      <c r="I14" s="5"/>
    </row>
    <row r="15" spans="1:9" x14ac:dyDescent="0.25">
      <c r="A15" s="150" t="s">
        <v>22</v>
      </c>
      <c r="B15" s="150" t="s">
        <v>437</v>
      </c>
      <c r="C15" s="145" t="s">
        <v>452</v>
      </c>
      <c r="D15" s="145" t="s">
        <v>497</v>
      </c>
      <c r="E15" s="150">
        <v>0</v>
      </c>
      <c r="F15" s="150">
        <v>1</v>
      </c>
      <c r="G15" s="150">
        <v>24</v>
      </c>
      <c r="H15" s="150">
        <v>30</v>
      </c>
      <c r="I15" s="5"/>
    </row>
    <row r="16" spans="1:9" x14ac:dyDescent="0.25">
      <c r="A16" s="150"/>
      <c r="B16" s="150"/>
      <c r="C16" s="145" t="s">
        <v>453</v>
      </c>
      <c r="D16" s="145" t="s">
        <v>498</v>
      </c>
      <c r="E16" s="150">
        <v>3</v>
      </c>
      <c r="F16" s="150">
        <v>0</v>
      </c>
      <c r="G16" s="150">
        <v>43</v>
      </c>
      <c r="H16" s="150">
        <v>58</v>
      </c>
      <c r="I16" s="5"/>
    </row>
    <row r="17" spans="1:9" x14ac:dyDescent="0.25">
      <c r="A17" s="150" t="s">
        <v>455</v>
      </c>
      <c r="B17" s="150" t="s">
        <v>445</v>
      </c>
      <c r="C17" s="145" t="s">
        <v>450</v>
      </c>
      <c r="D17" s="145" t="s">
        <v>499</v>
      </c>
      <c r="E17" s="150">
        <v>0</v>
      </c>
      <c r="F17" s="150">
        <v>0</v>
      </c>
      <c r="G17" s="150">
        <v>20</v>
      </c>
      <c r="H17" s="150">
        <v>44</v>
      </c>
      <c r="I17" s="5"/>
    </row>
    <row r="18" spans="1:9" x14ac:dyDescent="0.25">
      <c r="A18" s="150"/>
      <c r="B18" s="150"/>
      <c r="C18" s="145"/>
      <c r="D18" s="145" t="s">
        <v>500</v>
      </c>
      <c r="E18" s="150">
        <v>0</v>
      </c>
      <c r="F18" s="150">
        <v>0</v>
      </c>
      <c r="G18" s="150">
        <v>27</v>
      </c>
      <c r="H18" s="150">
        <v>37</v>
      </c>
      <c r="I18" s="5"/>
    </row>
    <row r="19" spans="1:9" x14ac:dyDescent="0.25">
      <c r="A19" s="150" t="s">
        <v>451</v>
      </c>
      <c r="B19" s="150" t="s">
        <v>445</v>
      </c>
      <c r="C19" s="145" t="s">
        <v>452</v>
      </c>
      <c r="D19" s="145" t="s">
        <v>457</v>
      </c>
      <c r="E19" s="150">
        <v>0</v>
      </c>
      <c r="F19" s="150">
        <v>1</v>
      </c>
      <c r="G19" s="150">
        <v>17</v>
      </c>
      <c r="H19" s="150">
        <v>26</v>
      </c>
      <c r="I19" s="5"/>
    </row>
    <row r="20" spans="1:9" x14ac:dyDescent="0.25">
      <c r="A20" s="150"/>
      <c r="B20" s="150"/>
      <c r="C20" s="145" t="s">
        <v>449</v>
      </c>
      <c r="D20" s="145" t="s">
        <v>458</v>
      </c>
      <c r="E20" s="150">
        <v>3</v>
      </c>
      <c r="F20" s="150">
        <v>0</v>
      </c>
      <c r="G20" s="150">
        <v>21</v>
      </c>
      <c r="H20" s="150">
        <v>31</v>
      </c>
      <c r="I20" s="5"/>
    </row>
    <row r="21" spans="1:9" x14ac:dyDescent="0.25">
      <c r="A21" s="150" t="s">
        <v>24</v>
      </c>
      <c r="B21" s="150" t="s">
        <v>437</v>
      </c>
      <c r="C21" s="145" t="s">
        <v>486</v>
      </c>
      <c r="D21" s="145" t="s">
        <v>460</v>
      </c>
      <c r="E21" s="150">
        <v>1</v>
      </c>
      <c r="F21" s="150">
        <v>0</v>
      </c>
      <c r="G21" s="150">
        <v>12</v>
      </c>
      <c r="H21" s="150">
        <v>17</v>
      </c>
      <c r="I21" s="5"/>
    </row>
    <row r="22" spans="1:9" x14ac:dyDescent="0.25">
      <c r="A22" s="150"/>
      <c r="B22" s="150"/>
      <c r="C22" s="145" t="s">
        <v>461</v>
      </c>
      <c r="D22" s="145" t="s">
        <v>462</v>
      </c>
      <c r="E22" s="150">
        <v>1</v>
      </c>
      <c r="F22" s="150">
        <v>0</v>
      </c>
      <c r="G22" s="150">
        <v>16</v>
      </c>
      <c r="H22" s="150">
        <v>20</v>
      </c>
      <c r="I22" s="5"/>
    </row>
    <row r="23" spans="1:9" x14ac:dyDescent="0.25">
      <c r="A23" s="150" t="s">
        <v>454</v>
      </c>
      <c r="B23" s="150" t="s">
        <v>437</v>
      </c>
      <c r="C23" s="145" t="s">
        <v>463</v>
      </c>
      <c r="D23" s="145" t="s">
        <v>464</v>
      </c>
      <c r="E23" s="150">
        <v>0</v>
      </c>
      <c r="F23" s="150">
        <v>0</v>
      </c>
      <c r="G23" s="150">
        <v>17</v>
      </c>
      <c r="H23" s="150">
        <v>14</v>
      </c>
      <c r="I23" s="5"/>
    </row>
    <row r="24" spans="1:9" x14ac:dyDescent="0.25">
      <c r="A24" s="150"/>
      <c r="B24" s="150"/>
      <c r="C24" s="146" t="s">
        <v>449</v>
      </c>
      <c r="D24" s="145" t="s">
        <v>465</v>
      </c>
      <c r="E24" s="150">
        <v>0</v>
      </c>
      <c r="F24" s="150">
        <v>0</v>
      </c>
      <c r="G24" s="150">
        <v>16</v>
      </c>
      <c r="H24" s="150">
        <v>14</v>
      </c>
      <c r="I24" s="5"/>
    </row>
    <row r="25" spans="1:9" x14ac:dyDescent="0.25">
      <c r="A25" s="150" t="s">
        <v>466</v>
      </c>
      <c r="B25" s="150" t="s">
        <v>445</v>
      </c>
      <c r="C25" s="145" t="s">
        <v>467</v>
      </c>
      <c r="D25" s="145" t="s">
        <v>468</v>
      </c>
      <c r="E25" s="150">
        <v>0</v>
      </c>
      <c r="F25" s="150">
        <v>0</v>
      </c>
      <c r="G25" s="150">
        <v>33</v>
      </c>
      <c r="H25" s="150">
        <v>67</v>
      </c>
      <c r="I25" s="5"/>
    </row>
    <row r="26" spans="1:9" x14ac:dyDescent="0.25">
      <c r="A26" s="150"/>
      <c r="B26" s="150"/>
      <c r="C26" s="145"/>
      <c r="D26" s="145" t="s">
        <v>469</v>
      </c>
      <c r="E26" s="150">
        <v>0</v>
      </c>
      <c r="F26" s="150">
        <v>0</v>
      </c>
      <c r="G26" s="150">
        <v>49</v>
      </c>
      <c r="H26" s="150">
        <v>69</v>
      </c>
      <c r="I26" s="5"/>
    </row>
    <row r="27" spans="1:9" x14ac:dyDescent="0.25">
      <c r="A27" s="150" t="s">
        <v>470</v>
      </c>
      <c r="B27" s="150" t="s">
        <v>445</v>
      </c>
      <c r="C27" s="145" t="s">
        <v>471</v>
      </c>
      <c r="D27" s="145" t="s">
        <v>472</v>
      </c>
      <c r="E27" s="150">
        <v>1</v>
      </c>
      <c r="F27" s="150">
        <v>0</v>
      </c>
      <c r="G27" s="150">
        <v>36</v>
      </c>
      <c r="H27" s="150">
        <v>61</v>
      </c>
      <c r="I27" s="5"/>
    </row>
    <row r="28" spans="1:9" x14ac:dyDescent="0.25">
      <c r="A28" s="150"/>
      <c r="B28" s="150"/>
      <c r="C28" s="145"/>
      <c r="D28" s="145" t="s">
        <v>473</v>
      </c>
      <c r="E28" s="150">
        <v>0</v>
      </c>
      <c r="F28" s="150">
        <v>0</v>
      </c>
      <c r="G28" s="150">
        <v>27</v>
      </c>
      <c r="H28" s="150">
        <v>59</v>
      </c>
      <c r="I28" s="5"/>
    </row>
    <row r="29" spans="1:9" x14ac:dyDescent="0.25">
      <c r="A29" s="150" t="s">
        <v>456</v>
      </c>
      <c r="B29" s="150" t="s">
        <v>437</v>
      </c>
      <c r="C29" s="145" t="s">
        <v>474</v>
      </c>
      <c r="D29" s="145" t="s">
        <v>439</v>
      </c>
      <c r="E29" s="150">
        <v>1</v>
      </c>
      <c r="F29" s="150">
        <v>0</v>
      </c>
      <c r="G29" s="150">
        <v>26</v>
      </c>
      <c r="H29" s="150">
        <v>45</v>
      </c>
      <c r="I29" s="5"/>
    </row>
    <row r="30" spans="1:9" x14ac:dyDescent="0.25">
      <c r="A30" s="150"/>
      <c r="B30" s="150"/>
      <c r="C30" s="145" t="s">
        <v>474</v>
      </c>
      <c r="D30" s="145" t="s">
        <v>475</v>
      </c>
      <c r="E30" s="150">
        <v>0</v>
      </c>
      <c r="F30" s="150">
        <v>0</v>
      </c>
      <c r="G30" s="150">
        <v>25</v>
      </c>
      <c r="H30" s="150">
        <v>52</v>
      </c>
      <c r="I30" s="5"/>
    </row>
    <row r="31" spans="1:9" x14ac:dyDescent="0.25">
      <c r="A31" s="150" t="s">
        <v>459</v>
      </c>
      <c r="B31" s="150" t="s">
        <v>437</v>
      </c>
      <c r="C31" s="145" t="s">
        <v>476</v>
      </c>
      <c r="D31" s="145" t="s">
        <v>477</v>
      </c>
      <c r="E31" s="150">
        <v>0</v>
      </c>
      <c r="F31" s="150">
        <v>1</v>
      </c>
      <c r="G31" s="150">
        <v>38</v>
      </c>
      <c r="H31" s="150">
        <v>62</v>
      </c>
      <c r="I31" s="5"/>
    </row>
    <row r="32" spans="1:9" x14ac:dyDescent="0.25">
      <c r="A32" s="152"/>
      <c r="B32" s="152"/>
      <c r="C32" s="147" t="s">
        <v>478</v>
      </c>
      <c r="D32" s="147" t="s">
        <v>479</v>
      </c>
      <c r="E32" s="152">
        <v>1</v>
      </c>
      <c r="F32" s="152">
        <v>2</v>
      </c>
      <c r="G32" s="152">
        <v>42</v>
      </c>
      <c r="H32" s="152">
        <v>69</v>
      </c>
      <c r="I32" s="5"/>
    </row>
    <row r="33" spans="1:9" s="5" customFormat="1" x14ac:dyDescent="0.25"/>
    <row r="34" spans="1:9" s="5" customFormat="1" x14ac:dyDescent="0.25"/>
    <row r="35" spans="1:9" x14ac:dyDescent="0.25">
      <c r="A35" s="5"/>
      <c r="B35" s="189" t="s">
        <v>508</v>
      </c>
      <c r="C35" s="189"/>
      <c r="D35" s="189"/>
      <c r="E35" s="189"/>
      <c r="F35" s="189"/>
      <c r="G35" s="5"/>
      <c r="H35" s="5"/>
      <c r="I35" s="5"/>
    </row>
    <row r="36" spans="1:9" x14ac:dyDescent="0.25">
      <c r="A36" s="5"/>
      <c r="B36" s="5"/>
      <c r="C36" s="5" t="s">
        <v>480</v>
      </c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 t="s">
        <v>481</v>
      </c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 t="s">
        <v>482</v>
      </c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 t="s">
        <v>483</v>
      </c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 t="s">
        <v>484</v>
      </c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176"/>
      <c r="B43" s="176"/>
      <c r="C43" s="176"/>
      <c r="D43" s="176"/>
      <c r="E43" s="176"/>
      <c r="F43" s="176"/>
      <c r="G43" s="5"/>
      <c r="H43" s="5"/>
      <c r="I43" s="5"/>
    </row>
    <row r="44" spans="1:9" ht="18.75" x14ac:dyDescent="0.3">
      <c r="A44" s="190" t="s">
        <v>509</v>
      </c>
      <c r="B44" s="190"/>
      <c r="C44" s="190"/>
      <c r="D44" s="190"/>
      <c r="E44" s="190"/>
      <c r="F44" s="190"/>
      <c r="G44" s="5"/>
      <c r="H44" s="5"/>
      <c r="I44" s="5"/>
    </row>
    <row r="45" spans="1:9" ht="18.75" x14ac:dyDescent="0.3">
      <c r="A45" s="186" t="s">
        <v>507</v>
      </c>
      <c r="B45" s="187"/>
      <c r="C45" s="187"/>
      <c r="D45" s="187"/>
      <c r="E45" s="187"/>
      <c r="F45" s="188"/>
      <c r="G45" s="5"/>
      <c r="H45" s="5"/>
      <c r="I45" s="5"/>
    </row>
    <row r="46" spans="1:9" x14ac:dyDescent="0.25">
      <c r="A46" s="181" t="s">
        <v>505</v>
      </c>
      <c r="B46" s="182"/>
      <c r="C46" s="183"/>
      <c r="D46" s="127"/>
      <c r="E46" s="184" t="s">
        <v>506</v>
      </c>
      <c r="F46" s="185"/>
      <c r="G46" s="5"/>
      <c r="H46" s="5"/>
      <c r="I46" s="5"/>
    </row>
    <row r="47" spans="1:9" x14ac:dyDescent="0.25">
      <c r="A47" s="160" t="s">
        <v>504</v>
      </c>
      <c r="B47" s="162" t="s">
        <v>503</v>
      </c>
      <c r="C47" s="161" t="s">
        <v>436</v>
      </c>
      <c r="D47" s="127"/>
      <c r="E47" s="160" t="s">
        <v>503</v>
      </c>
      <c r="F47" s="161" t="s">
        <v>436</v>
      </c>
      <c r="G47" s="5"/>
      <c r="H47" s="5"/>
      <c r="I47" s="5"/>
    </row>
    <row r="48" spans="1:9" x14ac:dyDescent="0.25">
      <c r="A48" s="159" t="s">
        <v>485</v>
      </c>
      <c r="B48" s="159">
        <v>22</v>
      </c>
      <c r="C48" s="154">
        <v>20</v>
      </c>
      <c r="D48" s="127"/>
      <c r="E48" s="150">
        <v>2</v>
      </c>
      <c r="F48" s="150">
        <v>1</v>
      </c>
    </row>
    <row r="49" spans="1:6" x14ac:dyDescent="0.25">
      <c r="A49" s="150"/>
      <c r="B49" s="150">
        <v>26</v>
      </c>
      <c r="C49" s="157">
        <v>26</v>
      </c>
      <c r="D49" s="127"/>
      <c r="E49" s="150">
        <v>0</v>
      </c>
      <c r="F49" s="150">
        <v>1</v>
      </c>
    </row>
    <row r="50" spans="1:6" x14ac:dyDescent="0.25">
      <c r="A50" s="150" t="s">
        <v>18</v>
      </c>
      <c r="B50" s="150">
        <v>18</v>
      </c>
      <c r="C50" s="157">
        <v>38</v>
      </c>
      <c r="D50" s="127"/>
      <c r="E50" s="150">
        <v>0</v>
      </c>
      <c r="F50" s="150">
        <v>0</v>
      </c>
    </row>
    <row r="51" spans="1:6" x14ac:dyDescent="0.25">
      <c r="A51" s="150"/>
      <c r="B51" s="150">
        <v>34</v>
      </c>
      <c r="C51" s="157">
        <v>48</v>
      </c>
      <c r="D51" s="127"/>
      <c r="E51" s="150">
        <v>2</v>
      </c>
      <c r="F51" s="150">
        <v>0</v>
      </c>
    </row>
    <row r="52" spans="1:6" x14ac:dyDescent="0.25">
      <c r="A52" s="151" t="s">
        <v>20</v>
      </c>
      <c r="B52" s="150">
        <v>20</v>
      </c>
      <c r="C52" s="157">
        <v>69</v>
      </c>
      <c r="D52" s="127"/>
      <c r="E52" s="150">
        <v>0</v>
      </c>
      <c r="F52" s="150">
        <v>0</v>
      </c>
    </row>
    <row r="53" spans="1:6" x14ac:dyDescent="0.25">
      <c r="A53" s="150"/>
      <c r="B53" s="150">
        <v>19</v>
      </c>
      <c r="C53" s="157">
        <v>63</v>
      </c>
      <c r="D53" s="127"/>
      <c r="E53" s="150">
        <v>2</v>
      </c>
      <c r="F53" s="150">
        <v>0</v>
      </c>
    </row>
    <row r="54" spans="1:6" x14ac:dyDescent="0.25">
      <c r="A54" s="150" t="s">
        <v>22</v>
      </c>
      <c r="B54" s="150">
        <v>24</v>
      </c>
      <c r="C54" s="157">
        <v>30</v>
      </c>
      <c r="D54" s="127"/>
      <c r="E54" s="150">
        <v>0</v>
      </c>
      <c r="F54" s="150">
        <v>1</v>
      </c>
    </row>
    <row r="55" spans="1:6" x14ac:dyDescent="0.25">
      <c r="A55" s="150"/>
      <c r="B55" s="150">
        <v>43</v>
      </c>
      <c r="C55" s="157">
        <v>58</v>
      </c>
      <c r="D55" s="127"/>
      <c r="E55" s="150">
        <v>3</v>
      </c>
      <c r="F55" s="150">
        <v>0</v>
      </c>
    </row>
    <row r="56" spans="1:6" x14ac:dyDescent="0.25">
      <c r="A56" s="150" t="s">
        <v>451</v>
      </c>
      <c r="B56" s="150">
        <v>12</v>
      </c>
      <c r="C56" s="157">
        <v>17</v>
      </c>
      <c r="D56" s="127"/>
      <c r="E56" s="150">
        <v>1</v>
      </c>
      <c r="F56" s="150">
        <v>0</v>
      </c>
    </row>
    <row r="57" spans="1:6" x14ac:dyDescent="0.25">
      <c r="A57" s="150"/>
      <c r="B57" s="150">
        <v>16</v>
      </c>
      <c r="C57" s="157">
        <v>20</v>
      </c>
      <c r="D57" s="127"/>
      <c r="E57" s="150">
        <v>1</v>
      </c>
      <c r="F57" s="150">
        <v>0</v>
      </c>
    </row>
    <row r="58" spans="1:6" x14ac:dyDescent="0.25">
      <c r="A58" s="150" t="s">
        <v>454</v>
      </c>
      <c r="B58" s="150">
        <v>17</v>
      </c>
      <c r="C58" s="157">
        <v>14</v>
      </c>
      <c r="D58" s="127"/>
      <c r="E58" s="150">
        <v>0</v>
      </c>
      <c r="F58" s="150">
        <v>0</v>
      </c>
    </row>
    <row r="59" spans="1:6" x14ac:dyDescent="0.25">
      <c r="A59" s="150"/>
      <c r="B59" s="150">
        <v>16</v>
      </c>
      <c r="C59" s="157">
        <v>14</v>
      </c>
      <c r="D59" s="127"/>
      <c r="E59" s="150">
        <v>0</v>
      </c>
      <c r="F59" s="150">
        <v>0</v>
      </c>
    </row>
    <row r="60" spans="1:6" x14ac:dyDescent="0.25">
      <c r="A60" s="150" t="s">
        <v>456</v>
      </c>
      <c r="B60" s="150">
        <v>26</v>
      </c>
      <c r="C60" s="157">
        <v>45</v>
      </c>
      <c r="D60" s="127"/>
      <c r="E60" s="150">
        <v>1</v>
      </c>
      <c r="F60" s="150">
        <v>0</v>
      </c>
    </row>
    <row r="61" spans="1:6" x14ac:dyDescent="0.25">
      <c r="A61" s="150"/>
      <c r="B61" s="150">
        <v>25</v>
      </c>
      <c r="C61" s="157">
        <v>52</v>
      </c>
      <c r="D61" s="127"/>
      <c r="E61" s="150">
        <v>0</v>
      </c>
      <c r="F61" s="150">
        <v>0</v>
      </c>
    </row>
    <row r="62" spans="1:6" x14ac:dyDescent="0.25">
      <c r="A62" s="150" t="s">
        <v>459</v>
      </c>
      <c r="B62" s="150">
        <v>38</v>
      </c>
      <c r="C62" s="157">
        <v>62</v>
      </c>
      <c r="D62" s="127"/>
      <c r="E62" s="150">
        <v>0</v>
      </c>
      <c r="F62" s="150">
        <v>1</v>
      </c>
    </row>
    <row r="63" spans="1:6" x14ac:dyDescent="0.25">
      <c r="A63" s="150"/>
      <c r="B63" s="150">
        <v>42</v>
      </c>
      <c r="C63" s="157">
        <v>69</v>
      </c>
      <c r="D63" s="127"/>
      <c r="E63" s="150">
        <v>3</v>
      </c>
      <c r="F63" s="150">
        <v>2</v>
      </c>
    </row>
    <row r="64" spans="1:6" x14ac:dyDescent="0.25">
      <c r="A64" s="163" t="s">
        <v>260</v>
      </c>
      <c r="B64" s="170">
        <f>AVERAGE(B48:B63)</f>
        <v>24.875</v>
      </c>
      <c r="C64" s="170">
        <f>AVERAGE(C48:C63)</f>
        <v>40.3125</v>
      </c>
      <c r="D64" s="165"/>
      <c r="E64" s="168">
        <f>AVERAGE(E48:E63)</f>
        <v>0.9375</v>
      </c>
      <c r="F64" s="169">
        <f>AVERAGE(F48:F63)</f>
        <v>0.375</v>
      </c>
    </row>
    <row r="65" spans="1:6" x14ac:dyDescent="0.25">
      <c r="A65" s="155" t="s">
        <v>4</v>
      </c>
      <c r="B65" s="156">
        <f>STDEV(B48:B63)</f>
        <v>9.5907941972150219</v>
      </c>
      <c r="C65" s="156">
        <f>STDEV(C48:C63)</f>
        <v>20.382079547157758</v>
      </c>
      <c r="D65" s="127"/>
      <c r="E65" s="127">
        <f>STDEV(E48:E63)</f>
        <v>1.1236102527122116</v>
      </c>
      <c r="F65" s="125">
        <f>STDEV(F48:F63)</f>
        <v>0.61913918736689033</v>
      </c>
    </row>
    <row r="66" spans="1:6" x14ac:dyDescent="0.25">
      <c r="A66" s="163" t="s">
        <v>5</v>
      </c>
      <c r="B66" s="164">
        <f>B65/(SQRT(10))</f>
        <v>3.0328754233125585</v>
      </c>
      <c r="C66" s="164">
        <f>C65/(SQRT(10))</f>
        <v>6.4453794819751815</v>
      </c>
      <c r="D66" s="165"/>
      <c r="E66" s="165">
        <f>E65/(SQRT(10))</f>
        <v>0.35531676008879737</v>
      </c>
      <c r="F66" s="166">
        <f>F65/(SQRT(10))</f>
        <v>0.19578900207451216</v>
      </c>
    </row>
    <row r="67" spans="1:6" x14ac:dyDescent="0.25">
      <c r="A67" s="158" t="s">
        <v>261</v>
      </c>
      <c r="B67" s="171">
        <f>TTEST(B48:B63,B74:B85,2,2)</f>
        <v>0.70183534924464586</v>
      </c>
      <c r="C67" s="171">
        <f>TTEST(C48:C63,C74:C85,2,2)</f>
        <v>0.38555296865800415</v>
      </c>
      <c r="D67" s="33"/>
      <c r="E67" s="172">
        <f>TTEST(E48:E63,E74:E85,2,2)</f>
        <v>0.1367610340221726</v>
      </c>
      <c r="F67" s="173">
        <f>TTEST(F48:F63,F74:F85,2,2)</f>
        <v>0.1435316813553387</v>
      </c>
    </row>
    <row r="68" spans="1:6" x14ac:dyDescent="0.25">
      <c r="A68" s="5"/>
      <c r="B68" s="5"/>
      <c r="C68" s="5"/>
    </row>
    <row r="69" spans="1:6" x14ac:dyDescent="0.25">
      <c r="A69" s="5"/>
      <c r="B69" s="5"/>
      <c r="C69" s="5"/>
    </row>
    <row r="70" spans="1:6" x14ac:dyDescent="0.25">
      <c r="A70" s="5"/>
      <c r="B70" s="5"/>
      <c r="C70" s="5"/>
    </row>
    <row r="71" spans="1:6" ht="18.75" x14ac:dyDescent="0.3">
      <c r="A71" s="186" t="s">
        <v>326</v>
      </c>
      <c r="B71" s="187"/>
      <c r="C71" s="187"/>
      <c r="D71" s="187"/>
      <c r="E71" s="187"/>
      <c r="F71" s="188"/>
    </row>
    <row r="72" spans="1:6" x14ac:dyDescent="0.25">
      <c r="A72" s="181" t="s">
        <v>505</v>
      </c>
      <c r="B72" s="182"/>
      <c r="C72" s="183"/>
      <c r="E72" s="184" t="s">
        <v>506</v>
      </c>
      <c r="F72" s="185"/>
    </row>
    <row r="73" spans="1:6" x14ac:dyDescent="0.25">
      <c r="A73" s="160" t="s">
        <v>504</v>
      </c>
      <c r="B73" s="162" t="s">
        <v>503</v>
      </c>
      <c r="C73" s="161" t="s">
        <v>436</v>
      </c>
      <c r="E73" s="160" t="s">
        <v>503</v>
      </c>
      <c r="F73" s="161" t="s">
        <v>436</v>
      </c>
    </row>
    <row r="74" spans="1:6" x14ac:dyDescent="0.25">
      <c r="A74" s="167" t="s">
        <v>444</v>
      </c>
      <c r="B74" s="159">
        <v>12</v>
      </c>
      <c r="C74" s="159">
        <v>34</v>
      </c>
      <c r="E74" s="159">
        <v>0</v>
      </c>
      <c r="F74" s="159">
        <v>0</v>
      </c>
    </row>
    <row r="75" spans="1:6" x14ac:dyDescent="0.25">
      <c r="A75" s="145"/>
      <c r="B75" s="150">
        <v>24</v>
      </c>
      <c r="C75" s="150">
        <v>46</v>
      </c>
      <c r="D75" s="5"/>
      <c r="E75" s="150">
        <v>0</v>
      </c>
      <c r="F75" s="150">
        <v>0</v>
      </c>
    </row>
    <row r="76" spans="1:6" x14ac:dyDescent="0.25">
      <c r="A76" s="145" t="s">
        <v>448</v>
      </c>
      <c r="B76" s="150">
        <v>17</v>
      </c>
      <c r="C76" s="150">
        <v>37</v>
      </c>
      <c r="D76" s="5"/>
      <c r="E76" s="150">
        <v>0</v>
      </c>
      <c r="F76" s="150">
        <v>0</v>
      </c>
    </row>
    <row r="77" spans="1:6" x14ac:dyDescent="0.25">
      <c r="A77" s="145"/>
      <c r="B77" s="150">
        <v>33</v>
      </c>
      <c r="C77" s="150">
        <v>46</v>
      </c>
      <c r="E77" s="150">
        <v>0</v>
      </c>
      <c r="F77" s="150">
        <v>0</v>
      </c>
    </row>
    <row r="78" spans="1:6" x14ac:dyDescent="0.25">
      <c r="A78" s="145" t="s">
        <v>455</v>
      </c>
      <c r="B78" s="150">
        <v>20</v>
      </c>
      <c r="C78" s="150">
        <v>44</v>
      </c>
      <c r="E78" s="150">
        <v>0</v>
      </c>
      <c r="F78" s="150">
        <v>0</v>
      </c>
    </row>
    <row r="79" spans="1:6" x14ac:dyDescent="0.25">
      <c r="A79" s="145"/>
      <c r="B79" s="150">
        <v>27</v>
      </c>
      <c r="C79" s="150">
        <v>37</v>
      </c>
      <c r="E79" s="150">
        <v>0</v>
      </c>
      <c r="F79" s="150">
        <v>0</v>
      </c>
    </row>
    <row r="80" spans="1:6" x14ac:dyDescent="0.25">
      <c r="A80" s="145" t="s">
        <v>451</v>
      </c>
      <c r="B80" s="150">
        <v>17</v>
      </c>
      <c r="C80" s="150">
        <v>26</v>
      </c>
      <c r="E80" s="150">
        <v>0</v>
      </c>
      <c r="F80" s="150">
        <v>1</v>
      </c>
    </row>
    <row r="81" spans="1:6" x14ac:dyDescent="0.25">
      <c r="A81" s="145"/>
      <c r="B81" s="150">
        <v>21</v>
      </c>
      <c r="C81" s="150">
        <v>31</v>
      </c>
      <c r="E81" s="150">
        <v>3</v>
      </c>
      <c r="F81" s="150">
        <v>0</v>
      </c>
    </row>
    <row r="82" spans="1:6" x14ac:dyDescent="0.25">
      <c r="A82" s="145" t="s">
        <v>466</v>
      </c>
      <c r="B82" s="150">
        <v>33</v>
      </c>
      <c r="C82" s="150">
        <v>67</v>
      </c>
      <c r="E82" s="150">
        <v>0</v>
      </c>
      <c r="F82" s="150">
        <v>0</v>
      </c>
    </row>
    <row r="83" spans="1:6" x14ac:dyDescent="0.25">
      <c r="A83" s="145"/>
      <c r="B83" s="150">
        <v>49</v>
      </c>
      <c r="C83" s="150">
        <v>69</v>
      </c>
      <c r="E83" s="150">
        <v>0</v>
      </c>
      <c r="F83" s="150">
        <v>0</v>
      </c>
    </row>
    <row r="84" spans="1:6" x14ac:dyDescent="0.25">
      <c r="A84" s="145" t="s">
        <v>470</v>
      </c>
      <c r="B84" s="150">
        <v>36</v>
      </c>
      <c r="C84" s="150">
        <v>61</v>
      </c>
      <c r="E84" s="150">
        <v>1</v>
      </c>
      <c r="F84" s="150">
        <v>0</v>
      </c>
    </row>
    <row r="85" spans="1:6" x14ac:dyDescent="0.25">
      <c r="A85" s="145"/>
      <c r="B85" s="150">
        <v>27</v>
      </c>
      <c r="C85" s="150">
        <v>59</v>
      </c>
      <c r="E85" s="150">
        <v>0</v>
      </c>
      <c r="F85" s="150">
        <v>0</v>
      </c>
    </row>
    <row r="86" spans="1:6" x14ac:dyDescent="0.25">
      <c r="A86" s="163" t="s">
        <v>260</v>
      </c>
      <c r="B86" s="168">
        <f>AVERAGE(B74:B85)</f>
        <v>26.333333333333332</v>
      </c>
      <c r="C86" s="168">
        <f>AVERAGE(C74:C85)</f>
        <v>46.416666666666664</v>
      </c>
      <c r="D86" s="165"/>
      <c r="E86" s="168">
        <f>AVERAGE(E74:E85)</f>
        <v>0.33333333333333331</v>
      </c>
      <c r="F86" s="169">
        <f>AVERAGE(F74:F85)</f>
        <v>8.3333333333333329E-2</v>
      </c>
    </row>
    <row r="87" spans="1:6" x14ac:dyDescent="0.25">
      <c r="A87" s="144" t="s">
        <v>4</v>
      </c>
      <c r="B87" s="5">
        <f>STDEV(B74:B85)</f>
        <v>10.227710428344192</v>
      </c>
      <c r="C87" s="5">
        <f>STDEV(C74:C85)</f>
        <v>14.450280483803979</v>
      </c>
      <c r="E87" s="5">
        <f>STDEV(E74:E85)</f>
        <v>0.88762536459859454</v>
      </c>
      <c r="F87" s="5">
        <f>STDEV(F74:F85)</f>
        <v>0.28867513459481287</v>
      </c>
    </row>
    <row r="88" spans="1:6" x14ac:dyDescent="0.25">
      <c r="A88" s="163" t="s">
        <v>5</v>
      </c>
      <c r="B88" s="174">
        <f>B87/(SQRT(5))</f>
        <v>4.573971154392221</v>
      </c>
      <c r="C88" s="174">
        <f>C87/(SQRT(5))</f>
        <v>6.462361891144849</v>
      </c>
      <c r="D88" s="174"/>
      <c r="E88" s="174">
        <f>E87/(SQRT(5))</f>
        <v>0.39695813075909853</v>
      </c>
      <c r="F88" s="175">
        <f>F87/(SQRT(5))</f>
        <v>0.12909944487358055</v>
      </c>
    </row>
  </sheetData>
  <mergeCells count="9">
    <mergeCell ref="A1:H1"/>
    <mergeCell ref="A46:C46"/>
    <mergeCell ref="E46:F46"/>
    <mergeCell ref="A72:C72"/>
    <mergeCell ref="E72:F72"/>
    <mergeCell ref="A45:F45"/>
    <mergeCell ref="A71:F71"/>
    <mergeCell ref="B35:F35"/>
    <mergeCell ref="A44:F4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F312"/>
  <sheetViews>
    <sheetView zoomScale="40" zoomScaleNormal="40" workbookViewId="0">
      <selection sqref="A1:AB1"/>
    </sheetView>
  </sheetViews>
  <sheetFormatPr defaultRowHeight="15" x14ac:dyDescent="0.25"/>
  <cols>
    <col min="1" max="1" width="15.7109375" customWidth="1"/>
    <col min="2" max="2" width="5" customWidth="1"/>
  </cols>
  <sheetData>
    <row r="1" spans="1:30" s="5" customFormat="1" ht="45" customHeight="1" x14ac:dyDescent="0.7">
      <c r="A1" s="204" t="s">
        <v>338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121"/>
      <c r="AD1" s="121"/>
    </row>
    <row r="2" spans="1:30" s="4" customFormat="1" ht="45" customHeight="1" x14ac:dyDescent="0.3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</row>
    <row r="3" spans="1:30" ht="26.25" x14ac:dyDescent="0.4">
      <c r="A3" s="205" t="s">
        <v>316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4"/>
      <c r="AD3" s="4"/>
    </row>
    <row r="4" spans="1:30" ht="15.75" thickBot="1" x14ac:dyDescent="0.3">
      <c r="A4" s="206" t="s">
        <v>323</v>
      </c>
      <c r="B4" s="206"/>
      <c r="C4" s="100">
        <v>0</v>
      </c>
      <c r="D4" s="100">
        <v>1</v>
      </c>
      <c r="E4" s="100">
        <v>2</v>
      </c>
      <c r="F4" s="100">
        <v>3</v>
      </c>
      <c r="G4" s="100">
        <v>4</v>
      </c>
      <c r="H4" s="100">
        <v>5</v>
      </c>
      <c r="I4" s="100">
        <v>6</v>
      </c>
      <c r="J4" s="100">
        <v>7</v>
      </c>
      <c r="K4" s="100">
        <v>8</v>
      </c>
      <c r="L4" s="100">
        <v>9</v>
      </c>
      <c r="M4" s="100">
        <v>10</v>
      </c>
      <c r="N4" s="100">
        <v>11</v>
      </c>
      <c r="O4" s="100">
        <v>12</v>
      </c>
      <c r="P4" s="100">
        <v>13</v>
      </c>
      <c r="Q4" s="100">
        <v>14</v>
      </c>
      <c r="R4" s="100">
        <v>15</v>
      </c>
      <c r="S4" s="100">
        <v>16</v>
      </c>
      <c r="T4" s="100">
        <v>17</v>
      </c>
      <c r="U4" s="100">
        <v>18</v>
      </c>
      <c r="V4" s="100">
        <v>19</v>
      </c>
      <c r="W4" s="100">
        <v>20</v>
      </c>
      <c r="X4" s="5"/>
    </row>
    <row r="5" spans="1:30" ht="16.5" thickBot="1" x14ac:dyDescent="0.3">
      <c r="A5" s="194" t="s">
        <v>295</v>
      </c>
      <c r="B5" s="195"/>
      <c r="C5" s="88">
        <v>0.26825860316713901</v>
      </c>
      <c r="D5" s="88">
        <v>5.9324429963833847</v>
      </c>
      <c r="E5" s="88">
        <v>7.129825196377797</v>
      </c>
      <c r="F5" s="88">
        <v>6.175394232872212</v>
      </c>
      <c r="G5" s="88">
        <v>5.0556872662214136</v>
      </c>
      <c r="H5" s="88">
        <v>2.8450287138037726</v>
      </c>
      <c r="I5" s="88">
        <v>1.8581389330272222</v>
      </c>
      <c r="J5" s="88">
        <v>1.7907216481561621</v>
      </c>
      <c r="K5" s="88">
        <v>1.5338568212285302</v>
      </c>
      <c r="L5" s="88">
        <v>1.0899951486255137</v>
      </c>
      <c r="M5" s="88">
        <v>1.2701499450049507</v>
      </c>
      <c r="N5" s="88">
        <v>0.95407497864802815</v>
      </c>
      <c r="O5" s="88">
        <v>0.90075769639047643</v>
      </c>
      <c r="P5" s="88">
        <v>0.85376656994513855</v>
      </c>
      <c r="Q5" s="88">
        <v>1.015684863444533</v>
      </c>
      <c r="R5" s="88">
        <v>0.78336096409189693</v>
      </c>
      <c r="S5" s="88">
        <v>0.94301116565875776</v>
      </c>
      <c r="T5" s="88">
        <v>0.91172936359364587</v>
      </c>
      <c r="U5" s="88">
        <v>0.69538440810436219</v>
      </c>
      <c r="V5" s="88">
        <v>0.82356568613018954</v>
      </c>
      <c r="W5" s="88">
        <v>0.61081054568907922</v>
      </c>
      <c r="X5" s="5"/>
    </row>
    <row r="6" spans="1:30" ht="16.5" thickBot="1" x14ac:dyDescent="0.3">
      <c r="A6" s="194" t="s">
        <v>296</v>
      </c>
      <c r="B6" s="195"/>
      <c r="C6" s="88">
        <v>0.24875831993452788</v>
      </c>
      <c r="D6" s="88">
        <v>5.85297870700429</v>
      </c>
      <c r="E6" s="88">
        <v>7.241103032748744</v>
      </c>
      <c r="F6" s="88">
        <v>6.4209683801558839</v>
      </c>
      <c r="G6" s="88">
        <v>5.3870164497951167</v>
      </c>
      <c r="H6" s="88">
        <v>3.1490935634820012</v>
      </c>
      <c r="I6" s="88">
        <v>2.0402348271889958</v>
      </c>
      <c r="J6" s="88">
        <v>2.0146162263686618</v>
      </c>
      <c r="K6" s="88">
        <v>1.6857667827472833</v>
      </c>
      <c r="L6" s="88">
        <v>1.1915133558529738</v>
      </c>
      <c r="M6" s="88">
        <v>1.3540644172948302</v>
      </c>
      <c r="N6" s="88">
        <v>1.011285185187784</v>
      </c>
      <c r="O6" s="88">
        <v>0.94510726694324687</v>
      </c>
      <c r="P6" s="88">
        <v>0.89601795274242801</v>
      </c>
      <c r="Q6" s="88">
        <v>1.0508651100151767</v>
      </c>
      <c r="R6" s="88">
        <v>0.81167094581483612</v>
      </c>
      <c r="S6" s="88">
        <v>0.97395854096995227</v>
      </c>
      <c r="T6" s="88">
        <v>0.89319597109404658</v>
      </c>
      <c r="U6" s="88">
        <v>0.65338131755031548</v>
      </c>
      <c r="V6" s="88">
        <v>0.7301874477160899</v>
      </c>
      <c r="W6" s="88">
        <v>0.53297382916270464</v>
      </c>
      <c r="X6" s="5"/>
    </row>
    <row r="7" spans="1:30" ht="16.5" thickBot="1" x14ac:dyDescent="0.3">
      <c r="A7" s="194" t="s">
        <v>297</v>
      </c>
      <c r="B7" s="195"/>
      <c r="C7" s="88">
        <v>0.32292966168511122</v>
      </c>
      <c r="D7" s="88">
        <v>7.1477521606182233</v>
      </c>
      <c r="E7" s="88">
        <v>8.6133585767269558</v>
      </c>
      <c r="F7" s="88">
        <v>7.6080817890996775</v>
      </c>
      <c r="G7" s="88">
        <v>6.3203705023545442</v>
      </c>
      <c r="H7" s="88">
        <v>3.5287656407851413</v>
      </c>
      <c r="I7" s="88">
        <v>2.2822411397333529</v>
      </c>
      <c r="J7" s="88">
        <v>2.1399434436129843</v>
      </c>
      <c r="K7" s="88">
        <v>1.7812195772269641</v>
      </c>
      <c r="L7" s="88">
        <v>1.257302380710676</v>
      </c>
      <c r="M7" s="88">
        <v>1.4390786083063944</v>
      </c>
      <c r="N7" s="88">
        <v>1.0706620701539957</v>
      </c>
      <c r="O7" s="88">
        <v>0.99386487871137474</v>
      </c>
      <c r="P7" s="88">
        <v>0.94819862980387126</v>
      </c>
      <c r="Q7" s="88">
        <v>1.0967478311338885</v>
      </c>
      <c r="R7" s="88">
        <v>0.84149641441345258</v>
      </c>
      <c r="S7" s="88">
        <v>0.99493187799165184</v>
      </c>
      <c r="T7" s="88">
        <v>0.95803985332430563</v>
      </c>
      <c r="U7" s="88">
        <v>0.70272492811483889</v>
      </c>
      <c r="V7" s="88">
        <v>0.83138662654131046</v>
      </c>
      <c r="W7" s="88">
        <v>0.61683449379135746</v>
      </c>
      <c r="X7" s="5"/>
    </row>
    <row r="8" spans="1:30" ht="16.5" thickBot="1" x14ac:dyDescent="0.3">
      <c r="A8" s="194" t="s">
        <v>298</v>
      </c>
      <c r="B8" s="195"/>
      <c r="C8" s="88">
        <v>0.23589039383113733</v>
      </c>
      <c r="D8" s="88">
        <v>5.5130716026506068</v>
      </c>
      <c r="E8" s="88">
        <v>6.8444225656778572</v>
      </c>
      <c r="F8" s="88">
        <v>5.71394270278007</v>
      </c>
      <c r="G8" s="88">
        <v>4.6166695106717812</v>
      </c>
      <c r="H8" s="88">
        <v>2.7430678226388916</v>
      </c>
      <c r="I8" s="88">
        <v>1.7528438997998004</v>
      </c>
      <c r="J8" s="88">
        <v>1.6370986317363625</v>
      </c>
      <c r="K8" s="88">
        <v>1.4287503888282074</v>
      </c>
      <c r="L8" s="88">
        <v>0.99377675311322811</v>
      </c>
      <c r="M8" s="88">
        <v>1.0991904317992183</v>
      </c>
      <c r="N8" s="88">
        <v>0.82105481572343075</v>
      </c>
      <c r="O8" s="88">
        <v>0.7817988951482594</v>
      </c>
      <c r="P8" s="88">
        <v>0.73840503143089364</v>
      </c>
      <c r="Q8" s="88">
        <v>0.87066139968756606</v>
      </c>
      <c r="R8" s="88">
        <v>0.68023921639102369</v>
      </c>
      <c r="S8" s="88">
        <v>0.81764366943151445</v>
      </c>
      <c r="T8" s="88">
        <v>0.77968437424777715</v>
      </c>
      <c r="U8" s="88">
        <v>0.57778990014495268</v>
      </c>
      <c r="V8" s="88">
        <v>0.64995721861620759</v>
      </c>
      <c r="W8" s="88">
        <v>0.44378426988507974</v>
      </c>
      <c r="X8" s="5"/>
    </row>
    <row r="9" spans="1:30" ht="16.5" thickBot="1" x14ac:dyDescent="0.3">
      <c r="A9" s="194" t="s">
        <v>299</v>
      </c>
      <c r="B9" s="195"/>
      <c r="C9" s="88">
        <v>0.26699089525216357</v>
      </c>
      <c r="D9" s="88">
        <v>5.8106530292185159</v>
      </c>
      <c r="E9" s="88">
        <v>6.8861525959054166</v>
      </c>
      <c r="F9" s="88">
        <v>5.6638248556768662</v>
      </c>
      <c r="G9" s="88">
        <v>4.5615580159536941</v>
      </c>
      <c r="H9" s="88">
        <v>2.6134088569535017</v>
      </c>
      <c r="I9" s="88">
        <v>1.5561570377488347</v>
      </c>
      <c r="J9" s="88">
        <v>1.5603306309552984</v>
      </c>
      <c r="K9" s="88">
        <v>1.2979641657327137</v>
      </c>
      <c r="L9" s="88">
        <v>0.92140037313581247</v>
      </c>
      <c r="M9" s="88">
        <v>1.028031550882208</v>
      </c>
      <c r="N9" s="88">
        <v>0.76346674479378551</v>
      </c>
      <c r="O9" s="88">
        <v>0.69075848310690557</v>
      </c>
      <c r="P9" s="88">
        <v>0.63350921094266899</v>
      </c>
      <c r="Q9" s="88">
        <v>0.76377267520990078</v>
      </c>
      <c r="R9" s="88">
        <v>0.56421479473098723</v>
      </c>
      <c r="S9" s="88">
        <v>0.68777933111488154</v>
      </c>
      <c r="T9" s="88">
        <v>0.6375471334242917</v>
      </c>
      <c r="U9" s="88">
        <v>0.46585101734926848</v>
      </c>
      <c r="V9" s="88">
        <v>0.52851011541867332</v>
      </c>
      <c r="W9" s="88">
        <v>0.38551492373465224</v>
      </c>
      <c r="X9" s="5"/>
    </row>
    <row r="10" spans="1:30" ht="16.5" thickBot="1" x14ac:dyDescent="0.3">
      <c r="A10" s="194" t="s">
        <v>300</v>
      </c>
      <c r="B10" s="195"/>
      <c r="C10" s="88">
        <v>0.26241262359945788</v>
      </c>
      <c r="D10" s="88">
        <v>5.6258196873953645</v>
      </c>
      <c r="E10" s="88">
        <v>6.5596163998122599</v>
      </c>
      <c r="F10" s="88">
        <v>5.1979414090273792</v>
      </c>
      <c r="G10" s="88">
        <v>4.2829554501015918</v>
      </c>
      <c r="H10" s="88">
        <v>2.6534633129753771</v>
      </c>
      <c r="I10" s="88">
        <v>1.7249070220798599</v>
      </c>
      <c r="J10" s="88">
        <v>1.6266814190850618</v>
      </c>
      <c r="K10" s="88">
        <v>1.3662319027552081</v>
      </c>
      <c r="L10" s="88">
        <v>0.96800842561708744</v>
      </c>
      <c r="M10" s="88">
        <v>1.0982506566756334</v>
      </c>
      <c r="N10" s="88">
        <v>0.802360815561309</v>
      </c>
      <c r="O10" s="88">
        <v>0.70929697422145543</v>
      </c>
      <c r="P10" s="88">
        <v>0.61484200536975797</v>
      </c>
      <c r="Q10" s="88">
        <v>0.66594169274466231</v>
      </c>
      <c r="R10" s="88">
        <v>0.47443852558635669</v>
      </c>
      <c r="S10" s="88">
        <v>0.52178598706394963</v>
      </c>
      <c r="T10" s="88">
        <v>0.47217578249189701</v>
      </c>
      <c r="U10" s="88">
        <v>0.349158670064182</v>
      </c>
      <c r="V10" s="88">
        <v>0.40658902781436368</v>
      </c>
      <c r="W10" s="88">
        <v>0.29771953619130909</v>
      </c>
      <c r="X10" s="5"/>
    </row>
    <row r="11" spans="1:30" ht="16.5" thickBot="1" x14ac:dyDescent="0.3">
      <c r="A11" s="194" t="s">
        <v>301</v>
      </c>
      <c r="B11" s="195"/>
      <c r="C11" s="88">
        <v>0.30465412495875932</v>
      </c>
      <c r="D11" s="88">
        <v>7.2900163597927685</v>
      </c>
      <c r="E11" s="88">
        <v>9.4262473759109824</v>
      </c>
      <c r="F11" s="88">
        <v>8.3533175396985158</v>
      </c>
      <c r="G11" s="88">
        <v>6.7477822091868953</v>
      </c>
      <c r="H11" s="88">
        <v>3.9626583320671314</v>
      </c>
      <c r="I11" s="88">
        <v>2.656415173635486</v>
      </c>
      <c r="J11" s="88">
        <v>2.5273089565393132</v>
      </c>
      <c r="K11" s="88">
        <v>2.1357253473299807</v>
      </c>
      <c r="L11" s="88">
        <v>1.5537713571611462</v>
      </c>
      <c r="M11" s="88">
        <v>1.7782041614386463</v>
      </c>
      <c r="N11" s="88">
        <v>1.3514066053143752</v>
      </c>
      <c r="O11" s="88">
        <v>1.2900878352098972</v>
      </c>
      <c r="P11" s="88">
        <v>1.1987684824486435</v>
      </c>
      <c r="Q11" s="88">
        <v>1.4245597999304318</v>
      </c>
      <c r="R11" s="88">
        <v>1.0644648148315783</v>
      </c>
      <c r="S11" s="88">
        <v>1.3037991886254257</v>
      </c>
      <c r="T11" s="88">
        <v>1.2149393037258491</v>
      </c>
      <c r="U11" s="88">
        <v>0.92371062539229121</v>
      </c>
      <c r="V11" s="88">
        <v>1.0602906475508205</v>
      </c>
      <c r="W11" s="88">
        <v>0.78278343456771837</v>
      </c>
      <c r="X11" s="5"/>
    </row>
    <row r="12" spans="1:30" ht="16.5" thickBot="1" x14ac:dyDescent="0.3">
      <c r="A12" s="194" t="s">
        <v>305</v>
      </c>
      <c r="B12" s="195"/>
      <c r="C12" s="88">
        <v>0.34090996137246499</v>
      </c>
      <c r="D12" s="88">
        <v>7.5873448241506365</v>
      </c>
      <c r="E12" s="88">
        <v>9.4754913037453701</v>
      </c>
      <c r="F12" s="88">
        <v>8.1228289289044984</v>
      </c>
      <c r="G12" s="88">
        <v>6.7843279552376954</v>
      </c>
      <c r="H12" s="88">
        <v>3.8771207136227321</v>
      </c>
      <c r="I12" s="88">
        <v>2.5031316893834621</v>
      </c>
      <c r="J12" s="88">
        <v>2.3392490653633033</v>
      </c>
      <c r="K12" s="88">
        <v>1.9504342639109391</v>
      </c>
      <c r="L12" s="88">
        <v>1.3101051578356335</v>
      </c>
      <c r="M12" s="88">
        <v>1.4754283593758961</v>
      </c>
      <c r="N12" s="88">
        <v>1.0815840645246486</v>
      </c>
      <c r="O12" s="88">
        <v>1.0062264661886131</v>
      </c>
      <c r="P12" s="88">
        <v>0.90895739164941447</v>
      </c>
      <c r="Q12" s="88">
        <v>1.040929923204285</v>
      </c>
      <c r="R12" s="88">
        <v>0.79467371101392714</v>
      </c>
      <c r="S12" s="88">
        <v>0.91045090495755243</v>
      </c>
      <c r="T12" s="88">
        <v>0.86492927384503648</v>
      </c>
      <c r="U12" s="88">
        <v>0.67992413103009763</v>
      </c>
      <c r="V12" s="88">
        <v>0.81977668940955173</v>
      </c>
      <c r="W12" s="88">
        <v>0.6357483336973978</v>
      </c>
      <c r="X12" s="5"/>
    </row>
    <row r="13" spans="1:30" ht="16.5" thickBot="1" x14ac:dyDescent="0.3">
      <c r="A13" s="194" t="s">
        <v>303</v>
      </c>
      <c r="B13" s="195"/>
      <c r="C13" s="88">
        <v>0.2477911807438562</v>
      </c>
      <c r="D13" s="88">
        <v>5.5885085363531628</v>
      </c>
      <c r="E13" s="88">
        <v>6.8646756212810844</v>
      </c>
      <c r="F13" s="88">
        <v>6.163122232775474</v>
      </c>
      <c r="G13" s="88">
        <v>5.063415337602855</v>
      </c>
      <c r="H13" s="88">
        <v>2.8678874972551283</v>
      </c>
      <c r="I13" s="88">
        <v>1.8939967199425187</v>
      </c>
      <c r="J13" s="88">
        <v>1.7909039661970871</v>
      </c>
      <c r="K13" s="88">
        <v>1.4942018218371611</v>
      </c>
      <c r="L13" s="88">
        <v>1.0513131199444261</v>
      </c>
      <c r="M13" s="88">
        <v>1.1688700367255818</v>
      </c>
      <c r="N13" s="88">
        <v>0.86694115900136193</v>
      </c>
      <c r="O13" s="88">
        <v>0.80101725145795655</v>
      </c>
      <c r="P13" s="88">
        <v>0.74401355776543943</v>
      </c>
      <c r="Q13" s="88">
        <v>0.88023013962919583</v>
      </c>
      <c r="R13" s="88">
        <v>0.65574608653068867</v>
      </c>
      <c r="S13" s="88">
        <v>0.78193484607843589</v>
      </c>
      <c r="T13" s="88">
        <v>0.73184068042591865</v>
      </c>
      <c r="U13" s="88">
        <v>0.54910630216389522</v>
      </c>
      <c r="V13" s="88">
        <v>0.62985311990860771</v>
      </c>
      <c r="W13" s="88">
        <v>0.4619927787656441</v>
      </c>
      <c r="X13" s="5"/>
    </row>
    <row r="14" spans="1:30" ht="15.75" x14ac:dyDescent="0.25">
      <c r="A14" s="199" t="s">
        <v>304</v>
      </c>
      <c r="B14" s="200"/>
      <c r="C14" s="107">
        <v>0.35608965622718014</v>
      </c>
      <c r="D14" s="107">
        <v>7.0979340990893025</v>
      </c>
      <c r="E14" s="107">
        <v>8.4536586127941717</v>
      </c>
      <c r="F14" s="107">
        <v>7.3194300760659301</v>
      </c>
      <c r="G14" s="107">
        <v>6.1563258817563398</v>
      </c>
      <c r="H14" s="107">
        <v>3.5938834317343806</v>
      </c>
      <c r="I14" s="107">
        <v>2.4451987369579893</v>
      </c>
      <c r="J14" s="107">
        <v>2.2491073206377554</v>
      </c>
      <c r="K14" s="107">
        <v>1.9115112700974213</v>
      </c>
      <c r="L14" s="107">
        <v>1.3986972011973176</v>
      </c>
      <c r="M14" s="107">
        <v>1.600340877809139</v>
      </c>
      <c r="N14" s="107">
        <v>1.2231745607375062</v>
      </c>
      <c r="O14" s="107">
        <v>1.1689123673112429</v>
      </c>
      <c r="P14" s="107">
        <v>1.1243642269898773</v>
      </c>
      <c r="Q14" s="107">
        <v>1.4052844559158508</v>
      </c>
      <c r="R14" s="107">
        <v>1.0698558097237176</v>
      </c>
      <c r="S14" s="107">
        <v>1.3166054518906449</v>
      </c>
      <c r="T14" s="107">
        <v>1.2550202310847069</v>
      </c>
      <c r="U14" s="107">
        <v>0.96609661505513955</v>
      </c>
      <c r="V14" s="107">
        <v>1.1244398008470837</v>
      </c>
      <c r="W14" s="107">
        <v>0.83857498809607289</v>
      </c>
      <c r="X14" s="5"/>
    </row>
    <row r="15" spans="1:30" ht="15.75" thickBot="1" x14ac:dyDescent="0.3">
      <c r="A15" s="201" t="s">
        <v>3</v>
      </c>
      <c r="B15" s="201"/>
      <c r="C15" s="5">
        <f t="shared" ref="C15:W15" si="0">AVERAGE(C5:C14)</f>
        <v>0.28546854207717975</v>
      </c>
      <c r="D15" s="5">
        <f t="shared" si="0"/>
        <v>6.3446522002656245</v>
      </c>
      <c r="E15" s="5">
        <f t="shared" si="0"/>
        <v>7.7494551280980648</v>
      </c>
      <c r="F15" s="5">
        <f t="shared" si="0"/>
        <v>6.6738852147056509</v>
      </c>
      <c r="G15" s="5">
        <f t="shared" si="0"/>
        <v>5.4976108578881924</v>
      </c>
      <c r="H15" s="5">
        <f t="shared" si="0"/>
        <v>3.1834377885318057</v>
      </c>
      <c r="I15" s="5">
        <f t="shared" si="0"/>
        <v>2.071326517949752</v>
      </c>
      <c r="J15" s="5">
        <f t="shared" si="0"/>
        <v>1.9675961308651988</v>
      </c>
      <c r="K15" s="5">
        <f t="shared" si="0"/>
        <v>1.6585662341694409</v>
      </c>
      <c r="L15" s="5">
        <f t="shared" si="0"/>
        <v>1.1735883273193815</v>
      </c>
      <c r="M15" s="5">
        <f t="shared" si="0"/>
        <v>1.3311609045312498</v>
      </c>
      <c r="N15" s="5">
        <f t="shared" si="0"/>
        <v>0.99460109996462265</v>
      </c>
      <c r="O15" s="5">
        <f t="shared" si="0"/>
        <v>0.92878281146894293</v>
      </c>
      <c r="P15" s="5">
        <f t="shared" si="0"/>
        <v>0.86608430590881336</v>
      </c>
      <c r="Q15" s="5">
        <f t="shared" si="0"/>
        <v>1.0214677890915491</v>
      </c>
      <c r="R15" s="5">
        <f t="shared" si="0"/>
        <v>0.77401612831284661</v>
      </c>
      <c r="S15" s="5">
        <f t="shared" si="0"/>
        <v>0.92519009637827687</v>
      </c>
      <c r="T15" s="5">
        <f t="shared" si="0"/>
        <v>0.87191019672574765</v>
      </c>
      <c r="U15" s="5">
        <f t="shared" si="0"/>
        <v>0.65631279149693433</v>
      </c>
      <c r="V15" s="5">
        <f t="shared" si="0"/>
        <v>0.76045563799528981</v>
      </c>
      <c r="W15" s="5">
        <f t="shared" si="0"/>
        <v>0.56067371335810157</v>
      </c>
      <c r="X15" s="5"/>
    </row>
    <row r="16" spans="1:30" ht="15.75" thickBot="1" x14ac:dyDescent="0.3">
      <c r="A16" s="202" t="s">
        <v>4</v>
      </c>
      <c r="B16" s="202"/>
      <c r="C16" s="5">
        <f t="shared" ref="C16:W16" si="1">STDEV(C5:C14)</f>
        <v>4.246163283442346E-2</v>
      </c>
      <c r="D16" s="5">
        <f t="shared" si="1"/>
        <v>0.82510710387430963</v>
      </c>
      <c r="E16" s="5">
        <f t="shared" si="1"/>
        <v>1.1273545296475953</v>
      </c>
      <c r="F16" s="5">
        <f t="shared" si="1"/>
        <v>1.1006484406560357</v>
      </c>
      <c r="G16" s="5">
        <f t="shared" si="1"/>
        <v>0.93411288189234665</v>
      </c>
      <c r="H16" s="5">
        <f t="shared" si="1"/>
        <v>0.51543955955751108</v>
      </c>
      <c r="I16" s="5">
        <f t="shared" si="1"/>
        <v>0.37679180668889589</v>
      </c>
      <c r="J16" s="5">
        <f t="shared" si="1"/>
        <v>0.336053685401762</v>
      </c>
      <c r="K16" s="5">
        <f t="shared" si="1"/>
        <v>0.27958487147825889</v>
      </c>
      <c r="L16" s="5">
        <f t="shared" si="1"/>
        <v>0.20583500511494984</v>
      </c>
      <c r="M16" s="5">
        <f t="shared" si="1"/>
        <v>0.24387952024341719</v>
      </c>
      <c r="N16" s="5">
        <f t="shared" si="1"/>
        <v>0.19195567153916221</v>
      </c>
      <c r="O16" s="5">
        <f t="shared" si="1"/>
        <v>0.19500613592920887</v>
      </c>
      <c r="P16" s="5">
        <f t="shared" si="1"/>
        <v>0.19305526713510995</v>
      </c>
      <c r="Q16" s="5">
        <f t="shared" si="1"/>
        <v>0.24770908668744285</v>
      </c>
      <c r="R16" s="5">
        <f t="shared" si="1"/>
        <v>0.19290537236648825</v>
      </c>
      <c r="S16" s="5">
        <f t="shared" si="1"/>
        <v>0.24844292534587367</v>
      </c>
      <c r="T16" s="5">
        <f t="shared" si="1"/>
        <v>0.23962625691723916</v>
      </c>
      <c r="U16" s="5">
        <f t="shared" si="1"/>
        <v>0.18855968786805061</v>
      </c>
      <c r="V16" s="5">
        <f t="shared" si="1"/>
        <v>0.22214158628566413</v>
      </c>
      <c r="W16" s="5">
        <f t="shared" si="1"/>
        <v>0.1705740744579505</v>
      </c>
      <c r="X16" s="5"/>
    </row>
    <row r="17" spans="1:28" x14ac:dyDescent="0.25">
      <c r="A17" s="202" t="s">
        <v>5</v>
      </c>
      <c r="B17" s="202"/>
      <c r="C17" s="5">
        <f>(C16/SQRT(10))</f>
        <v>1.3427547292656944E-2</v>
      </c>
      <c r="D17" s="5">
        <f>(D16/SQRT(10))</f>
        <v>0.26092177618279594</v>
      </c>
      <c r="E17" s="5">
        <f t="shared" ref="E17:W17" si="2">(E16/SQRT(10))</f>
        <v>0.35650080441942211</v>
      </c>
      <c r="F17" s="5">
        <f t="shared" si="2"/>
        <v>0.3480555975585744</v>
      </c>
      <c r="G17" s="5">
        <f t="shared" si="2"/>
        <v>0.29539242984836717</v>
      </c>
      <c r="H17" s="5">
        <f t="shared" si="2"/>
        <v>0.16299630043557461</v>
      </c>
      <c r="I17" s="5">
        <f t="shared" si="2"/>
        <v>0.11915203128267779</v>
      </c>
      <c r="J17" s="5">
        <f t="shared" si="2"/>
        <v>0.10626950619632446</v>
      </c>
      <c r="K17" s="5">
        <f t="shared" si="2"/>
        <v>8.8412499319674556E-2</v>
      </c>
      <c r="L17" s="5">
        <f t="shared" si="2"/>
        <v>6.5090743835564999E-2</v>
      </c>
      <c r="M17" s="5">
        <f t="shared" si="2"/>
        <v>7.7121475863834013E-2</v>
      </c>
      <c r="N17" s="5">
        <f t="shared" si="2"/>
        <v>6.0701713185091183E-2</v>
      </c>
      <c r="O17" s="5">
        <f t="shared" si="2"/>
        <v>6.1666354724469553E-2</v>
      </c>
      <c r="P17" s="5">
        <f t="shared" si="2"/>
        <v>6.104943584391969E-2</v>
      </c>
      <c r="Q17" s="5">
        <f t="shared" si="2"/>
        <v>7.8332491105241292E-2</v>
      </c>
      <c r="R17" s="5">
        <f t="shared" si="2"/>
        <v>6.1002034956100834E-2</v>
      </c>
      <c r="S17" s="5">
        <f t="shared" si="2"/>
        <v>7.8564551264813667E-2</v>
      </c>
      <c r="T17" s="5">
        <f t="shared" si="2"/>
        <v>7.5776475903915397E-2</v>
      </c>
      <c r="U17" s="5">
        <f t="shared" si="2"/>
        <v>5.9627808855345896E-2</v>
      </c>
      <c r="V17" s="5">
        <f t="shared" si="2"/>
        <v>7.024733757055221E-2</v>
      </c>
      <c r="W17" s="5">
        <f t="shared" si="2"/>
        <v>5.3940258506227461E-2</v>
      </c>
      <c r="X17" s="5"/>
    </row>
    <row r="18" spans="1:28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50" spans="1:52" ht="26.25" x14ac:dyDescent="0.4">
      <c r="A50" s="203" t="s">
        <v>321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</row>
    <row r="51" spans="1:52" ht="27" thickBot="1" x14ac:dyDescent="0.45">
      <c r="A51" s="87" t="s">
        <v>312</v>
      </c>
      <c r="B51" s="87"/>
      <c r="C51" s="104">
        <v>0</v>
      </c>
      <c r="D51" s="104">
        <v>1</v>
      </c>
      <c r="E51" s="104">
        <v>2</v>
      </c>
      <c r="F51" s="104">
        <v>3</v>
      </c>
      <c r="G51" s="104">
        <v>4</v>
      </c>
      <c r="H51" s="104">
        <v>5</v>
      </c>
      <c r="I51" s="104">
        <v>6</v>
      </c>
      <c r="J51" s="104">
        <v>7</v>
      </c>
      <c r="K51" s="104">
        <v>8</v>
      </c>
      <c r="L51" s="104">
        <v>9</v>
      </c>
      <c r="M51" s="104">
        <v>10</v>
      </c>
      <c r="N51" s="104">
        <v>11</v>
      </c>
      <c r="O51" s="104">
        <v>12</v>
      </c>
      <c r="P51" s="104">
        <v>13</v>
      </c>
      <c r="Q51" s="104">
        <v>14</v>
      </c>
      <c r="R51" s="104">
        <v>15</v>
      </c>
      <c r="S51" s="104">
        <v>16</v>
      </c>
      <c r="T51" s="104">
        <v>17</v>
      </c>
      <c r="U51" s="104">
        <v>18</v>
      </c>
      <c r="V51" s="104">
        <v>19</v>
      </c>
      <c r="W51" s="104">
        <v>20</v>
      </c>
    </row>
    <row r="52" spans="1:52" ht="16.5" thickBot="1" x14ac:dyDescent="0.3">
      <c r="A52" s="101" t="s">
        <v>296</v>
      </c>
      <c r="B52" s="102"/>
      <c r="C52" s="88">
        <v>0.391576496484349</v>
      </c>
      <c r="D52" s="88">
        <v>11.913876596517772</v>
      </c>
      <c r="E52" s="88">
        <v>16.079360820294646</v>
      </c>
      <c r="F52" s="88">
        <v>12.804997705941441</v>
      </c>
      <c r="G52" s="88">
        <v>10.432610314025052</v>
      </c>
      <c r="H52" s="88">
        <v>5.5938357502460736</v>
      </c>
      <c r="I52" s="88">
        <v>3.5745935213940294</v>
      </c>
      <c r="J52" s="88">
        <v>3.4842578312868833</v>
      </c>
      <c r="K52" s="88">
        <v>3.0252405315130537</v>
      </c>
      <c r="L52" s="88">
        <v>2.2104237888001919</v>
      </c>
      <c r="M52" s="88">
        <v>2.5600748202607404</v>
      </c>
      <c r="N52" s="88">
        <v>1.8996425618504214</v>
      </c>
      <c r="O52" s="88">
        <v>1.7970674404619709</v>
      </c>
      <c r="P52" s="88">
        <v>1.6950020867061901</v>
      </c>
      <c r="Q52" s="88">
        <v>2.0396257412243228</v>
      </c>
      <c r="R52" s="88">
        <v>1.5556121108467273</v>
      </c>
      <c r="S52" s="88">
        <v>1.8314371700650904</v>
      </c>
      <c r="T52" s="88">
        <v>1.6830282837511701</v>
      </c>
      <c r="U52" s="88">
        <v>1.2356383159041879</v>
      </c>
      <c r="V52" s="88">
        <v>1.4005935587270812</v>
      </c>
      <c r="W52" s="88">
        <v>1.0098837831670375</v>
      </c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16.5" thickBot="1" x14ac:dyDescent="0.3">
      <c r="A53" s="101" t="s">
        <v>297</v>
      </c>
      <c r="B53" s="102"/>
      <c r="C53" s="88">
        <v>0.68194943843647549</v>
      </c>
      <c r="D53" s="88">
        <v>16.149734882705907</v>
      </c>
      <c r="E53" s="88">
        <v>20.835550767464113</v>
      </c>
      <c r="F53" s="88">
        <v>15.850499269351847</v>
      </c>
      <c r="G53" s="88">
        <v>12.376356231403692</v>
      </c>
      <c r="H53" s="88">
        <v>6.1210394706573661</v>
      </c>
      <c r="I53" s="88">
        <v>3.6494266660017129</v>
      </c>
      <c r="J53" s="88">
        <v>3.460038176221949</v>
      </c>
      <c r="K53" s="88">
        <v>2.7996422039757594</v>
      </c>
      <c r="L53" s="88">
        <v>1.9145530741403294</v>
      </c>
      <c r="M53" s="88">
        <v>2.2493042112640116</v>
      </c>
      <c r="N53" s="88">
        <v>1.6999395629308998</v>
      </c>
      <c r="O53" s="88">
        <v>1.5957758315526538</v>
      </c>
      <c r="P53" s="88">
        <v>1.5058351587135457</v>
      </c>
      <c r="Q53" s="88">
        <v>1.7704003358532754</v>
      </c>
      <c r="R53" s="88">
        <v>1.3544341699817855</v>
      </c>
      <c r="S53" s="88">
        <v>1.5821715900650957</v>
      </c>
      <c r="T53" s="88">
        <v>1.4185989924094673</v>
      </c>
      <c r="U53" s="88">
        <v>1.0025419836913825</v>
      </c>
      <c r="V53" s="88">
        <v>1.1389657113104505</v>
      </c>
      <c r="W53" s="88">
        <v>0.83843435793123622</v>
      </c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16.5" thickBot="1" x14ac:dyDescent="0.3">
      <c r="A54" s="101" t="s">
        <v>298</v>
      </c>
      <c r="B54" s="102"/>
      <c r="C54" s="88">
        <v>0.34999173866144156</v>
      </c>
      <c r="D54" s="88">
        <v>10.711291265553315</v>
      </c>
      <c r="E54" s="88">
        <v>13.65778476825249</v>
      </c>
      <c r="F54" s="88">
        <v>9.7887072311181722</v>
      </c>
      <c r="G54" s="88">
        <v>7.4588471575369031</v>
      </c>
      <c r="H54" s="88">
        <v>4.0328539304720659</v>
      </c>
      <c r="I54" s="88">
        <v>2.4802281775845634</v>
      </c>
      <c r="J54" s="88">
        <v>2.3611613256963393</v>
      </c>
      <c r="K54" s="88">
        <v>2.0114380058406804</v>
      </c>
      <c r="L54" s="88">
        <v>1.4179703199006344</v>
      </c>
      <c r="M54" s="88">
        <v>1.6878511287214646</v>
      </c>
      <c r="N54" s="88">
        <v>1.2363794220692992</v>
      </c>
      <c r="O54" s="88">
        <v>1.1797650274859894</v>
      </c>
      <c r="P54" s="88">
        <v>1.1237783450370018</v>
      </c>
      <c r="Q54" s="88">
        <v>1.3770071154078241</v>
      </c>
      <c r="R54" s="88">
        <v>1.0670893086595725</v>
      </c>
      <c r="S54" s="88">
        <v>1.2404802080874906</v>
      </c>
      <c r="T54" s="88">
        <v>1.109333940848944</v>
      </c>
      <c r="U54" s="88">
        <v>0.79393801056564139</v>
      </c>
      <c r="V54" s="88">
        <v>0.85498915804110742</v>
      </c>
      <c r="W54" s="88">
        <v>0.59584307369238276</v>
      </c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16.5" thickBot="1" x14ac:dyDescent="0.3">
      <c r="A55" s="101" t="s">
        <v>299</v>
      </c>
      <c r="B55" s="102"/>
      <c r="C55" s="88">
        <v>0.34570701746636667</v>
      </c>
      <c r="D55" s="88">
        <v>10.048105525487728</v>
      </c>
      <c r="E55" s="88">
        <v>13.243143288437654</v>
      </c>
      <c r="F55" s="88">
        <v>10.340783654645612</v>
      </c>
      <c r="G55" s="88">
        <v>8.3962160119063078</v>
      </c>
      <c r="H55" s="88">
        <v>4.3712695263636441</v>
      </c>
      <c r="I55" s="88">
        <v>2.706326946820159</v>
      </c>
      <c r="J55" s="88">
        <v>2.5589510229422103</v>
      </c>
      <c r="K55" s="88">
        <v>2.1116197767903033</v>
      </c>
      <c r="L55" s="88">
        <v>1.4975259113866675</v>
      </c>
      <c r="M55" s="88">
        <v>1.6531620838215604</v>
      </c>
      <c r="N55" s="88">
        <v>1.2392304018109348</v>
      </c>
      <c r="O55" s="88">
        <v>1.1712482850064572</v>
      </c>
      <c r="P55" s="88">
        <v>1.119899996081591</v>
      </c>
      <c r="Q55" s="88">
        <v>1.311182205235278</v>
      </c>
      <c r="R55" s="88">
        <v>1.0104851639524626</v>
      </c>
      <c r="S55" s="88">
        <v>1.2068602121364649</v>
      </c>
      <c r="T55" s="88">
        <v>1.1461150430408611</v>
      </c>
      <c r="U55" s="88">
        <v>0.82253386169686593</v>
      </c>
      <c r="V55" s="88">
        <v>0.78852304780577709</v>
      </c>
      <c r="W55" s="88">
        <v>0.40595365573469705</v>
      </c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16.5" thickBot="1" x14ac:dyDescent="0.3">
      <c r="A56" s="101" t="s">
        <v>300</v>
      </c>
      <c r="B56" s="102"/>
      <c r="C56" s="88">
        <v>0.31455066800348208</v>
      </c>
      <c r="D56" s="88">
        <v>8.7462525045344801</v>
      </c>
      <c r="E56" s="88">
        <v>12.131248284399062</v>
      </c>
      <c r="F56" s="88">
        <v>10.979311043114286</v>
      </c>
      <c r="G56" s="88">
        <v>9.0350302047479012</v>
      </c>
      <c r="H56" s="88">
        <v>5.1323470937218421</v>
      </c>
      <c r="I56" s="88">
        <v>3.2171606222533482</v>
      </c>
      <c r="J56" s="88">
        <v>2.9760317904791234</v>
      </c>
      <c r="K56" s="88">
        <v>2.477895221375479</v>
      </c>
      <c r="L56" s="88">
        <v>1.6789882679012269</v>
      </c>
      <c r="M56" s="88">
        <v>1.9282229984521888</v>
      </c>
      <c r="N56" s="88">
        <v>1.408667198703567</v>
      </c>
      <c r="O56" s="88">
        <v>1.3053310483708009</v>
      </c>
      <c r="P56" s="88">
        <v>1.2154276755920987</v>
      </c>
      <c r="Q56" s="88">
        <v>1.4113029871753229</v>
      </c>
      <c r="R56" s="88">
        <v>1.0646690557141478</v>
      </c>
      <c r="S56" s="88">
        <v>1.2152338949206787</v>
      </c>
      <c r="T56" s="88">
        <v>1.1627634074839552</v>
      </c>
      <c r="U56" s="88">
        <v>0.83731649761745686</v>
      </c>
      <c r="V56" s="88">
        <v>0.97600228039614745</v>
      </c>
      <c r="W56" s="88">
        <v>0.69708587968871139</v>
      </c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16.5" thickBot="1" x14ac:dyDescent="0.3">
      <c r="A57" s="101" t="s">
        <v>301</v>
      </c>
      <c r="B57" s="102"/>
      <c r="C57" s="88">
        <v>0.35029315094529362</v>
      </c>
      <c r="D57" s="88">
        <v>10.229952076162851</v>
      </c>
      <c r="E57" s="88">
        <v>15.637973404972804</v>
      </c>
      <c r="F57" s="88">
        <v>13.561505366396274</v>
      </c>
      <c r="G57" s="88">
        <v>10.620594096403014</v>
      </c>
      <c r="H57" s="88">
        <v>5.3031678438280734</v>
      </c>
      <c r="I57" s="88">
        <v>3.3043535578032017</v>
      </c>
      <c r="J57" s="88">
        <v>3.0563397257488334</v>
      </c>
      <c r="K57" s="88">
        <v>2.6107988198023167</v>
      </c>
      <c r="L57" s="88">
        <v>1.870140400914438</v>
      </c>
      <c r="M57" s="88">
        <v>2.1540427054875053</v>
      </c>
      <c r="N57" s="88">
        <v>1.6289765616157483</v>
      </c>
      <c r="O57" s="88">
        <v>1.6246187544136008</v>
      </c>
      <c r="P57" s="88">
        <v>1.542865868944413</v>
      </c>
      <c r="Q57" s="88">
        <v>1.82852674210921</v>
      </c>
      <c r="R57" s="88">
        <v>1.3973613237994491</v>
      </c>
      <c r="S57" s="88">
        <v>1.6013397947229349</v>
      </c>
      <c r="T57" s="88">
        <v>1.4323334268126497</v>
      </c>
      <c r="U57" s="88">
        <v>1.0588553099477802</v>
      </c>
      <c r="V57" s="88">
        <v>1.1576395021137074</v>
      </c>
      <c r="W57" s="88">
        <v>0.77048569548162738</v>
      </c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16.5" thickBot="1" x14ac:dyDescent="0.3">
      <c r="A58" s="101" t="s">
        <v>305</v>
      </c>
      <c r="B58" s="102"/>
      <c r="C58" s="88">
        <v>0.36417939560133294</v>
      </c>
      <c r="D58" s="88">
        <v>9.5949436423982242</v>
      </c>
      <c r="E58" s="88">
        <v>14.425269565713872</v>
      </c>
      <c r="F58" s="88">
        <v>12.274642821781129</v>
      </c>
      <c r="G58" s="88">
        <v>9.8541051057449955</v>
      </c>
      <c r="H58" s="88">
        <v>5.079611436389361</v>
      </c>
      <c r="I58" s="88">
        <v>3.1459796340616464</v>
      </c>
      <c r="J58" s="88">
        <v>2.8843603290716842</v>
      </c>
      <c r="K58" s="88">
        <v>2.5327126966707052</v>
      </c>
      <c r="L58" s="88">
        <v>1.8078998046497623</v>
      </c>
      <c r="M58" s="88">
        <v>2.0998576797101034</v>
      </c>
      <c r="N58" s="88">
        <v>1.6492763095922354</v>
      </c>
      <c r="O58" s="88">
        <v>1.604273271520295</v>
      </c>
      <c r="P58" s="88">
        <v>1.5725633088401101</v>
      </c>
      <c r="Q58" s="88">
        <v>1.8822443370420348</v>
      </c>
      <c r="R58" s="88">
        <v>1.4198946962278498</v>
      </c>
      <c r="S58" s="88">
        <v>1.7270840302456065</v>
      </c>
      <c r="T58" s="88">
        <v>1.5639712956425942</v>
      </c>
      <c r="U58" s="88">
        <v>1.1520536153538881</v>
      </c>
      <c r="V58" s="88">
        <v>1.2972880042986745</v>
      </c>
      <c r="W58" s="88">
        <v>0.93469090147886569</v>
      </c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16.5" thickBot="1" x14ac:dyDescent="0.3">
      <c r="A59" s="101" t="s">
        <v>302</v>
      </c>
      <c r="B59" s="109"/>
      <c r="C59" s="107">
        <v>0.33531318478877964</v>
      </c>
      <c r="D59" s="107">
        <v>10.032654836683216</v>
      </c>
      <c r="E59" s="107">
        <v>15.668156203206962</v>
      </c>
      <c r="F59" s="107">
        <v>12.435836608167856</v>
      </c>
      <c r="G59" s="107">
        <v>9.4627479919112858</v>
      </c>
      <c r="H59" s="107">
        <v>4.364083083767138</v>
      </c>
      <c r="I59" s="107">
        <v>2.594535141438469</v>
      </c>
      <c r="J59" s="107">
        <v>2.2801403297845133</v>
      </c>
      <c r="K59" s="107">
        <v>1.8538912392939186</v>
      </c>
      <c r="L59" s="107">
        <v>1.3300447168596101</v>
      </c>
      <c r="M59" s="107">
        <v>1.5214057772751062</v>
      </c>
      <c r="N59" s="107">
        <v>1.1100185429122507</v>
      </c>
      <c r="O59" s="107">
        <v>1.0394755673595875</v>
      </c>
      <c r="P59" s="107">
        <v>1.0164048638870222</v>
      </c>
      <c r="Q59" s="107">
        <v>1.1793612763881263</v>
      </c>
      <c r="R59" s="107">
        <v>0.88908353444280486</v>
      </c>
      <c r="S59" s="107">
        <v>1.0670139075918139</v>
      </c>
      <c r="T59" s="107">
        <v>1.0036300713041104</v>
      </c>
      <c r="U59" s="107">
        <v>0.71190780583843349</v>
      </c>
      <c r="V59" s="107">
        <v>0.78191534787094252</v>
      </c>
      <c r="W59" s="107">
        <v>0.5375868729867832</v>
      </c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s="5" customFormat="1" ht="15.75" x14ac:dyDescent="0.25">
      <c r="A60" s="108" t="s">
        <v>3</v>
      </c>
      <c r="B60" s="108"/>
      <c r="C60" s="5">
        <f>AVERAGE(C52:C59)</f>
        <v>0.39169513629844011</v>
      </c>
      <c r="D60" s="5">
        <f t="shared" ref="D60:W60" si="3">AVERAGE(D52:D59)</f>
        <v>10.928351416255436</v>
      </c>
      <c r="E60" s="5">
        <f t="shared" si="3"/>
        <v>15.2098108878427</v>
      </c>
      <c r="F60" s="5">
        <f t="shared" si="3"/>
        <v>12.254535462564577</v>
      </c>
      <c r="G60" s="5">
        <f t="shared" si="3"/>
        <v>9.704563389209893</v>
      </c>
      <c r="H60" s="5">
        <f t="shared" si="3"/>
        <v>4.9997760169306957</v>
      </c>
      <c r="I60" s="5">
        <f t="shared" si="3"/>
        <v>3.0840755334196412</v>
      </c>
      <c r="J60" s="5">
        <f t="shared" si="3"/>
        <v>2.8826600664039419</v>
      </c>
      <c r="K60" s="5">
        <f t="shared" si="3"/>
        <v>2.4279048119077768</v>
      </c>
      <c r="L60" s="5">
        <f t="shared" si="3"/>
        <v>1.7159432855691077</v>
      </c>
      <c r="M60" s="5">
        <f t="shared" si="3"/>
        <v>1.9817401756240851</v>
      </c>
      <c r="N60" s="5">
        <f t="shared" si="3"/>
        <v>1.4840163201856695</v>
      </c>
      <c r="O60" s="5">
        <f t="shared" si="3"/>
        <v>1.4146944032714197</v>
      </c>
      <c r="P60" s="5">
        <f t="shared" si="3"/>
        <v>1.3489721629752465</v>
      </c>
      <c r="Q60" s="5">
        <f t="shared" si="3"/>
        <v>1.5999563425544245</v>
      </c>
      <c r="R60" s="5">
        <f t="shared" si="3"/>
        <v>1.2198286704530998</v>
      </c>
      <c r="S60" s="5">
        <f t="shared" si="3"/>
        <v>1.433952600979397</v>
      </c>
      <c r="T60" s="5">
        <f t="shared" si="3"/>
        <v>1.3149718076617189</v>
      </c>
      <c r="U60" s="5">
        <f t="shared" si="3"/>
        <v>0.95184817507695452</v>
      </c>
      <c r="V60" s="5">
        <f t="shared" si="3"/>
        <v>1.0494895763204861</v>
      </c>
      <c r="W60" s="5">
        <f t="shared" si="3"/>
        <v>0.72374552752016774</v>
      </c>
    </row>
    <row r="61" spans="1:52" s="5" customFormat="1" ht="15.75" x14ac:dyDescent="0.25">
      <c r="A61" s="108" t="s">
        <v>4</v>
      </c>
      <c r="B61" s="108"/>
      <c r="C61" s="5">
        <f>STDEV(C52:C59)</f>
        <v>0.11934529032246156</v>
      </c>
      <c r="D61" s="5">
        <f t="shared" ref="D61:W61" si="4">STDEV(D52:D59)</f>
        <v>2.2955117411003081</v>
      </c>
      <c r="E61" s="5">
        <f t="shared" si="4"/>
        <v>2.6502854067135249</v>
      </c>
      <c r="F61" s="5">
        <f t="shared" si="4"/>
        <v>1.9399691194594695</v>
      </c>
      <c r="G61" s="5">
        <f t="shared" si="4"/>
        <v>1.5019876317827816</v>
      </c>
      <c r="H61" s="5">
        <f t="shared" si="4"/>
        <v>0.70307470847496578</v>
      </c>
      <c r="I61" s="5">
        <f t="shared" si="4"/>
        <v>0.44356854606681223</v>
      </c>
      <c r="J61" s="5">
        <f t="shared" si="4"/>
        <v>0.45887278981429869</v>
      </c>
      <c r="K61" s="5">
        <f t="shared" si="4"/>
        <v>0.40442287062443028</v>
      </c>
      <c r="L61" s="5">
        <f t="shared" si="4"/>
        <v>0.29349299924751371</v>
      </c>
      <c r="M61" s="5">
        <f t="shared" si="4"/>
        <v>0.35026674769410915</v>
      </c>
      <c r="N61" s="5">
        <f t="shared" si="4"/>
        <v>0.27632495411560853</v>
      </c>
      <c r="O61" s="5">
        <f t="shared" si="4"/>
        <v>0.27417808239251118</v>
      </c>
      <c r="P61" s="5">
        <f t="shared" si="4"/>
        <v>0.25733578094696213</v>
      </c>
      <c r="Q61" s="5">
        <f t="shared" si="4"/>
        <v>0.31620030559571827</v>
      </c>
      <c r="R61" s="5">
        <f t="shared" si="4"/>
        <v>0.23995067481670185</v>
      </c>
      <c r="S61" s="5">
        <f t="shared" si="4"/>
        <v>0.28420107464522681</v>
      </c>
      <c r="T61" s="5">
        <f t="shared" si="4"/>
        <v>0.24286365098341944</v>
      </c>
      <c r="U61" s="5">
        <f t="shared" si="4"/>
        <v>0.18783965393208529</v>
      </c>
      <c r="V61" s="5">
        <f t="shared" si="4"/>
        <v>0.23522352429142909</v>
      </c>
      <c r="W61" s="5">
        <f t="shared" si="4"/>
        <v>0.20508803552537072</v>
      </c>
    </row>
    <row r="62" spans="1:52" s="5" customFormat="1" ht="15.75" x14ac:dyDescent="0.25">
      <c r="A62" s="108" t="s">
        <v>5</v>
      </c>
      <c r="B62" s="108"/>
      <c r="C62" s="5">
        <f>(C61/SQRT(8))</f>
        <v>4.2194932044844903E-2</v>
      </c>
      <c r="D62" s="5">
        <f t="shared" ref="D62:W62" si="5">(D61/SQRT(8))</f>
        <v>0.81158595921268306</v>
      </c>
      <c r="E62" s="5">
        <f t="shared" si="5"/>
        <v>0.93701739158344022</v>
      </c>
      <c r="F62" s="5">
        <f t="shared" si="5"/>
        <v>0.68588265983114316</v>
      </c>
      <c r="G62" s="5">
        <f t="shared" si="5"/>
        <v>0.53103281984596395</v>
      </c>
      <c r="H62" s="5">
        <f t="shared" si="5"/>
        <v>0.24857444702170164</v>
      </c>
      <c r="I62" s="5">
        <f t="shared" si="5"/>
        <v>0.1568251634224502</v>
      </c>
      <c r="J62" s="5">
        <f t="shared" si="5"/>
        <v>0.16223603068983994</v>
      </c>
      <c r="K62" s="5">
        <f t="shared" si="5"/>
        <v>0.1429850771427322</v>
      </c>
      <c r="L62" s="5">
        <f t="shared" si="5"/>
        <v>0.1037654449993476</v>
      </c>
      <c r="M62" s="5">
        <f t="shared" si="5"/>
        <v>0.12383799625933103</v>
      </c>
      <c r="N62" s="5">
        <f t="shared" si="5"/>
        <v>9.7695624433104186E-2</v>
      </c>
      <c r="O62" s="5">
        <f t="shared" si="5"/>
        <v>9.6936590656234292E-2</v>
      </c>
      <c r="P62" s="5">
        <f t="shared" si="5"/>
        <v>9.0981937874766439E-2</v>
      </c>
      <c r="Q62" s="5">
        <f t="shared" si="5"/>
        <v>0.1117936901499955</v>
      </c>
      <c r="R62" s="5">
        <f t="shared" si="5"/>
        <v>8.4835374656588997E-2</v>
      </c>
      <c r="S62" s="5">
        <f t="shared" si="5"/>
        <v>0.10048025355107203</v>
      </c>
      <c r="T62" s="5">
        <f t="shared" si="5"/>
        <v>8.5865267257049405E-2</v>
      </c>
      <c r="U62" s="5">
        <f t="shared" si="5"/>
        <v>6.6411346535555915E-2</v>
      </c>
      <c r="V62" s="5">
        <f t="shared" si="5"/>
        <v>8.316407456053404E-2</v>
      </c>
      <c r="W62" s="5">
        <f t="shared" si="5"/>
        <v>7.2509570330108589E-2</v>
      </c>
    </row>
    <row r="63" spans="1:52" ht="27" thickBot="1" x14ac:dyDescent="0.45">
      <c r="A63" s="87" t="s">
        <v>314</v>
      </c>
      <c r="B63" s="87"/>
      <c r="C63" s="104">
        <v>0</v>
      </c>
      <c r="D63" s="104">
        <v>1</v>
      </c>
      <c r="E63" s="104">
        <v>2</v>
      </c>
      <c r="F63" s="104">
        <v>3</v>
      </c>
      <c r="G63" s="104">
        <v>4</v>
      </c>
      <c r="H63" s="104">
        <v>5</v>
      </c>
      <c r="I63" s="104">
        <v>6</v>
      </c>
      <c r="J63" s="104">
        <v>7</v>
      </c>
      <c r="K63" s="104">
        <v>8</v>
      </c>
      <c r="L63" s="104">
        <v>9</v>
      </c>
      <c r="M63" s="104">
        <v>10</v>
      </c>
      <c r="N63" s="104">
        <v>11</v>
      </c>
      <c r="O63" s="104">
        <v>12</v>
      </c>
      <c r="P63" s="104">
        <v>13</v>
      </c>
      <c r="Q63" s="104">
        <v>14</v>
      </c>
      <c r="R63" s="104">
        <v>15</v>
      </c>
      <c r="S63" s="104">
        <v>16</v>
      </c>
      <c r="T63" s="104">
        <v>17</v>
      </c>
      <c r="U63" s="104">
        <v>18</v>
      </c>
      <c r="V63" s="104">
        <v>19</v>
      </c>
      <c r="W63" s="104">
        <v>20</v>
      </c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16.5" thickBot="1" x14ac:dyDescent="0.3">
      <c r="A64" s="101" t="s">
        <v>296</v>
      </c>
      <c r="B64" s="102"/>
      <c r="C64" s="88">
        <v>0.28072348004778175</v>
      </c>
      <c r="D64" s="88">
        <v>7.4526773127938259</v>
      </c>
      <c r="E64" s="88">
        <v>10.778606620744691</v>
      </c>
      <c r="F64" s="88">
        <v>10.061852234870608</v>
      </c>
      <c r="G64" s="88">
        <v>8.4612263249437216</v>
      </c>
      <c r="H64" s="88">
        <v>5.015548223244255</v>
      </c>
      <c r="I64" s="88">
        <v>3.3230140516404063</v>
      </c>
      <c r="J64" s="88">
        <v>3.2160306131686842</v>
      </c>
      <c r="K64" s="88">
        <v>2.9411780147874396</v>
      </c>
      <c r="L64" s="88">
        <v>2.1562313517398852</v>
      </c>
      <c r="M64" s="88">
        <v>2.4653640236508036</v>
      </c>
      <c r="N64" s="88">
        <v>1.9000198676970774</v>
      </c>
      <c r="O64" s="88">
        <v>1.8533152086500737</v>
      </c>
      <c r="P64" s="88">
        <v>1.7346830823381958</v>
      </c>
      <c r="Q64" s="88">
        <v>2.1990810654219444</v>
      </c>
      <c r="R64" s="88">
        <v>1.6713360721642165</v>
      </c>
      <c r="S64" s="88">
        <v>2.0979131067703021</v>
      </c>
      <c r="T64" s="88">
        <v>2.0333633101603845</v>
      </c>
      <c r="U64" s="88">
        <v>1.5438130878073197</v>
      </c>
      <c r="V64" s="88">
        <v>1.7855423443233396</v>
      </c>
      <c r="W64" s="88">
        <v>1.3173210156424329</v>
      </c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16.5" thickBot="1" x14ac:dyDescent="0.3">
      <c r="A65" s="101" t="s">
        <v>297</v>
      </c>
      <c r="B65" s="102"/>
      <c r="C65" s="88">
        <v>0.3223453896300103</v>
      </c>
      <c r="D65" s="88">
        <v>7.261754400451828</v>
      </c>
      <c r="E65" s="88">
        <v>9.3499367833006755</v>
      </c>
      <c r="F65" s="88">
        <v>8.3484287893890397</v>
      </c>
      <c r="G65" s="88">
        <v>7.1061843292457487</v>
      </c>
      <c r="H65" s="88">
        <v>3.9670224535581293</v>
      </c>
      <c r="I65" s="88">
        <v>2.7189705921420351</v>
      </c>
      <c r="J65" s="88">
        <v>2.6179866686203965</v>
      </c>
      <c r="K65" s="88">
        <v>2.25693828238352</v>
      </c>
      <c r="L65" s="88">
        <v>1.671989354239293</v>
      </c>
      <c r="M65" s="88">
        <v>1.9646017557897215</v>
      </c>
      <c r="N65" s="88">
        <v>1.5535879571746272</v>
      </c>
      <c r="O65" s="88">
        <v>1.5006658804981743</v>
      </c>
      <c r="P65" s="88">
        <v>1.4804703363848806</v>
      </c>
      <c r="Q65" s="88">
        <v>1.8562012618561385</v>
      </c>
      <c r="R65" s="88">
        <v>1.4741647701162768</v>
      </c>
      <c r="S65" s="88">
        <v>1.8330618617103964</v>
      </c>
      <c r="T65" s="88">
        <v>1.7911827263975568</v>
      </c>
      <c r="U65" s="88">
        <v>1.4152735798432425</v>
      </c>
      <c r="V65" s="88">
        <v>1.7114101494636811</v>
      </c>
      <c r="W65" s="88">
        <v>1.3390447792936579</v>
      </c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16.5" thickBot="1" x14ac:dyDescent="0.3">
      <c r="A66" s="101" t="s">
        <v>298</v>
      </c>
      <c r="B66" s="102"/>
      <c r="C66" s="88">
        <v>0.22701564367369978</v>
      </c>
      <c r="D66" s="88">
        <v>6.1395269899444518</v>
      </c>
      <c r="E66" s="88">
        <v>7.9710222801813684</v>
      </c>
      <c r="F66" s="88">
        <v>7.0359870762823196</v>
      </c>
      <c r="G66" s="88">
        <v>5.713546565201419</v>
      </c>
      <c r="H66" s="88">
        <v>3.3824609274604858</v>
      </c>
      <c r="I66" s="88">
        <v>2.3129179996602605</v>
      </c>
      <c r="J66" s="88">
        <v>2.2281948380304555</v>
      </c>
      <c r="K66" s="88">
        <v>1.9782631535069402</v>
      </c>
      <c r="L66" s="88">
        <v>1.4180618082132068</v>
      </c>
      <c r="M66" s="88">
        <v>1.6836709841100326</v>
      </c>
      <c r="N66" s="88">
        <v>1.3166482847765311</v>
      </c>
      <c r="O66" s="88">
        <v>1.2481116895833984</v>
      </c>
      <c r="P66" s="88">
        <v>1.2036720625307271</v>
      </c>
      <c r="Q66" s="88">
        <v>1.435810695162852</v>
      </c>
      <c r="R66" s="88">
        <v>1.1240205495374853</v>
      </c>
      <c r="S66" s="88">
        <v>1.4060634372545651</v>
      </c>
      <c r="T66" s="88">
        <v>1.3209794901373593</v>
      </c>
      <c r="U66" s="88">
        <v>0.99632768400149951</v>
      </c>
      <c r="V66" s="88">
        <v>1.1802558489646151</v>
      </c>
      <c r="W66" s="88">
        <v>0.88568851717772024</v>
      </c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16.5" thickBot="1" x14ac:dyDescent="0.3">
      <c r="A67" s="101" t="s">
        <v>299</v>
      </c>
      <c r="B67" s="102"/>
      <c r="C67" s="88">
        <v>0.26035169093488197</v>
      </c>
      <c r="D67" s="88">
        <v>6.9082296983808602</v>
      </c>
      <c r="E67" s="88">
        <v>9.4922556433893384</v>
      </c>
      <c r="F67" s="88">
        <v>8.5672740365196614</v>
      </c>
      <c r="G67" s="88">
        <v>7.0059375918914215</v>
      </c>
      <c r="H67" s="88">
        <v>3.942042379065458</v>
      </c>
      <c r="I67" s="88">
        <v>2.5149142425314022</v>
      </c>
      <c r="J67" s="88">
        <v>2.412461028454651</v>
      </c>
      <c r="K67" s="88">
        <v>2.0395701927643843</v>
      </c>
      <c r="L67" s="88">
        <v>1.4575002190632527</v>
      </c>
      <c r="M67" s="88">
        <v>1.7367660645754763</v>
      </c>
      <c r="N67" s="88">
        <v>1.3192723735865715</v>
      </c>
      <c r="O67" s="88">
        <v>1.2839194207648525</v>
      </c>
      <c r="P67" s="88">
        <v>1.246945565110164</v>
      </c>
      <c r="Q67" s="88">
        <v>1.5010861469899253</v>
      </c>
      <c r="R67" s="88">
        <v>1.184831023694402</v>
      </c>
      <c r="S67" s="88">
        <v>1.455451944680757</v>
      </c>
      <c r="T67" s="88">
        <v>1.4342352506797071</v>
      </c>
      <c r="U67" s="88">
        <v>1.0357220383712193</v>
      </c>
      <c r="V67" s="88">
        <v>1.0584715551993087</v>
      </c>
      <c r="W67" s="88">
        <v>0.53552974100673478</v>
      </c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16.5" thickBot="1" x14ac:dyDescent="0.3">
      <c r="A68" s="101" t="s">
        <v>300</v>
      </c>
      <c r="B68" s="102"/>
      <c r="C68" s="88">
        <v>0.26213178154499184</v>
      </c>
      <c r="D68" s="88">
        <v>6.8105098850125971</v>
      </c>
      <c r="E68" s="88">
        <v>9.3279789983075325</v>
      </c>
      <c r="F68" s="88">
        <v>8.7954841614303287</v>
      </c>
      <c r="G68" s="88">
        <v>7.3631297173357364</v>
      </c>
      <c r="H68" s="88">
        <v>4.3367165717301628</v>
      </c>
      <c r="I68" s="88">
        <v>2.8245261057125584</v>
      </c>
      <c r="J68" s="88">
        <v>2.7685871024882154</v>
      </c>
      <c r="K68" s="88">
        <v>2.3264393543745472</v>
      </c>
      <c r="L68" s="88">
        <v>1.5931550034138147</v>
      </c>
      <c r="M68" s="88">
        <v>1.9043692853066625</v>
      </c>
      <c r="N68" s="88">
        <v>1.4137158326901493</v>
      </c>
      <c r="O68" s="88">
        <v>1.361793239459588</v>
      </c>
      <c r="P68" s="88">
        <v>1.2604760490089642</v>
      </c>
      <c r="Q68" s="88">
        <v>1.5537007696040062</v>
      </c>
      <c r="R68" s="88">
        <v>1.1792503946192801</v>
      </c>
      <c r="S68" s="88">
        <v>1.4070818226265287</v>
      </c>
      <c r="T68" s="88">
        <v>1.3855931084110265</v>
      </c>
      <c r="U68" s="88">
        <v>1.0353312906735412</v>
      </c>
      <c r="V68" s="88">
        <v>1.1915151658169261</v>
      </c>
      <c r="W68" s="88">
        <v>0.89362368591165942</v>
      </c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16.5" thickBot="1" x14ac:dyDescent="0.3">
      <c r="A69" s="101" t="s">
        <v>301</v>
      </c>
      <c r="B69" s="102"/>
      <c r="C69" s="88">
        <v>0.17091119323012638</v>
      </c>
      <c r="D69" s="88">
        <v>3.895757028916301</v>
      </c>
      <c r="E69" s="88">
        <v>5.617426758753763</v>
      </c>
      <c r="F69" s="88">
        <v>6.1313885241034276</v>
      </c>
      <c r="G69" s="88">
        <v>5.6783700232096752</v>
      </c>
      <c r="H69" s="88">
        <v>3.2730801556385796</v>
      </c>
      <c r="I69" s="88">
        <v>2.1659995517007964</v>
      </c>
      <c r="J69" s="88">
        <v>2.0907262747550752</v>
      </c>
      <c r="K69" s="88">
        <v>1.9275791005254381</v>
      </c>
      <c r="L69" s="88">
        <v>1.4319350245114499</v>
      </c>
      <c r="M69" s="88">
        <v>1.7322358295539173</v>
      </c>
      <c r="N69" s="88">
        <v>1.328018067360788</v>
      </c>
      <c r="O69" s="88">
        <v>1.2955987247824283</v>
      </c>
      <c r="P69" s="88">
        <v>1.2437230097277956</v>
      </c>
      <c r="Q69" s="88">
        <v>1.5661192727984405</v>
      </c>
      <c r="R69" s="88">
        <v>1.2105966435865947</v>
      </c>
      <c r="S69" s="88">
        <v>1.4787818024912427</v>
      </c>
      <c r="T69" s="88">
        <v>1.4675669345703135</v>
      </c>
      <c r="U69" s="88">
        <v>1.1470082575522458</v>
      </c>
      <c r="V69" s="88">
        <v>1.4613544331033526</v>
      </c>
      <c r="W69" s="88">
        <v>1.1814847518599063</v>
      </c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16.5" thickBot="1" x14ac:dyDescent="0.3">
      <c r="A70" s="101" t="s">
        <v>305</v>
      </c>
      <c r="B70" s="102"/>
      <c r="C70" s="88">
        <v>0.17795482806484803</v>
      </c>
      <c r="D70" s="88">
        <v>4.117195719322349</v>
      </c>
      <c r="E70" s="88">
        <v>5.9952778529346213</v>
      </c>
      <c r="F70" s="88">
        <v>6.2411038296547883</v>
      </c>
      <c r="G70" s="88">
        <v>5.4732213153247313</v>
      </c>
      <c r="H70" s="88">
        <v>3.110747253026227</v>
      </c>
      <c r="I70" s="88">
        <v>2.2254683469007781</v>
      </c>
      <c r="J70" s="88">
        <v>2.1563594806501696</v>
      </c>
      <c r="K70" s="88">
        <v>1.946156528122106</v>
      </c>
      <c r="L70" s="88">
        <v>1.393177893631099</v>
      </c>
      <c r="M70" s="88">
        <v>1.6473503693573668</v>
      </c>
      <c r="N70" s="88">
        <v>1.2923018911044253</v>
      </c>
      <c r="O70" s="88">
        <v>1.2775725332334784</v>
      </c>
      <c r="P70" s="88">
        <v>1.2977317614535884</v>
      </c>
      <c r="Q70" s="88">
        <v>1.6591919034417983</v>
      </c>
      <c r="R70" s="88">
        <v>1.3073332446531174</v>
      </c>
      <c r="S70" s="88">
        <v>1.5798176195928277</v>
      </c>
      <c r="T70" s="88">
        <v>1.5822937093319605</v>
      </c>
      <c r="U70" s="88">
        <v>1.2844307512406274</v>
      </c>
      <c r="V70" s="88">
        <v>1.6084430304689472</v>
      </c>
      <c r="W70" s="88">
        <v>1.2769737441744375</v>
      </c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16.5" thickBot="1" x14ac:dyDescent="0.3">
      <c r="A71" s="101" t="s">
        <v>302</v>
      </c>
      <c r="B71" s="102"/>
      <c r="C71" s="110">
        <v>0.19349537777319473</v>
      </c>
      <c r="D71" s="107">
        <v>4.8183485815123923</v>
      </c>
      <c r="E71" s="107">
        <v>6.7327007788948841</v>
      </c>
      <c r="F71" s="107">
        <v>6.2066670344400716</v>
      </c>
      <c r="G71" s="107">
        <v>5.2513239933658271</v>
      </c>
      <c r="H71" s="107">
        <v>3.0658213861645125</v>
      </c>
      <c r="I71" s="107">
        <v>2.0086315751532955</v>
      </c>
      <c r="J71" s="107">
        <v>1.9386186138597692</v>
      </c>
      <c r="K71" s="107">
        <v>1.643816424667377</v>
      </c>
      <c r="L71" s="107">
        <v>1.1692580646323085</v>
      </c>
      <c r="M71" s="107">
        <v>1.2934395727987558</v>
      </c>
      <c r="N71" s="107">
        <v>0.98137982970500381</v>
      </c>
      <c r="O71" s="107">
        <v>0.91764613203783074</v>
      </c>
      <c r="P71" s="107">
        <v>0.87027893794274003</v>
      </c>
      <c r="Q71" s="107">
        <v>1.0857030498950149</v>
      </c>
      <c r="R71" s="107">
        <v>0.85485168411720525</v>
      </c>
      <c r="S71" s="107">
        <v>1.0253939238086947</v>
      </c>
      <c r="T71" s="107">
        <v>1.0173729928471991</v>
      </c>
      <c r="U71" s="107">
        <v>0.8358127549682367</v>
      </c>
      <c r="V71" s="107">
        <v>1.0074917019726226</v>
      </c>
      <c r="W71" s="107">
        <v>0.79140761777906843</v>
      </c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s="5" customFormat="1" ht="15.75" x14ac:dyDescent="0.25">
      <c r="A72" s="108" t="s">
        <v>3</v>
      </c>
      <c r="B72" s="108"/>
      <c r="C72" s="5">
        <f>AVERAGE(C64:C71)</f>
        <v>0.23686617311244182</v>
      </c>
      <c r="D72" s="5">
        <f t="shared" ref="D72" si="6">AVERAGE(D64:D71)</f>
        <v>5.9254999520418252</v>
      </c>
      <c r="E72" s="5">
        <f t="shared" ref="E72" si="7">AVERAGE(E64:E71)</f>
        <v>8.1581507145633587</v>
      </c>
      <c r="F72" s="5">
        <f t="shared" ref="F72" si="8">AVERAGE(F64:F71)</f>
        <v>7.6735232108362812</v>
      </c>
      <c r="G72" s="5">
        <f t="shared" ref="G72" si="9">AVERAGE(G64:G71)</f>
        <v>6.5066174825647849</v>
      </c>
      <c r="H72" s="5">
        <f t="shared" ref="H72" si="10">AVERAGE(H64:H71)</f>
        <v>3.7616799187359757</v>
      </c>
      <c r="I72" s="5">
        <f t="shared" ref="I72" si="11">AVERAGE(I64:I71)</f>
        <v>2.5118053081801919</v>
      </c>
      <c r="J72" s="5">
        <f t="shared" ref="J72" si="12">AVERAGE(J64:J71)</f>
        <v>2.4286205775034273</v>
      </c>
      <c r="K72" s="5">
        <f t="shared" ref="K72" si="13">AVERAGE(K64:K71)</f>
        <v>2.1324926313914689</v>
      </c>
      <c r="L72" s="5">
        <f t="shared" ref="L72" si="14">AVERAGE(L64:L71)</f>
        <v>1.5364135899305387</v>
      </c>
      <c r="M72" s="5">
        <f t="shared" ref="M72" si="15">AVERAGE(M64:M71)</f>
        <v>1.8034747356428422</v>
      </c>
      <c r="N72" s="5">
        <f t="shared" ref="N72" si="16">AVERAGE(N64:N71)</f>
        <v>1.3881180130118966</v>
      </c>
      <c r="O72" s="5">
        <f t="shared" ref="O72" si="17">AVERAGE(O64:O71)</f>
        <v>1.342327853626228</v>
      </c>
      <c r="P72" s="5">
        <f t="shared" ref="P72" si="18">AVERAGE(P64:P71)</f>
        <v>1.2922476005621319</v>
      </c>
      <c r="Q72" s="5">
        <f t="shared" ref="Q72" si="19">AVERAGE(Q64:Q71)</f>
        <v>1.6071117706462648</v>
      </c>
      <c r="R72" s="5">
        <f t="shared" ref="R72" si="20">AVERAGE(R64:R71)</f>
        <v>1.2507980478110723</v>
      </c>
      <c r="S72" s="5">
        <f t="shared" ref="S72" si="21">AVERAGE(S64:S71)</f>
        <v>1.5354456898669142</v>
      </c>
      <c r="T72" s="5">
        <f t="shared" ref="T72" si="22">AVERAGE(T64:T71)</f>
        <v>1.5040734403169385</v>
      </c>
      <c r="U72" s="5">
        <f t="shared" ref="U72" si="23">AVERAGE(U64:U71)</f>
        <v>1.1617149305572416</v>
      </c>
      <c r="V72" s="5">
        <f t="shared" ref="V72" si="24">AVERAGE(V64:V71)</f>
        <v>1.3755605286640991</v>
      </c>
      <c r="W72" s="5">
        <f t="shared" ref="W72" si="25">AVERAGE(W64:W71)</f>
        <v>1.0276342316057023</v>
      </c>
    </row>
    <row r="73" spans="1:52" s="5" customFormat="1" ht="15.75" x14ac:dyDescent="0.25">
      <c r="A73" s="108" t="s">
        <v>4</v>
      </c>
      <c r="B73" s="108"/>
      <c r="C73" s="5">
        <f>STDEV(C64:C71)</f>
        <v>5.3743763904168254E-2</v>
      </c>
      <c r="D73" s="5">
        <f t="shared" ref="D73:W73" si="26">STDEV(D64:D71)</f>
        <v>1.4406476341341086</v>
      </c>
      <c r="E73" s="5">
        <f t="shared" si="26"/>
        <v>1.8760025574795671</v>
      </c>
      <c r="F73" s="5">
        <f t="shared" si="26"/>
        <v>1.4738348434696611</v>
      </c>
      <c r="G73" s="5">
        <f t="shared" si="26"/>
        <v>1.1415237076959079</v>
      </c>
      <c r="H73" s="5">
        <f t="shared" si="26"/>
        <v>0.68327135955572316</v>
      </c>
      <c r="I73" s="5">
        <f t="shared" si="26"/>
        <v>0.42979920340531352</v>
      </c>
      <c r="J73" s="5">
        <f t="shared" si="26"/>
        <v>0.42093153769338665</v>
      </c>
      <c r="K73" s="5">
        <f t="shared" si="26"/>
        <v>0.38822131863626758</v>
      </c>
      <c r="L73" s="5">
        <f t="shared" si="26"/>
        <v>0.29087167350840809</v>
      </c>
      <c r="M73" s="5">
        <f t="shared" si="26"/>
        <v>0.33437098918417962</v>
      </c>
      <c r="N73" s="5">
        <f t="shared" si="26"/>
        <v>0.2613578242809188</v>
      </c>
      <c r="O73" s="5">
        <f t="shared" si="26"/>
        <v>0.26337848031271049</v>
      </c>
      <c r="P73" s="5">
        <f t="shared" si="26"/>
        <v>0.24568462648161662</v>
      </c>
      <c r="Q73" s="5">
        <f t="shared" si="26"/>
        <v>0.32341287767926952</v>
      </c>
      <c r="R73" s="5">
        <f t="shared" si="26"/>
        <v>0.24315605685084862</v>
      </c>
      <c r="S73" s="5">
        <f t="shared" si="26"/>
        <v>0.318454638647515</v>
      </c>
      <c r="T73" s="5">
        <f t="shared" si="26"/>
        <v>0.30690769339590601</v>
      </c>
      <c r="U73" s="5">
        <f t="shared" si="26"/>
        <v>0.23633470574200022</v>
      </c>
      <c r="V73" s="5">
        <f t="shared" si="26"/>
        <v>0.30484459797958652</v>
      </c>
      <c r="W73" s="5">
        <f t="shared" si="26"/>
        <v>0.29345537312626041</v>
      </c>
    </row>
    <row r="74" spans="1:52" s="5" customFormat="1" ht="15.75" x14ac:dyDescent="0.25">
      <c r="A74" s="108" t="s">
        <v>5</v>
      </c>
      <c r="B74" s="108"/>
      <c r="C74" s="5">
        <f>(C73/SQRT(8))</f>
        <v>1.9001289951563086E-2</v>
      </c>
      <c r="D74" s="5">
        <f t="shared" ref="D74" si="27">(D73/SQRT(8))</f>
        <v>0.50934585569829216</v>
      </c>
      <c r="E74" s="5">
        <f t="shared" ref="E74" si="28">(E73/SQRT(8))</f>
        <v>0.66326706495855381</v>
      </c>
      <c r="F74" s="5">
        <f t="shared" ref="F74" si="29">(F73/SQRT(8))</f>
        <v>0.52107930608320552</v>
      </c>
      <c r="G74" s="5">
        <f t="shared" ref="G74" si="30">(G73/SQRT(8))</f>
        <v>0.40358957729849337</v>
      </c>
      <c r="H74" s="5">
        <f t="shared" ref="H74" si="31">(H73/SQRT(8))</f>
        <v>0.24157290586620178</v>
      </c>
      <c r="I74" s="5">
        <f t="shared" ref="I74" si="32">(I73/SQRT(8))</f>
        <v>0.15195696563823671</v>
      </c>
      <c r="J74" s="5">
        <f t="shared" ref="J74" si="33">(J73/SQRT(8))</f>
        <v>0.14882177235913727</v>
      </c>
      <c r="K74" s="5">
        <f t="shared" ref="K74" si="34">(K73/SQRT(8))</f>
        <v>0.13725696350444408</v>
      </c>
      <c r="L74" s="5">
        <f t="shared" ref="L74" si="35">(L73/SQRT(8))</f>
        <v>0.10283866639643741</v>
      </c>
      <c r="M74" s="5">
        <f t="shared" ref="M74" si="36">(M73/SQRT(8))</f>
        <v>0.11821799694209356</v>
      </c>
      <c r="N74" s="5">
        <f t="shared" ref="N74" si="37">(N73/SQRT(8))</f>
        <v>9.2403944932599888E-2</v>
      </c>
      <c r="O74" s="5">
        <f t="shared" ref="O74" si="38">(O73/SQRT(8))</f>
        <v>9.3118354723862595E-2</v>
      </c>
      <c r="P74" s="5">
        <f t="shared" ref="P74" si="39">(P73/SQRT(8))</f>
        <v>8.6862632709217569E-2</v>
      </c>
      <c r="Q74" s="5">
        <f t="shared" ref="Q74" si="40">(Q73/SQRT(8))</f>
        <v>0.11434371946503344</v>
      </c>
      <c r="R74" s="5">
        <f t="shared" ref="R74" si="41">(R73/SQRT(8))</f>
        <v>8.5968648342908363E-2</v>
      </c>
      <c r="S74" s="5">
        <f t="shared" ref="S74" si="42">(S73/SQRT(8))</f>
        <v>0.11259071724398471</v>
      </c>
      <c r="T74" s="5">
        <f t="shared" ref="T74" si="43">(T73/SQRT(8))</f>
        <v>0.10850825559928345</v>
      </c>
      <c r="U74" s="5">
        <f t="shared" ref="U74" si="44">(U73/SQRT(8))</f>
        <v>8.355693652994782E-2</v>
      </c>
      <c r="V74" s="5">
        <f t="shared" ref="V74" si="45">(V73/SQRT(8))</f>
        <v>0.10777884121972627</v>
      </c>
      <c r="W74" s="5">
        <f t="shared" ref="W74" si="46">(W73/SQRT(8))</f>
        <v>0.10375214215660364</v>
      </c>
    </row>
    <row r="75" spans="1:52" ht="27" thickBot="1" x14ac:dyDescent="0.45">
      <c r="A75" s="87" t="s">
        <v>0</v>
      </c>
      <c r="B75" s="87"/>
      <c r="C75" s="104">
        <v>0</v>
      </c>
      <c r="D75" s="104">
        <v>1</v>
      </c>
      <c r="E75" s="104">
        <v>2</v>
      </c>
      <c r="F75" s="104">
        <v>3</v>
      </c>
      <c r="G75" s="104">
        <v>4</v>
      </c>
      <c r="H75" s="104">
        <v>5</v>
      </c>
      <c r="I75" s="104">
        <v>6</v>
      </c>
      <c r="J75" s="104">
        <v>7</v>
      </c>
      <c r="K75" s="104">
        <v>8</v>
      </c>
      <c r="L75" s="104">
        <v>9</v>
      </c>
      <c r="M75" s="104">
        <v>10</v>
      </c>
      <c r="N75" s="104">
        <v>11</v>
      </c>
      <c r="O75" s="104">
        <v>12</v>
      </c>
      <c r="P75" s="104">
        <v>13</v>
      </c>
      <c r="Q75" s="104">
        <v>14</v>
      </c>
      <c r="R75" s="104">
        <v>15</v>
      </c>
      <c r="S75" s="104">
        <v>16</v>
      </c>
      <c r="T75" s="104">
        <v>17</v>
      </c>
      <c r="U75" s="104">
        <v>18</v>
      </c>
      <c r="V75" s="104">
        <v>19</v>
      </c>
      <c r="W75" s="104">
        <v>20</v>
      </c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16.5" thickBot="1" x14ac:dyDescent="0.3">
      <c r="A76" s="101" t="s">
        <v>296</v>
      </c>
      <c r="B76" s="102"/>
      <c r="C76" s="88">
        <v>0.30032196993999516</v>
      </c>
      <c r="D76" s="88">
        <v>8.0571258283659493</v>
      </c>
      <c r="E76" s="88">
        <v>9.7803349891063345</v>
      </c>
      <c r="F76" s="88">
        <v>8.725289130107404</v>
      </c>
      <c r="G76" s="88">
        <v>7.4334943315362851</v>
      </c>
      <c r="H76" s="88">
        <v>3.9942704072622308</v>
      </c>
      <c r="I76" s="88">
        <v>2.5354312178363547</v>
      </c>
      <c r="J76" s="88">
        <v>2.5083894634697503</v>
      </c>
      <c r="K76" s="88">
        <v>2.2079764180470298</v>
      </c>
      <c r="L76" s="88">
        <v>1.5763522310865759</v>
      </c>
      <c r="M76" s="88">
        <v>1.8447471072989399</v>
      </c>
      <c r="N76" s="88">
        <v>1.4085791036114557</v>
      </c>
      <c r="O76" s="88">
        <v>1.3243422605952726</v>
      </c>
      <c r="P76" s="88">
        <v>1.2749335945266054</v>
      </c>
      <c r="Q76" s="88">
        <v>1.4910635071167739</v>
      </c>
      <c r="R76" s="88">
        <v>1.2034748695947834</v>
      </c>
      <c r="S76" s="88">
        <v>1.4278425879392442</v>
      </c>
      <c r="T76" s="88">
        <v>1.3164264955816356</v>
      </c>
      <c r="U76" s="88">
        <v>0.96423438295743302</v>
      </c>
      <c r="V76" s="88">
        <v>1.1583042872508529</v>
      </c>
      <c r="W76" s="88">
        <v>0.84108089035424416</v>
      </c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16.5" thickBot="1" x14ac:dyDescent="0.3">
      <c r="A77" s="101" t="s">
        <v>297</v>
      </c>
      <c r="B77" s="102"/>
      <c r="C77" s="88">
        <v>0.40085227831711878</v>
      </c>
      <c r="D77" s="88">
        <v>7.9137808734904782</v>
      </c>
      <c r="E77" s="88">
        <v>8.5351842826237121</v>
      </c>
      <c r="F77" s="88">
        <v>7.532989871129975</v>
      </c>
      <c r="G77" s="88">
        <v>6.2147139517273349</v>
      </c>
      <c r="H77" s="88">
        <v>3.2445196257116158</v>
      </c>
      <c r="I77" s="88">
        <v>2.1069334286241297</v>
      </c>
      <c r="J77" s="88">
        <v>2.0890901784349518</v>
      </c>
      <c r="K77" s="88">
        <v>1.8300198248668353</v>
      </c>
      <c r="L77" s="88">
        <v>1.2660106131424578</v>
      </c>
      <c r="M77" s="88">
        <v>1.5665723243153364</v>
      </c>
      <c r="N77" s="88">
        <v>1.1700205483621064</v>
      </c>
      <c r="O77" s="88">
        <v>1.2129301589006718</v>
      </c>
      <c r="P77" s="88">
        <v>1.1939366432146448</v>
      </c>
      <c r="Q77" s="88">
        <v>1.4393161216413459</v>
      </c>
      <c r="R77" s="88">
        <v>1.1237269030897061</v>
      </c>
      <c r="S77" s="88">
        <v>1.3887760547769932</v>
      </c>
      <c r="T77" s="88">
        <v>1.2653734636701714</v>
      </c>
      <c r="U77" s="88">
        <v>1.0785539736002689</v>
      </c>
      <c r="V77" s="88">
        <v>1.2826738917032006</v>
      </c>
      <c r="W77" s="88">
        <v>0.92348671602573495</v>
      </c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1:52" ht="16.5" thickBot="1" x14ac:dyDescent="0.3">
      <c r="A78" s="101" t="s">
        <v>298</v>
      </c>
      <c r="B78" s="102"/>
      <c r="C78" s="88">
        <v>0.81750106826071856</v>
      </c>
      <c r="D78" s="88">
        <v>12.219861251864938</v>
      </c>
      <c r="E78" s="88">
        <v>12.325779767009697</v>
      </c>
      <c r="F78" s="88">
        <v>9.7805769432949603</v>
      </c>
      <c r="G78" s="88">
        <v>7.6485276062270398</v>
      </c>
      <c r="H78" s="88">
        <v>3.8830863403244584</v>
      </c>
      <c r="I78" s="88">
        <v>2.5487445702661033</v>
      </c>
      <c r="J78" s="88">
        <v>2.2809051824248296</v>
      </c>
      <c r="K78" s="88">
        <v>1.8414470667885368</v>
      </c>
      <c r="L78" s="88">
        <v>1.3007476514069294</v>
      </c>
      <c r="M78" s="88">
        <v>1.6225188339235221</v>
      </c>
      <c r="N78" s="88">
        <v>1.1976172586825484</v>
      </c>
      <c r="O78" s="88">
        <v>1.0770301883024185</v>
      </c>
      <c r="P78" s="88">
        <v>1.0315604466811874</v>
      </c>
      <c r="Q78" s="88">
        <v>1.2276297740278919</v>
      </c>
      <c r="R78" s="88">
        <v>0.94991079427523273</v>
      </c>
      <c r="S78" s="88">
        <v>1.0887728590323911</v>
      </c>
      <c r="T78" s="88">
        <v>0.94994063701114972</v>
      </c>
      <c r="U78" s="88">
        <v>0.72078417123492611</v>
      </c>
      <c r="V78" s="88">
        <v>0.90030758707197078</v>
      </c>
      <c r="W78" s="88">
        <v>0.61575763614426848</v>
      </c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1:52" ht="16.5" thickBot="1" x14ac:dyDescent="0.3">
      <c r="A79" s="101" t="s">
        <v>299</v>
      </c>
      <c r="B79" s="102"/>
      <c r="C79" s="88">
        <v>0.41349904633121765</v>
      </c>
      <c r="D79" s="88">
        <v>8.0950639600898526</v>
      </c>
      <c r="E79" s="88">
        <v>9.3429863300450311</v>
      </c>
      <c r="F79" s="88">
        <v>7.6296869933091687</v>
      </c>
      <c r="G79" s="88">
        <v>6.3450795456689235</v>
      </c>
      <c r="H79" s="88">
        <v>3.3531379952076517</v>
      </c>
      <c r="I79" s="88">
        <v>1.9786900813456771</v>
      </c>
      <c r="J79" s="88">
        <v>1.7907829842777248</v>
      </c>
      <c r="K79" s="88">
        <v>1.4590560530031651</v>
      </c>
      <c r="L79" s="88">
        <v>1.0293830142304836</v>
      </c>
      <c r="M79" s="88">
        <v>1.1870370645551827</v>
      </c>
      <c r="N79" s="88">
        <v>0.91790053576945929</v>
      </c>
      <c r="O79" s="88">
        <v>0.89667854256163249</v>
      </c>
      <c r="P79" s="88">
        <v>0.83303330065273018</v>
      </c>
      <c r="Q79" s="88">
        <v>1.0034478041563279</v>
      </c>
      <c r="R79" s="88">
        <v>0.76944056048469733</v>
      </c>
      <c r="S79" s="88">
        <v>0.97003756415241083</v>
      </c>
      <c r="T79" s="88">
        <v>0.88321882213232961</v>
      </c>
      <c r="U79" s="88">
        <v>0.65005321226291246</v>
      </c>
      <c r="V79" s="88">
        <v>0.69211085260566541</v>
      </c>
      <c r="W79" s="88">
        <v>0.35175011256581451</v>
      </c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1:52" ht="16.5" thickBot="1" x14ac:dyDescent="0.3">
      <c r="A80" s="101" t="s">
        <v>300</v>
      </c>
      <c r="B80" s="102"/>
      <c r="C80" s="88">
        <v>0.39982112517135526</v>
      </c>
      <c r="D80" s="88">
        <v>8.547232574873636</v>
      </c>
      <c r="E80" s="88">
        <v>10.067018381779642</v>
      </c>
      <c r="F80" s="88">
        <v>8.0735248412838363</v>
      </c>
      <c r="G80" s="88">
        <v>6.4452778667110522</v>
      </c>
      <c r="H80" s="88">
        <v>3.6526781113993976</v>
      </c>
      <c r="I80" s="88">
        <v>2.1944126263370403</v>
      </c>
      <c r="J80" s="88">
        <v>2.1054753484131954</v>
      </c>
      <c r="K80" s="88">
        <v>1.752246234798658</v>
      </c>
      <c r="L80" s="88">
        <v>1.2652419452688326</v>
      </c>
      <c r="M80" s="88">
        <v>1.4180994049901912</v>
      </c>
      <c r="N80" s="88">
        <v>1.0079807764030886</v>
      </c>
      <c r="O80" s="88">
        <v>0.9119963574340082</v>
      </c>
      <c r="P80" s="88">
        <v>0.89453323791634687</v>
      </c>
      <c r="Q80" s="88">
        <v>1.0348877239778398</v>
      </c>
      <c r="R80" s="88">
        <v>0.76993477202608351</v>
      </c>
      <c r="S80" s="88">
        <v>0.86395566979936245</v>
      </c>
      <c r="T80" s="88">
        <v>0.84932224697658809</v>
      </c>
      <c r="U80" s="88">
        <v>0.6407352533481967</v>
      </c>
      <c r="V80" s="88">
        <v>0.69889706400984364</v>
      </c>
      <c r="W80" s="88">
        <v>0.54257597071818664</v>
      </c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1:52" ht="16.5" thickBot="1" x14ac:dyDescent="0.3">
      <c r="A81" s="101" t="s">
        <v>301</v>
      </c>
      <c r="B81" s="102"/>
      <c r="C81" s="88">
        <v>0.40603123092622528</v>
      </c>
      <c r="D81" s="88">
        <v>7.7910564142794918</v>
      </c>
      <c r="E81" s="88">
        <v>9.2987510896129297</v>
      </c>
      <c r="F81" s="88">
        <v>8.4401560254459991</v>
      </c>
      <c r="G81" s="88">
        <v>7.258286793242255</v>
      </c>
      <c r="H81" s="88">
        <v>3.742588266741588</v>
      </c>
      <c r="I81" s="88">
        <v>2.4102720044514769</v>
      </c>
      <c r="J81" s="88">
        <v>2.2223258799398842</v>
      </c>
      <c r="K81" s="88">
        <v>1.9780946548985268</v>
      </c>
      <c r="L81" s="88">
        <v>1.4090327105221707</v>
      </c>
      <c r="M81" s="88">
        <v>1.718611339146318</v>
      </c>
      <c r="N81" s="88">
        <v>1.3264767450042001</v>
      </c>
      <c r="O81" s="88">
        <v>1.3028459247643658</v>
      </c>
      <c r="P81" s="88">
        <v>1.229359998958955</v>
      </c>
      <c r="Q81" s="88">
        <v>1.4251602763413753</v>
      </c>
      <c r="R81" s="88">
        <v>1.1349174385561918</v>
      </c>
      <c r="S81" s="88">
        <v>1.3381333006985983</v>
      </c>
      <c r="T81" s="88">
        <v>1.2720444933654869</v>
      </c>
      <c r="U81" s="88">
        <v>0.92899845162498496</v>
      </c>
      <c r="V81" s="88">
        <v>1.1440578228988205</v>
      </c>
      <c r="W81" s="88">
        <v>0.86764176335462928</v>
      </c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1:52" ht="16.5" thickBot="1" x14ac:dyDescent="0.3">
      <c r="A82" s="101" t="s">
        <v>305</v>
      </c>
      <c r="B82" s="102"/>
      <c r="C82" s="88">
        <v>0.41103968624407172</v>
      </c>
      <c r="D82" s="88">
        <v>8.1820847755974313</v>
      </c>
      <c r="E82" s="88">
        <v>9.3730952510880616</v>
      </c>
      <c r="F82" s="88">
        <v>8.1923000279356923</v>
      </c>
      <c r="G82" s="88">
        <v>7.0112448641706031</v>
      </c>
      <c r="H82" s="88">
        <v>3.4750209076821137</v>
      </c>
      <c r="I82" s="88">
        <v>2.2830549679335377</v>
      </c>
      <c r="J82" s="88">
        <v>2.243310293955846</v>
      </c>
      <c r="K82" s="88">
        <v>1.9585569187401306</v>
      </c>
      <c r="L82" s="88">
        <v>1.2462304891510572</v>
      </c>
      <c r="M82" s="88">
        <v>1.5649478577246432</v>
      </c>
      <c r="N82" s="88">
        <v>1.1884837516097448</v>
      </c>
      <c r="O82" s="88">
        <v>1.1599010377976744</v>
      </c>
      <c r="P82" s="88">
        <v>1.1620254227336082</v>
      </c>
      <c r="Q82" s="88">
        <v>1.3771337460524931</v>
      </c>
      <c r="R82" s="88">
        <v>1.1268360805524131</v>
      </c>
      <c r="S82" s="88">
        <v>1.3511681128251363</v>
      </c>
      <c r="T82" s="88">
        <v>1.3339971139784417</v>
      </c>
      <c r="U82" s="88">
        <v>1.0068557338967021</v>
      </c>
      <c r="V82" s="88">
        <v>1.2506310131081313</v>
      </c>
      <c r="W82" s="88">
        <v>0.91196870126831331</v>
      </c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1:52" ht="16.5" thickBot="1" x14ac:dyDescent="0.3">
      <c r="A83" s="101" t="s">
        <v>302</v>
      </c>
      <c r="B83" s="109"/>
      <c r="C83" s="107">
        <v>0.52820100423129157</v>
      </c>
      <c r="D83" s="107">
        <v>9.259759722762146</v>
      </c>
      <c r="E83" s="107">
        <v>10.366500880113087</v>
      </c>
      <c r="F83" s="107">
        <v>9.39337216332747</v>
      </c>
      <c r="G83" s="107">
        <v>8.12952416223483</v>
      </c>
      <c r="H83" s="107">
        <v>4.1985508556547435</v>
      </c>
      <c r="I83" s="107">
        <v>2.4772833931020832</v>
      </c>
      <c r="J83" s="107">
        <v>2.2970262642703623</v>
      </c>
      <c r="K83" s="107">
        <v>1.770289660852284</v>
      </c>
      <c r="L83" s="107">
        <v>1.1727303488803984</v>
      </c>
      <c r="M83" s="107">
        <v>1.2120300855908037</v>
      </c>
      <c r="N83" s="107">
        <v>0.88312383250873594</v>
      </c>
      <c r="O83" s="107">
        <v>0.92115129776752414</v>
      </c>
      <c r="P83" s="107">
        <v>0.87606050573052707</v>
      </c>
      <c r="Q83" s="107">
        <v>0.99449369259240228</v>
      </c>
      <c r="R83" s="107">
        <v>0.77743459803259696</v>
      </c>
      <c r="S83" s="107">
        <v>0.99349975061002316</v>
      </c>
      <c r="T83" s="107">
        <v>0.96834597954633517</v>
      </c>
      <c r="U83" s="107">
        <v>0.70244715308940087</v>
      </c>
      <c r="V83" s="107">
        <v>0.87341554913350461</v>
      </c>
      <c r="W83" s="107">
        <v>0.61601941850628916</v>
      </c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1:52" s="5" customFormat="1" ht="15.75" x14ac:dyDescent="0.25">
      <c r="A84" s="108" t="s">
        <v>3</v>
      </c>
      <c r="B84" s="108"/>
      <c r="C84" s="5">
        <f>AVERAGE(C76:C83)</f>
        <v>0.45965842617774927</v>
      </c>
      <c r="D84" s="5">
        <f t="shared" ref="D84" si="47">AVERAGE(D76:D83)</f>
        <v>8.7582456751654902</v>
      </c>
      <c r="E84" s="5">
        <f t="shared" ref="E84" si="48">AVERAGE(E76:E83)</f>
        <v>9.8862063714223112</v>
      </c>
      <c r="F84" s="5">
        <f t="shared" ref="F84" si="49">AVERAGE(F76:F83)</f>
        <v>8.4709869994793134</v>
      </c>
      <c r="G84" s="5">
        <f t="shared" ref="G84" si="50">AVERAGE(G76:G83)</f>
        <v>7.0607686401897904</v>
      </c>
      <c r="H84" s="5">
        <f t="shared" ref="H84" si="51">AVERAGE(H76:H83)</f>
        <v>3.692981563747975</v>
      </c>
      <c r="I84" s="5">
        <f t="shared" ref="I84" si="52">AVERAGE(I76:I83)</f>
        <v>2.3168527862370505</v>
      </c>
      <c r="J84" s="5">
        <f t="shared" ref="J84" si="53">AVERAGE(J76:J83)</f>
        <v>2.1921631993983177</v>
      </c>
      <c r="K84" s="5">
        <f t="shared" ref="K84" si="54">AVERAGE(K76:K83)</f>
        <v>1.8497108539993956</v>
      </c>
      <c r="L84" s="5">
        <f>AVERAGE(L76:L83)</f>
        <v>1.2832161254611132</v>
      </c>
      <c r="M84" s="5">
        <f t="shared" ref="M84" si="55">AVERAGE(M76:M83)</f>
        <v>1.5168205021931174</v>
      </c>
      <c r="N84" s="5">
        <f t="shared" ref="N84" si="56">AVERAGE(N76:N83)</f>
        <v>1.1375228189939173</v>
      </c>
      <c r="O84" s="5">
        <f t="shared" ref="O84" si="57">AVERAGE(O76:O83)</f>
        <v>1.100859471015446</v>
      </c>
      <c r="P84" s="5">
        <f t="shared" ref="P84" si="58">AVERAGE(P76:P83)</f>
        <v>1.0619303938018256</v>
      </c>
      <c r="Q84" s="5">
        <f t="shared" ref="Q84" si="59">AVERAGE(Q76:Q83)</f>
        <v>1.2491415807383062</v>
      </c>
      <c r="R84" s="5">
        <f t="shared" ref="R84" si="60">AVERAGE(R76:R83)</f>
        <v>0.9819595020764631</v>
      </c>
      <c r="S84" s="5">
        <f t="shared" ref="S84" si="61">AVERAGE(S76:S83)</f>
        <v>1.1777732374792702</v>
      </c>
      <c r="T84" s="5">
        <f t="shared" ref="T84" si="62">AVERAGE(T76:T83)</f>
        <v>1.1048336565327674</v>
      </c>
      <c r="U84" s="5">
        <f t="shared" ref="U84" si="63">AVERAGE(U76:U83)</f>
        <v>0.83658279150185311</v>
      </c>
      <c r="V84" s="5">
        <f t="shared" ref="V84" si="64">AVERAGE(V76:V83)</f>
        <v>1.0000497584727486</v>
      </c>
      <c r="W84" s="5">
        <f t="shared" ref="W84" si="65">AVERAGE(W76:W83)</f>
        <v>0.7087851511171851</v>
      </c>
    </row>
    <row r="85" spans="1:52" s="5" customFormat="1" ht="15.75" x14ac:dyDescent="0.25">
      <c r="A85" s="108" t="s">
        <v>4</v>
      </c>
      <c r="B85" s="108"/>
      <c r="C85" s="5">
        <f>STDEV(C76:C83)</f>
        <v>0.15700161950692823</v>
      </c>
      <c r="D85" s="5">
        <f t="shared" ref="D85:W85" si="66">STDEV(D76:D83)</f>
        <v>1.4731279425523169</v>
      </c>
      <c r="E85" s="5">
        <f t="shared" si="66"/>
        <v>1.1310449231909014</v>
      </c>
      <c r="F85" s="5">
        <f t="shared" si="66"/>
        <v>0.79773852165365755</v>
      </c>
      <c r="G85" s="5">
        <f t="shared" si="66"/>
        <v>0.68399433397277032</v>
      </c>
      <c r="H85" s="5">
        <f t="shared" si="66"/>
        <v>0.32748367549582502</v>
      </c>
      <c r="I85" s="5">
        <f t="shared" si="66"/>
        <v>0.21063492356273503</v>
      </c>
      <c r="J85" s="5">
        <f t="shared" si="66"/>
        <v>0.20758515390169333</v>
      </c>
      <c r="K85" s="5">
        <f t="shared" si="66"/>
        <v>0.21565791654869057</v>
      </c>
      <c r="L85" s="5">
        <f t="shared" si="66"/>
        <v>0.16066439608448016</v>
      </c>
      <c r="M85" s="5">
        <f t="shared" si="66"/>
        <v>0.23164603309047849</v>
      </c>
      <c r="N85" s="5">
        <f t="shared" si="66"/>
        <v>0.18753037420491048</v>
      </c>
      <c r="O85" s="5">
        <f t="shared" si="66"/>
        <v>0.17607255805096503</v>
      </c>
      <c r="P85" s="5">
        <f t="shared" si="66"/>
        <v>0.1759599536150063</v>
      </c>
      <c r="Q85" s="5">
        <f t="shared" si="66"/>
        <v>0.21167211902473065</v>
      </c>
      <c r="R85" s="5">
        <f t="shared" si="66"/>
        <v>0.18766564115619622</v>
      </c>
      <c r="S85" s="5">
        <f t="shared" si="66"/>
        <v>0.22243822985355952</v>
      </c>
      <c r="T85" s="5">
        <f t="shared" si="66"/>
        <v>0.20977534313117691</v>
      </c>
      <c r="U85" s="5">
        <f t="shared" si="66"/>
        <v>0.17603966395388812</v>
      </c>
      <c r="V85" s="5">
        <f t="shared" si="66"/>
        <v>0.23903204304534853</v>
      </c>
      <c r="W85" s="5">
        <f t="shared" si="66"/>
        <v>0.2078725615746311</v>
      </c>
    </row>
    <row r="86" spans="1:52" s="5" customFormat="1" ht="15.75" x14ac:dyDescent="0.25">
      <c r="A86" s="108" t="s">
        <v>5</v>
      </c>
      <c r="B86" s="108"/>
      <c r="C86" s="5">
        <f>(C85/SQRT(8))</f>
        <v>5.5508454905309541E-2</v>
      </c>
      <c r="D86" s="5">
        <f t="shared" ref="D86" si="67">(D85/SQRT(8))</f>
        <v>0.52082937886706504</v>
      </c>
      <c r="E86" s="5">
        <f t="shared" ref="E86" si="68">(E85/SQRT(8))</f>
        <v>0.39988476750745205</v>
      </c>
      <c r="F86" s="5">
        <f t="shared" ref="F86" si="69">(F85/SQRT(8))</f>
        <v>0.28204315913751637</v>
      </c>
      <c r="G86" s="5">
        <f t="shared" ref="G86" si="70">(G85/SQRT(8))</f>
        <v>0.241828515922661</v>
      </c>
      <c r="H86" s="5">
        <f t="shared" ref="H86" si="71">(H85/SQRT(8))</f>
        <v>0.11578296383549633</v>
      </c>
      <c r="I86" s="5">
        <f t="shared" ref="I86" si="72">(I85/SQRT(8))</f>
        <v>7.4470691402960018E-2</v>
      </c>
      <c r="J86" s="5">
        <f t="shared" ref="J86" si="73">(J85/SQRT(8))</f>
        <v>7.3392434998770226E-2</v>
      </c>
      <c r="K86" s="5">
        <f>(K85/SQRT(8))</f>
        <v>7.6246587604070826E-2</v>
      </c>
      <c r="L86" s="5">
        <f t="shared" ref="L86" si="74">(L85/SQRT(8))</f>
        <v>5.6803441983288655E-2</v>
      </c>
      <c r="M86" s="5">
        <f t="shared" ref="M86" si="75">(M85/SQRT(8))</f>
        <v>8.1899240416620347E-2</v>
      </c>
      <c r="N86" s="5">
        <f t="shared" ref="N86" si="76">(N85/SQRT(8))</f>
        <v>6.6301999639371501E-2</v>
      </c>
      <c r="O86" s="5">
        <f t="shared" ref="O86" si="77">(O85/SQRT(8))</f>
        <v>6.2251049889349701E-2</v>
      </c>
      <c r="P86" s="5">
        <f t="shared" ref="P86" si="78">(P85/SQRT(8))</f>
        <v>6.221123820922065E-2</v>
      </c>
      <c r="Q86" s="5">
        <f t="shared" ref="Q86" si="79">(Q85/SQRT(8))</f>
        <v>7.4837395375256521E-2</v>
      </c>
      <c r="R86" s="5">
        <f t="shared" ref="R86" si="80">(R85/SQRT(8))</f>
        <v>6.6349823728633794E-2</v>
      </c>
      <c r="S86" s="5">
        <f t="shared" ref="S86" si="81">(S85/SQRT(8))</f>
        <v>7.8643790362291924E-2</v>
      </c>
      <c r="T86" s="5">
        <f t="shared" ref="T86" si="82">(T85/SQRT(8))</f>
        <v>7.4166783826895011E-2</v>
      </c>
      <c r="U86" s="5">
        <f t="shared" ref="U86" si="83">(U85/SQRT(8))</f>
        <v>6.2239420069797657E-2</v>
      </c>
      <c r="V86" s="5">
        <f t="shared" ref="V86" si="84">(V85/SQRT(8))</f>
        <v>8.4510589279120335E-2</v>
      </c>
      <c r="W86" s="5">
        <f>(W85/SQRT(8))</f>
        <v>7.3494048956019895E-2</v>
      </c>
    </row>
    <row r="87" spans="1:52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1:52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1:52" s="5" customFormat="1" ht="15.75" customHeight="1" x14ac:dyDescent="0.25"/>
    <row r="90" spans="1:52" x14ac:dyDescent="0.25">
      <c r="A90" s="5" t="s">
        <v>322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52" ht="23.25" x14ac:dyDescent="0.35">
      <c r="A91" s="196" t="s">
        <v>413</v>
      </c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</row>
    <row r="92" spans="1:52" x14ac:dyDescent="0.25">
      <c r="A92" s="192" t="s">
        <v>306</v>
      </c>
      <c r="B92" s="192"/>
      <c r="C92" s="89">
        <v>0</v>
      </c>
      <c r="D92" s="89">
        <v>1</v>
      </c>
      <c r="E92" s="89">
        <v>2</v>
      </c>
      <c r="F92" s="89">
        <v>3</v>
      </c>
      <c r="G92" s="89">
        <v>4</v>
      </c>
      <c r="H92" s="89">
        <v>5</v>
      </c>
      <c r="I92" s="89">
        <v>6</v>
      </c>
      <c r="J92" s="89">
        <v>7</v>
      </c>
      <c r="K92" s="89">
        <v>8</v>
      </c>
      <c r="L92" s="89">
        <v>9</v>
      </c>
      <c r="M92" s="89">
        <v>10</v>
      </c>
      <c r="N92" s="89">
        <v>11</v>
      </c>
      <c r="O92" s="89">
        <v>12</v>
      </c>
      <c r="P92" s="89">
        <v>13</v>
      </c>
      <c r="Q92" s="89">
        <v>14</v>
      </c>
      <c r="R92" s="89">
        <v>15</v>
      </c>
      <c r="S92" s="89">
        <v>16</v>
      </c>
      <c r="T92" s="89">
        <v>17</v>
      </c>
      <c r="U92" s="89">
        <v>18</v>
      </c>
      <c r="V92" s="89">
        <v>19</v>
      </c>
      <c r="W92" s="89">
        <v>20</v>
      </c>
    </row>
    <row r="93" spans="1:52" ht="18.75" x14ac:dyDescent="0.3">
      <c r="A93" s="103" t="s">
        <v>317</v>
      </c>
      <c r="B93" s="91"/>
      <c r="C93" s="79" t="s">
        <v>310</v>
      </c>
      <c r="D93" s="79" t="s">
        <v>104</v>
      </c>
      <c r="E93" s="79" t="s">
        <v>104</v>
      </c>
      <c r="F93" s="79" t="s">
        <v>104</v>
      </c>
      <c r="G93" s="79">
        <v>1E-3</v>
      </c>
      <c r="H93" s="79">
        <v>1E-3</v>
      </c>
      <c r="I93" s="79">
        <v>1.9E-2</v>
      </c>
      <c r="J93" s="73" t="s">
        <v>108</v>
      </c>
      <c r="K93" s="73" t="s">
        <v>108</v>
      </c>
      <c r="L93" s="73" t="s">
        <v>108</v>
      </c>
      <c r="M93" s="73" t="s">
        <v>108</v>
      </c>
      <c r="N93" s="73" t="s">
        <v>108</v>
      </c>
      <c r="O93" s="73" t="s">
        <v>108</v>
      </c>
      <c r="P93" s="73" t="s">
        <v>108</v>
      </c>
      <c r="Q93" s="73" t="s">
        <v>108</v>
      </c>
      <c r="R93" s="73" t="s">
        <v>108</v>
      </c>
      <c r="S93" s="73" t="s">
        <v>108</v>
      </c>
      <c r="T93" s="73" t="s">
        <v>108</v>
      </c>
      <c r="U93" s="73" t="s">
        <v>108</v>
      </c>
      <c r="V93" s="73" t="s">
        <v>108</v>
      </c>
      <c r="W93" s="73" t="s">
        <v>108</v>
      </c>
    </row>
    <row r="94" spans="1:52" ht="18.75" x14ac:dyDescent="0.3">
      <c r="A94" s="103" t="s">
        <v>318</v>
      </c>
      <c r="B94" s="91"/>
      <c r="C94" s="73" t="s">
        <v>307</v>
      </c>
      <c r="D94" s="73" t="s">
        <v>108</v>
      </c>
      <c r="E94" s="79" t="s">
        <v>104</v>
      </c>
      <c r="F94" s="79" t="s">
        <v>104</v>
      </c>
      <c r="G94" s="79" t="s">
        <v>319</v>
      </c>
      <c r="H94" s="79" t="s">
        <v>104</v>
      </c>
      <c r="I94" s="79">
        <v>2E-3</v>
      </c>
      <c r="J94" s="79">
        <v>5.0000000000000001E-3</v>
      </c>
      <c r="K94" s="79">
        <v>8.9999999999999993E-3</v>
      </c>
      <c r="L94" s="79">
        <v>8.0000000000000002E-3</v>
      </c>
      <c r="M94" s="79">
        <v>0.03</v>
      </c>
      <c r="N94" s="73" t="s">
        <v>108</v>
      </c>
      <c r="O94" s="73" t="s">
        <v>108</v>
      </c>
      <c r="P94" s="73" t="s">
        <v>108</v>
      </c>
      <c r="Q94" s="73" t="s">
        <v>108</v>
      </c>
      <c r="R94" s="73" t="s">
        <v>108</v>
      </c>
      <c r="S94" s="73" t="s">
        <v>108</v>
      </c>
      <c r="T94" s="73" t="s">
        <v>108</v>
      </c>
      <c r="U94" s="73" t="s">
        <v>108</v>
      </c>
      <c r="V94" s="73" t="s">
        <v>108</v>
      </c>
      <c r="W94" s="73" t="s">
        <v>108</v>
      </c>
      <c r="Y94" s="79" t="s">
        <v>310</v>
      </c>
    </row>
    <row r="95" spans="1:52" ht="18.75" x14ac:dyDescent="0.3">
      <c r="A95" s="103" t="s">
        <v>320</v>
      </c>
      <c r="B95" s="91"/>
      <c r="C95" s="79" t="s">
        <v>310</v>
      </c>
      <c r="D95" s="79">
        <v>1.2999999999999999E-2</v>
      </c>
      <c r="E95" s="73" t="s">
        <v>108</v>
      </c>
      <c r="F95" s="73" t="s">
        <v>108</v>
      </c>
      <c r="G95" s="73" t="s">
        <v>108</v>
      </c>
      <c r="H95" s="73" t="s">
        <v>108</v>
      </c>
      <c r="I95" s="73" t="s">
        <v>108</v>
      </c>
      <c r="J95" s="73" t="s">
        <v>108</v>
      </c>
      <c r="K95" s="73" t="s">
        <v>108</v>
      </c>
      <c r="L95" s="73" t="s">
        <v>108</v>
      </c>
      <c r="M95" s="73" t="s">
        <v>108</v>
      </c>
      <c r="N95" s="73" t="s">
        <v>108</v>
      </c>
      <c r="O95" s="73" t="s">
        <v>108</v>
      </c>
      <c r="P95" s="73" t="s">
        <v>108</v>
      </c>
      <c r="Q95" s="73" t="s">
        <v>108</v>
      </c>
      <c r="R95" s="73" t="s">
        <v>108</v>
      </c>
      <c r="S95" s="73" t="s">
        <v>108</v>
      </c>
      <c r="T95" s="79">
        <v>0.02</v>
      </c>
      <c r="U95" s="79" t="s">
        <v>310</v>
      </c>
      <c r="V95" s="79" t="s">
        <v>310</v>
      </c>
      <c r="W95" s="79" t="s">
        <v>310</v>
      </c>
    </row>
    <row r="96" spans="1:52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s="5" customFormat="1" x14ac:dyDescent="0.25">
      <c r="A98" s="5" t="s">
        <v>322</v>
      </c>
    </row>
    <row r="99" spans="1:23" s="5" customFormat="1" ht="23.25" x14ac:dyDescent="0.35">
      <c r="A99" s="193" t="s">
        <v>412</v>
      </c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</row>
    <row r="100" spans="1:23" s="5" customFormat="1" x14ac:dyDescent="0.25">
      <c r="A100" s="192" t="s">
        <v>411</v>
      </c>
      <c r="B100" s="192"/>
      <c r="C100" s="89">
        <v>0</v>
      </c>
      <c r="D100" s="89">
        <v>1</v>
      </c>
      <c r="E100" s="89">
        <v>2</v>
      </c>
      <c r="F100" s="89">
        <v>3</v>
      </c>
      <c r="G100" s="89">
        <v>4</v>
      </c>
      <c r="H100" s="89">
        <v>5</v>
      </c>
      <c r="I100" s="89">
        <v>6</v>
      </c>
      <c r="J100" s="89">
        <v>7</v>
      </c>
      <c r="K100" s="89">
        <v>8</v>
      </c>
      <c r="L100" s="89">
        <v>9</v>
      </c>
      <c r="M100" s="89">
        <v>10</v>
      </c>
      <c r="N100" s="89">
        <v>11</v>
      </c>
      <c r="O100" s="89">
        <v>12</v>
      </c>
      <c r="P100" s="89">
        <v>13</v>
      </c>
      <c r="Q100" s="89">
        <v>14</v>
      </c>
      <c r="R100" s="89">
        <v>15</v>
      </c>
      <c r="S100" s="89">
        <v>16</v>
      </c>
      <c r="T100" s="89">
        <v>17</v>
      </c>
      <c r="U100" s="89">
        <v>18</v>
      </c>
      <c r="V100" s="89">
        <v>19</v>
      </c>
      <c r="W100" s="89">
        <v>20</v>
      </c>
    </row>
    <row r="101" spans="1:23" s="5" customFormat="1" ht="18.75" x14ac:dyDescent="0.3">
      <c r="A101" s="139" t="s">
        <v>317</v>
      </c>
      <c r="B101" s="140"/>
      <c r="C101" s="136" t="s">
        <v>407</v>
      </c>
      <c r="D101" s="137" t="s">
        <v>410</v>
      </c>
      <c r="E101" s="137" t="s">
        <v>410</v>
      </c>
      <c r="F101" s="137" t="s">
        <v>410</v>
      </c>
      <c r="G101" s="137" t="s">
        <v>410</v>
      </c>
      <c r="H101" s="137" t="s">
        <v>410</v>
      </c>
      <c r="I101" s="137" t="s">
        <v>410</v>
      </c>
      <c r="J101" s="137" t="s">
        <v>410</v>
      </c>
      <c r="K101" s="137" t="s">
        <v>410</v>
      </c>
      <c r="L101" s="137" t="s">
        <v>410</v>
      </c>
      <c r="M101" s="137" t="s">
        <v>410</v>
      </c>
      <c r="N101" s="137" t="s">
        <v>410</v>
      </c>
      <c r="O101" s="137" t="s">
        <v>410</v>
      </c>
      <c r="P101" s="137" t="s">
        <v>410</v>
      </c>
      <c r="Q101" s="137" t="s">
        <v>410</v>
      </c>
      <c r="R101" s="137" t="s">
        <v>410</v>
      </c>
      <c r="S101" s="137" t="s">
        <v>410</v>
      </c>
      <c r="T101" s="137" t="s">
        <v>410</v>
      </c>
      <c r="U101" s="136" t="s">
        <v>407</v>
      </c>
      <c r="V101" s="137" t="s">
        <v>410</v>
      </c>
      <c r="W101" s="137" t="s">
        <v>410</v>
      </c>
    </row>
    <row r="102" spans="1:23" s="5" customFormat="1" ht="18.75" x14ac:dyDescent="0.3">
      <c r="A102" s="139" t="s">
        <v>318</v>
      </c>
      <c r="B102" s="140"/>
      <c r="C102" s="136" t="s">
        <v>407</v>
      </c>
      <c r="D102" s="137" t="s">
        <v>410</v>
      </c>
      <c r="E102" s="137" t="s">
        <v>410</v>
      </c>
      <c r="F102" s="137" t="s">
        <v>410</v>
      </c>
      <c r="G102" s="137" t="s">
        <v>410</v>
      </c>
      <c r="H102" s="137" t="s">
        <v>410</v>
      </c>
      <c r="I102" s="137" t="s">
        <v>410</v>
      </c>
      <c r="J102" s="137" t="s">
        <v>410</v>
      </c>
      <c r="K102" s="137" t="s">
        <v>410</v>
      </c>
      <c r="L102" s="137" t="s">
        <v>410</v>
      </c>
      <c r="M102" s="137" t="s">
        <v>410</v>
      </c>
      <c r="N102" s="137" t="s">
        <v>410</v>
      </c>
      <c r="O102" s="137" t="s">
        <v>410</v>
      </c>
      <c r="P102" s="137" t="s">
        <v>410</v>
      </c>
      <c r="Q102" s="137" t="s">
        <v>410</v>
      </c>
      <c r="R102" s="137" t="s">
        <v>410</v>
      </c>
      <c r="S102" s="137" t="s">
        <v>410</v>
      </c>
      <c r="T102" s="137" t="s">
        <v>410</v>
      </c>
      <c r="U102" s="136" t="s">
        <v>407</v>
      </c>
      <c r="V102" s="137" t="s">
        <v>410</v>
      </c>
      <c r="W102" s="137" t="s">
        <v>410</v>
      </c>
    </row>
    <row r="103" spans="1:23" s="5" customFormat="1" ht="18.75" x14ac:dyDescent="0.3">
      <c r="A103" s="139" t="s">
        <v>320</v>
      </c>
      <c r="B103" s="140"/>
      <c r="C103" s="136" t="s">
        <v>407</v>
      </c>
      <c r="D103" s="137" t="s">
        <v>410</v>
      </c>
      <c r="E103" s="137" t="s">
        <v>410</v>
      </c>
      <c r="F103" s="137" t="s">
        <v>410</v>
      </c>
      <c r="G103" s="137" t="s">
        <v>410</v>
      </c>
      <c r="H103" s="137" t="s">
        <v>410</v>
      </c>
      <c r="I103" s="137" t="s">
        <v>410</v>
      </c>
      <c r="J103" s="137" t="s">
        <v>410</v>
      </c>
      <c r="K103" s="137" t="s">
        <v>410</v>
      </c>
      <c r="L103" s="137" t="s">
        <v>410</v>
      </c>
      <c r="M103" s="137" t="s">
        <v>410</v>
      </c>
      <c r="N103" s="137" t="s">
        <v>410</v>
      </c>
      <c r="O103" s="137" t="s">
        <v>410</v>
      </c>
      <c r="P103" s="137" t="s">
        <v>410</v>
      </c>
      <c r="Q103" s="137" t="s">
        <v>410</v>
      </c>
      <c r="R103" s="137" t="s">
        <v>410</v>
      </c>
      <c r="S103" s="137" t="s">
        <v>410</v>
      </c>
      <c r="T103" s="137" t="s">
        <v>410</v>
      </c>
      <c r="U103" s="136" t="s">
        <v>407</v>
      </c>
      <c r="V103" s="137" t="s">
        <v>410</v>
      </c>
      <c r="W103" s="137" t="s">
        <v>410</v>
      </c>
    </row>
    <row r="104" spans="1:23" s="5" customFormat="1" x14ac:dyDescent="0.25"/>
    <row r="105" spans="1:23" s="5" customFormat="1" ht="18.75" x14ac:dyDescent="0.3">
      <c r="A105" s="133" t="s">
        <v>408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</row>
    <row r="106" spans="1:23" s="5" customFormat="1" ht="18.75" x14ac:dyDescent="0.3">
      <c r="A106" s="134" t="s">
        <v>409</v>
      </c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</row>
    <row r="107" spans="1:23" s="5" customFormat="1" x14ac:dyDescent="0.25"/>
    <row r="108" spans="1:23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58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58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58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58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58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58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58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7" spans="1:58" ht="38.25" customHeight="1" x14ac:dyDescent="0.45">
      <c r="A137" s="198" t="s">
        <v>324</v>
      </c>
      <c r="B137" s="198"/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198"/>
      <c r="S137" s="198"/>
      <c r="T137" s="198"/>
      <c r="U137" s="198"/>
      <c r="V137" s="198"/>
      <c r="W137" s="198"/>
      <c r="X137" s="198"/>
      <c r="Y137" s="198"/>
      <c r="Z137" s="198"/>
      <c r="AA137" s="198"/>
      <c r="AB137" s="198"/>
    </row>
    <row r="138" spans="1:58" ht="27" thickBot="1" x14ac:dyDescent="0.45">
      <c r="A138" s="87" t="s">
        <v>312</v>
      </c>
      <c r="B138" s="87"/>
      <c r="C138" s="104">
        <v>0</v>
      </c>
      <c r="D138" s="104">
        <v>1</v>
      </c>
      <c r="E138" s="104">
        <v>2</v>
      </c>
      <c r="F138" s="104">
        <v>3</v>
      </c>
      <c r="G138" s="104">
        <v>4</v>
      </c>
      <c r="H138" s="104">
        <v>5</v>
      </c>
      <c r="I138" s="104">
        <v>6</v>
      </c>
      <c r="J138" s="104">
        <v>7</v>
      </c>
      <c r="K138" s="104">
        <v>8</v>
      </c>
      <c r="L138" s="104">
        <v>9</v>
      </c>
      <c r="M138" s="104">
        <v>10</v>
      </c>
      <c r="N138" s="104">
        <v>11</v>
      </c>
      <c r="O138" s="104">
        <v>12</v>
      </c>
      <c r="P138" s="104">
        <v>13</v>
      </c>
      <c r="Q138" s="104">
        <v>14</v>
      </c>
      <c r="R138" s="104">
        <v>15</v>
      </c>
      <c r="S138" s="104">
        <v>16</v>
      </c>
      <c r="T138" s="104">
        <v>17</v>
      </c>
      <c r="U138" s="104">
        <v>18</v>
      </c>
      <c r="V138" s="104">
        <v>19</v>
      </c>
      <c r="W138" s="104">
        <v>20</v>
      </c>
      <c r="X138" s="87"/>
      <c r="Y138" s="87"/>
      <c r="Z138" s="87"/>
      <c r="AA138" s="87"/>
      <c r="AB138" s="87"/>
    </row>
    <row r="139" spans="1:58" ht="16.5" thickBot="1" x14ac:dyDescent="0.3">
      <c r="A139" s="194" t="s">
        <v>295</v>
      </c>
      <c r="B139" s="195"/>
      <c r="C139" s="88">
        <v>0.46034844426526</v>
      </c>
      <c r="D139" s="88">
        <v>14.844183310541444</v>
      </c>
      <c r="E139" s="88">
        <v>27.973114785100332</v>
      </c>
      <c r="F139" s="88">
        <v>26.281103152476781</v>
      </c>
      <c r="G139" s="88">
        <v>20.624003261356901</v>
      </c>
      <c r="H139" s="88">
        <v>9.9759425623547706</v>
      </c>
      <c r="I139" s="88">
        <v>5.8174790852113167</v>
      </c>
      <c r="J139" s="88">
        <v>5.1270305511244549</v>
      </c>
      <c r="K139" s="88">
        <v>4.0653713070891193</v>
      </c>
      <c r="L139" s="88">
        <v>2.8511060289530028</v>
      </c>
      <c r="M139" s="88">
        <v>3.3669880591816401</v>
      </c>
      <c r="N139" s="88">
        <v>2.6292066209794291</v>
      </c>
      <c r="O139" s="88">
        <v>2.5394073310307332</v>
      </c>
      <c r="P139" s="88">
        <v>2.5499894932957177</v>
      </c>
      <c r="Q139" s="88">
        <v>3.1708054392317955</v>
      </c>
      <c r="R139" s="88">
        <v>2.4446437632271407</v>
      </c>
      <c r="S139" s="88">
        <v>2.9910008624410955</v>
      </c>
      <c r="T139" s="88">
        <v>2.6997057340182447</v>
      </c>
      <c r="U139" s="88">
        <v>1.8278902769750138</v>
      </c>
      <c r="V139" s="88">
        <v>1.9613175747071416</v>
      </c>
      <c r="W139" s="88">
        <v>1.302978700977252</v>
      </c>
      <c r="X139" s="5"/>
      <c r="Y139" s="5"/>
      <c r="Z139" s="5"/>
      <c r="AA139" s="5"/>
      <c r="AB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</row>
    <row r="140" spans="1:58" ht="16.5" thickBot="1" x14ac:dyDescent="0.3">
      <c r="A140" s="194" t="s">
        <v>296</v>
      </c>
      <c r="B140" s="195"/>
      <c r="C140" s="88">
        <v>0.80697817447423636</v>
      </c>
      <c r="D140" s="88">
        <v>23.844752554577418</v>
      </c>
      <c r="E140" s="88">
        <v>41.404877163518869</v>
      </c>
      <c r="F140" s="88">
        <v>37.787610244302449</v>
      </c>
      <c r="G140" s="88">
        <v>29.742830452108343</v>
      </c>
      <c r="H140" s="88">
        <v>13.625093132293584</v>
      </c>
      <c r="I140" s="88">
        <v>8.1286978351006702</v>
      </c>
      <c r="J140" s="88">
        <v>7.5832738873727532</v>
      </c>
      <c r="K140" s="88">
        <v>6.4942459234753667</v>
      </c>
      <c r="L140" s="88">
        <v>4.7895016932168737</v>
      </c>
      <c r="M140" s="88">
        <v>5.3746531204104526</v>
      </c>
      <c r="N140" s="88">
        <v>4.1075099375595059</v>
      </c>
      <c r="O140" s="88">
        <v>4.0844378426316563</v>
      </c>
      <c r="P140" s="88">
        <v>3.9944064306631222</v>
      </c>
      <c r="Q140" s="88">
        <v>4.7991830023209632</v>
      </c>
      <c r="R140" s="88">
        <v>3.8893308636183765</v>
      </c>
      <c r="S140" s="88">
        <v>4.5648204718848344</v>
      </c>
      <c r="T140" s="88">
        <v>4.1782833568539628</v>
      </c>
      <c r="U140" s="88">
        <v>2.8824304471153783</v>
      </c>
      <c r="V140" s="88">
        <v>2.916684757849787</v>
      </c>
      <c r="W140" s="88">
        <v>2.0224796260268567</v>
      </c>
      <c r="X140" s="5"/>
      <c r="Y140" s="5"/>
      <c r="Z140" s="5"/>
      <c r="AA140" s="5"/>
      <c r="AB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</row>
    <row r="141" spans="1:58" ht="16.5" thickBot="1" x14ac:dyDescent="0.3">
      <c r="A141" s="194" t="s">
        <v>297</v>
      </c>
      <c r="B141" s="195"/>
      <c r="C141" s="88">
        <v>1.0371483791224916</v>
      </c>
      <c r="D141" s="88">
        <v>28.530679826777494</v>
      </c>
      <c r="E141" s="88">
        <v>42.647688851454461</v>
      </c>
      <c r="F141" s="88">
        <v>38.643669984796816</v>
      </c>
      <c r="G141" s="88">
        <v>30.286783369814056</v>
      </c>
      <c r="H141" s="88">
        <v>12.741153805616184</v>
      </c>
      <c r="I141" s="88">
        <v>6.831740443636555</v>
      </c>
      <c r="J141" s="88">
        <v>6.2073097422427814</v>
      </c>
      <c r="K141" s="88">
        <v>4.9470308510102425</v>
      </c>
      <c r="L141" s="88">
        <v>3.3389944708591841</v>
      </c>
      <c r="M141" s="88">
        <v>3.830244237487288</v>
      </c>
      <c r="N141" s="88">
        <v>2.910345523671892</v>
      </c>
      <c r="O141" s="88">
        <v>2.8585332664124343</v>
      </c>
      <c r="P141" s="88">
        <v>2.8716627244017223</v>
      </c>
      <c r="Q141" s="88">
        <v>3.502009285575554</v>
      </c>
      <c r="R141" s="88">
        <v>2.7298966688089834</v>
      </c>
      <c r="S141" s="88">
        <v>3.1257511724762059</v>
      </c>
      <c r="T141" s="88">
        <v>2.707915889628377</v>
      </c>
      <c r="U141" s="88">
        <v>1.9189296903525703</v>
      </c>
      <c r="V141" s="88">
        <v>1.9941949455269958</v>
      </c>
      <c r="W141" s="88">
        <v>1.3093628311446199</v>
      </c>
      <c r="X141" s="5"/>
      <c r="Y141" s="5"/>
      <c r="Z141" s="5"/>
      <c r="AA141" s="5"/>
      <c r="AB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</row>
    <row r="142" spans="1:58" ht="16.5" thickBot="1" x14ac:dyDescent="0.3">
      <c r="A142" s="194" t="s">
        <v>298</v>
      </c>
      <c r="B142" s="195"/>
      <c r="C142" s="88">
        <v>0.6359377036909144</v>
      </c>
      <c r="D142" s="88">
        <v>20.717981503993371</v>
      </c>
      <c r="E142" s="88">
        <v>39.223586428249988</v>
      </c>
      <c r="F142" s="88">
        <v>36.409644912450176</v>
      </c>
      <c r="G142" s="88">
        <v>27.875183028201526</v>
      </c>
      <c r="H142" s="88">
        <v>11.597576379668656</v>
      </c>
      <c r="I142" s="88">
        <v>6.787345585579474</v>
      </c>
      <c r="J142" s="88">
        <v>6.1736386293363985</v>
      </c>
      <c r="K142" s="88">
        <v>4.9045483018068357</v>
      </c>
      <c r="L142" s="88">
        <v>3.5994600359728954</v>
      </c>
      <c r="M142" s="88">
        <v>4.1943274702536382</v>
      </c>
      <c r="N142" s="88">
        <v>3.297750448734718</v>
      </c>
      <c r="O142" s="88">
        <v>3.1514498883358368</v>
      </c>
      <c r="P142" s="88">
        <v>3.2276795144181718</v>
      </c>
      <c r="Q142" s="88">
        <v>3.9892927791094852</v>
      </c>
      <c r="R142" s="88">
        <v>3.0559678621661766</v>
      </c>
      <c r="S142" s="88">
        <v>3.5403775193646627</v>
      </c>
      <c r="T142" s="88">
        <v>3.0214524334469193</v>
      </c>
      <c r="U142" s="88">
        <v>2.0273032788415701</v>
      </c>
      <c r="V142" s="88">
        <v>2.0946492043623199</v>
      </c>
      <c r="W142" s="88">
        <v>1.3720835521243757</v>
      </c>
      <c r="X142" s="5"/>
      <c r="Y142" s="5"/>
      <c r="Z142" s="5"/>
      <c r="AA142" s="5"/>
      <c r="AB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</row>
    <row r="143" spans="1:58" ht="16.5" thickBot="1" x14ac:dyDescent="0.3">
      <c r="A143" s="194" t="s">
        <v>299</v>
      </c>
      <c r="B143" s="195"/>
      <c r="C143" s="88">
        <v>0.74849797640683635</v>
      </c>
      <c r="D143" s="88">
        <v>23.408877150279032</v>
      </c>
      <c r="E143" s="88">
        <v>45.327090129383471</v>
      </c>
      <c r="F143" s="88">
        <v>42.588961623479179</v>
      </c>
      <c r="G143" s="88">
        <v>32.486678019212015</v>
      </c>
      <c r="H143" s="88">
        <v>13.564332534435886</v>
      </c>
      <c r="I143" s="88">
        <v>7.285325511043828</v>
      </c>
      <c r="J143" s="88">
        <v>6.4537197825860622</v>
      </c>
      <c r="K143" s="88">
        <v>4.9143138030939335</v>
      </c>
      <c r="L143" s="88">
        <v>3.3255696000487029</v>
      </c>
      <c r="M143" s="88">
        <v>3.6636162334245119</v>
      </c>
      <c r="N143" s="88">
        <v>2.7743460914981171</v>
      </c>
      <c r="O143" s="88">
        <v>2.7364857450228639</v>
      </c>
      <c r="P143" s="88">
        <v>2.7118572183807852</v>
      </c>
      <c r="Q143" s="88">
        <v>3.4580080555127806</v>
      </c>
      <c r="R143" s="88">
        <v>2.7274323127451727</v>
      </c>
      <c r="S143" s="88">
        <v>3.4076051522130446</v>
      </c>
      <c r="T143" s="88">
        <v>3.2510931784271038</v>
      </c>
      <c r="U143" s="88">
        <v>2.3090767010897437</v>
      </c>
      <c r="V143" s="88">
        <v>2.5395046415786777</v>
      </c>
      <c r="W143" s="88">
        <v>1.6138870203326057</v>
      </c>
      <c r="X143" s="5"/>
      <c r="Y143" s="5"/>
      <c r="Z143" s="5"/>
      <c r="AA143" s="5"/>
      <c r="AB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</row>
    <row r="144" spans="1:58" ht="16.5" thickBot="1" x14ac:dyDescent="0.3">
      <c r="A144" s="194" t="s">
        <v>300</v>
      </c>
      <c r="B144" s="195"/>
      <c r="C144" s="88">
        <v>0.43730466725728251</v>
      </c>
      <c r="D144" s="88">
        <v>14.572084467344858</v>
      </c>
      <c r="E144" s="88">
        <v>27.398078562727836</v>
      </c>
      <c r="F144" s="88">
        <v>24.758282002724055</v>
      </c>
      <c r="G144" s="88">
        <v>19.367317089038171</v>
      </c>
      <c r="H144" s="88">
        <v>8.7698869889862721</v>
      </c>
      <c r="I144" s="88">
        <v>5.0301041326981348</v>
      </c>
      <c r="J144" s="88">
        <v>4.5304745022694464</v>
      </c>
      <c r="K144" s="88">
        <v>3.590121922916087</v>
      </c>
      <c r="L144" s="88">
        <v>2.5225272470804989</v>
      </c>
      <c r="M144" s="88">
        <v>2.9065827681803285</v>
      </c>
      <c r="N144" s="88">
        <v>2.2020280265901393</v>
      </c>
      <c r="O144" s="88">
        <v>2.1772109702942979</v>
      </c>
      <c r="P144" s="88">
        <v>2.1374048182874312</v>
      </c>
      <c r="Q144" s="88">
        <v>2.6960666404372722</v>
      </c>
      <c r="R144" s="88">
        <v>2.1430299505113437</v>
      </c>
      <c r="S144" s="88">
        <v>2.4193716323642187</v>
      </c>
      <c r="T144" s="88">
        <v>2.1333525152929202</v>
      </c>
      <c r="U144" s="88">
        <v>1.4674739200153077</v>
      </c>
      <c r="V144" s="88">
        <v>1.5732509589440384</v>
      </c>
      <c r="W144" s="88">
        <v>1.0446376161335154</v>
      </c>
      <c r="X144" s="5"/>
      <c r="Y144" s="5"/>
      <c r="Z144" s="5"/>
      <c r="AA144" s="5"/>
      <c r="AB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</row>
    <row r="145" spans="1:50" ht="16.5" thickBot="1" x14ac:dyDescent="0.3">
      <c r="A145" s="194" t="s">
        <v>301</v>
      </c>
      <c r="B145" s="195"/>
      <c r="C145" s="88">
        <v>1.2140810687302983</v>
      </c>
      <c r="D145" s="88">
        <v>29.0150313988768</v>
      </c>
      <c r="E145" s="88">
        <v>48.08738636284189</v>
      </c>
      <c r="F145" s="88">
        <v>57.092312542184317</v>
      </c>
      <c r="G145" s="88">
        <v>51.024700534205536</v>
      </c>
      <c r="H145" s="88">
        <v>25.735702360277614</v>
      </c>
      <c r="I145" s="88">
        <v>13.462090908384571</v>
      </c>
      <c r="J145" s="88">
        <v>11.848962781998894</v>
      </c>
      <c r="K145" s="88">
        <v>9.1713772532473072</v>
      </c>
      <c r="L145" s="88">
        <v>5.9253656525703615</v>
      </c>
      <c r="M145" s="88">
        <v>6.6796949908167047</v>
      </c>
      <c r="N145" s="88">
        <v>4.9020388532951911</v>
      </c>
      <c r="O145" s="88">
        <v>4.6586122244777002</v>
      </c>
      <c r="P145" s="88">
        <v>4.4208463205326103</v>
      </c>
      <c r="Q145" s="88">
        <v>5.5279484060930324</v>
      </c>
      <c r="R145" s="88">
        <v>4.3055862788152961</v>
      </c>
      <c r="S145" s="88">
        <v>4.8368426867531067</v>
      </c>
      <c r="T145" s="88">
        <v>4.1867523334369032</v>
      </c>
      <c r="U145" s="88">
        <v>2.8246100246447412</v>
      </c>
      <c r="V145" s="88">
        <v>2.9549867955660702</v>
      </c>
      <c r="W145" s="88">
        <v>1.9991886890857589</v>
      </c>
      <c r="X145" s="5"/>
      <c r="Y145" s="5"/>
      <c r="Z145" s="5"/>
      <c r="AA145" s="5"/>
      <c r="AB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</row>
    <row r="146" spans="1:50" ht="16.5" thickBot="1" x14ac:dyDescent="0.3">
      <c r="A146" s="194" t="s">
        <v>305</v>
      </c>
      <c r="B146" s="195"/>
      <c r="C146" s="88">
        <v>4.5575753762624069</v>
      </c>
      <c r="D146" s="88">
        <v>54.392922574117563</v>
      </c>
      <c r="E146" s="88">
        <v>54.815956549612764</v>
      </c>
      <c r="F146" s="88">
        <v>60.266893850505113</v>
      </c>
      <c r="G146" s="88">
        <v>55.51684984366446</v>
      </c>
      <c r="H146" s="88">
        <v>34.645183738613994</v>
      </c>
      <c r="I146" s="88">
        <v>18.191441745421589</v>
      </c>
      <c r="J146" s="88">
        <v>15.697458786817025</v>
      </c>
      <c r="K146" s="88">
        <v>11.186326983980326</v>
      </c>
      <c r="L146" s="88">
        <v>6.9366746810266031</v>
      </c>
      <c r="M146" s="88">
        <v>7.0485393086987367</v>
      </c>
      <c r="N146" s="88">
        <v>4.572241628869798</v>
      </c>
      <c r="O146" s="88">
        <v>4.0502590064698989</v>
      </c>
      <c r="P146" s="88">
        <v>3.5162700701834373</v>
      </c>
      <c r="Q146" s="88">
        <v>3.8367794483975981</v>
      </c>
      <c r="R146" s="88">
        <v>2.6123385981852723</v>
      </c>
      <c r="S146" s="88">
        <v>2.6949308428395917</v>
      </c>
      <c r="T146" s="88">
        <v>2.3239459524124659</v>
      </c>
      <c r="U146" s="88">
        <v>1.5640491914544499</v>
      </c>
      <c r="V146" s="88">
        <v>1.7516163821304318</v>
      </c>
      <c r="W146" s="88">
        <v>1.2035164307264727</v>
      </c>
      <c r="X146" s="5"/>
      <c r="Y146" s="5"/>
      <c r="Z146" s="5"/>
      <c r="AA146" s="5"/>
      <c r="AB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</row>
    <row r="147" spans="1:50" ht="16.5" thickBot="1" x14ac:dyDescent="0.3">
      <c r="A147" s="194" t="s">
        <v>302</v>
      </c>
      <c r="B147" s="195"/>
      <c r="C147" s="110">
        <v>0.88987217202241065</v>
      </c>
      <c r="D147" s="107">
        <v>22.250773319224432</v>
      </c>
      <c r="E147" s="107">
        <v>39.421998664197631</v>
      </c>
      <c r="F147" s="107">
        <v>46.073408035308702</v>
      </c>
      <c r="G147" s="107">
        <v>39.12641618623929</v>
      </c>
      <c r="H147" s="107">
        <v>16.455815192094633</v>
      </c>
      <c r="I147" s="107">
        <v>7.734310319780163</v>
      </c>
      <c r="J147" s="107">
        <v>6.5522880784229649</v>
      </c>
      <c r="K147" s="107">
        <v>5.0416343755160362</v>
      </c>
      <c r="L147" s="107">
        <v>3.2785752777549173</v>
      </c>
      <c r="M147" s="107">
        <v>3.4511363901458987</v>
      </c>
      <c r="N147" s="107">
        <v>2.4885446477533142</v>
      </c>
      <c r="O147" s="107">
        <v>2.3895454548244266</v>
      </c>
      <c r="P147" s="107">
        <v>2.3021489225747924</v>
      </c>
      <c r="Q147" s="107">
        <v>2.6797223889802315</v>
      </c>
      <c r="R147" s="107">
        <v>2.0947614229008966</v>
      </c>
      <c r="S147" s="107">
        <v>2.4175136474196646</v>
      </c>
      <c r="T147" s="107">
        <v>2.1913444174821</v>
      </c>
      <c r="U147" s="107">
        <v>1.5689200056656267</v>
      </c>
      <c r="V147" s="107">
        <v>1.688271747257964</v>
      </c>
      <c r="W147" s="107">
        <v>1.1435721320022401</v>
      </c>
      <c r="X147" s="5"/>
      <c r="Y147" s="5"/>
      <c r="Z147" s="5"/>
      <c r="AA147" s="5"/>
      <c r="AB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</row>
    <row r="148" spans="1:50" s="5" customFormat="1" ht="15.75" x14ac:dyDescent="0.25">
      <c r="A148" s="108" t="s">
        <v>3</v>
      </c>
      <c r="B148" s="108"/>
      <c r="C148" s="88">
        <f>AVERAGE(C139:C147)</f>
        <v>1.1986382180257931</v>
      </c>
      <c r="D148" s="88">
        <f t="shared" ref="D148:W148" si="85">AVERAGE(D139:D147)</f>
        <v>25.730809567303606</v>
      </c>
      <c r="E148" s="88">
        <f t="shared" si="85"/>
        <v>40.699975277454136</v>
      </c>
      <c r="F148" s="88">
        <f t="shared" si="85"/>
        <v>41.100209594247502</v>
      </c>
      <c r="G148" s="88">
        <f t="shared" si="85"/>
        <v>34.005640198204475</v>
      </c>
      <c r="H148" s="88">
        <f t="shared" si="85"/>
        <v>16.345631854926843</v>
      </c>
      <c r="I148" s="88">
        <f t="shared" si="85"/>
        <v>8.8076150629840342</v>
      </c>
      <c r="J148" s="88">
        <f t="shared" si="85"/>
        <v>7.7971285269078647</v>
      </c>
      <c r="K148" s="88">
        <f t="shared" si="85"/>
        <v>6.0349967469039179</v>
      </c>
      <c r="L148" s="88">
        <f t="shared" si="85"/>
        <v>4.0630860763870045</v>
      </c>
      <c r="M148" s="88">
        <f t="shared" si="85"/>
        <v>4.5017536198443553</v>
      </c>
      <c r="N148" s="88">
        <f t="shared" si="85"/>
        <v>3.3204457532169003</v>
      </c>
      <c r="O148" s="88">
        <f t="shared" si="85"/>
        <v>3.1828824143888714</v>
      </c>
      <c r="P148" s="88">
        <f t="shared" si="85"/>
        <v>3.0813628347486435</v>
      </c>
      <c r="Q148" s="88">
        <f t="shared" si="85"/>
        <v>3.7399794939620796</v>
      </c>
      <c r="R148" s="88">
        <f t="shared" si="85"/>
        <v>2.8892208578865177</v>
      </c>
      <c r="S148" s="88">
        <f t="shared" si="85"/>
        <v>3.3331348875284923</v>
      </c>
      <c r="T148" s="88">
        <f t="shared" si="85"/>
        <v>2.9659828678887772</v>
      </c>
      <c r="U148" s="88">
        <f t="shared" si="85"/>
        <v>2.0434092817949341</v>
      </c>
      <c r="V148" s="88">
        <f t="shared" si="85"/>
        <v>2.1638307786581583</v>
      </c>
      <c r="W148" s="88">
        <f t="shared" si="85"/>
        <v>1.4457451776170775</v>
      </c>
    </row>
    <row r="149" spans="1:50" s="5" customFormat="1" ht="15.75" x14ac:dyDescent="0.25">
      <c r="A149" s="108" t="s">
        <v>4</v>
      </c>
      <c r="B149" s="108"/>
      <c r="C149" s="88">
        <f>STDEV(C139:C148)</f>
        <v>1.2111275286136192</v>
      </c>
      <c r="D149" s="88">
        <f t="shared" ref="D149:W149" si="86">STDEV(D139:D148)</f>
        <v>11.202011547137667</v>
      </c>
      <c r="E149" s="88">
        <f t="shared" si="86"/>
        <v>8.31505875550749</v>
      </c>
      <c r="F149" s="88">
        <f t="shared" si="86"/>
        <v>11.429649741374426</v>
      </c>
      <c r="G149" s="88">
        <f t="shared" si="86"/>
        <v>11.756051900876361</v>
      </c>
      <c r="H149" s="88">
        <f t="shared" si="86"/>
        <v>7.9700638866834499</v>
      </c>
      <c r="I149" s="88">
        <f t="shared" si="86"/>
        <v>4.0117424452364485</v>
      </c>
      <c r="J149" s="88">
        <f t="shared" si="86"/>
        <v>3.4188429261354876</v>
      </c>
      <c r="K149" s="88">
        <f t="shared" si="86"/>
        <v>2.3838604432351436</v>
      </c>
      <c r="L149" s="88">
        <f t="shared" si="86"/>
        <v>1.413983301153859</v>
      </c>
      <c r="M149" s="88">
        <f t="shared" si="86"/>
        <v>1.4210899163044348</v>
      </c>
      <c r="N149" s="88">
        <f t="shared" si="86"/>
        <v>0.91745729497226791</v>
      </c>
      <c r="O149" s="88">
        <f t="shared" si="86"/>
        <v>0.82348864545623712</v>
      </c>
      <c r="P149" s="88">
        <f t="shared" si="86"/>
        <v>0.73025982541161893</v>
      </c>
      <c r="Q149" s="88">
        <f t="shared" si="86"/>
        <v>0.88595637209952538</v>
      </c>
      <c r="R149" s="88">
        <f t="shared" si="86"/>
        <v>0.71086446325647534</v>
      </c>
      <c r="S149" s="88">
        <f t="shared" si="86"/>
        <v>0.82106810475462633</v>
      </c>
      <c r="T149" s="88">
        <f t="shared" si="86"/>
        <v>0.73691299324168935</v>
      </c>
      <c r="U149" s="88">
        <f t="shared" si="86"/>
        <v>0.4981790193557219</v>
      </c>
      <c r="V149" s="88">
        <f t="shared" si="86"/>
        <v>0.48913568178291378</v>
      </c>
      <c r="W149" s="88">
        <f t="shared" si="86"/>
        <v>0.33705803344502228</v>
      </c>
    </row>
    <row r="150" spans="1:50" s="5" customFormat="1" ht="15.75" x14ac:dyDescent="0.25">
      <c r="A150" s="108" t="s">
        <v>5</v>
      </c>
      <c r="B150" s="108"/>
      <c r="C150" s="5">
        <f>(C149/SQRT(9))</f>
        <v>0.40370917620453972</v>
      </c>
      <c r="D150" s="5">
        <f t="shared" ref="D150:W150" si="87">(D149/SQRT(9))</f>
        <v>3.7340038490458891</v>
      </c>
      <c r="E150" s="5">
        <f t="shared" si="87"/>
        <v>2.7716862518358298</v>
      </c>
      <c r="F150" s="5">
        <f t="shared" si="87"/>
        <v>3.8098832471248087</v>
      </c>
      <c r="G150" s="5">
        <f t="shared" si="87"/>
        <v>3.918683966958787</v>
      </c>
      <c r="H150" s="5">
        <f t="shared" si="87"/>
        <v>2.6566879622278168</v>
      </c>
      <c r="I150" s="5">
        <f t="shared" si="87"/>
        <v>1.3372474817454829</v>
      </c>
      <c r="J150" s="5">
        <f t="shared" si="87"/>
        <v>1.1396143087118291</v>
      </c>
      <c r="K150" s="5">
        <f t="shared" si="87"/>
        <v>0.79462014774504786</v>
      </c>
      <c r="L150" s="5">
        <f t="shared" si="87"/>
        <v>0.47132776705128632</v>
      </c>
      <c r="M150" s="5">
        <f t="shared" si="87"/>
        <v>0.47369663876814494</v>
      </c>
      <c r="N150" s="5">
        <f t="shared" si="87"/>
        <v>0.30581909832408932</v>
      </c>
      <c r="O150" s="5">
        <f t="shared" si="87"/>
        <v>0.27449621515207906</v>
      </c>
      <c r="P150" s="5">
        <f t="shared" si="87"/>
        <v>0.24341994180387297</v>
      </c>
      <c r="Q150" s="5">
        <f t="shared" si="87"/>
        <v>0.29531879069984179</v>
      </c>
      <c r="R150" s="5">
        <f t="shared" si="87"/>
        <v>0.23695482108549179</v>
      </c>
      <c r="S150" s="5">
        <f t="shared" si="87"/>
        <v>0.27368936825154211</v>
      </c>
      <c r="T150" s="5">
        <f t="shared" si="87"/>
        <v>0.24563766441389645</v>
      </c>
      <c r="U150" s="5">
        <f t="shared" si="87"/>
        <v>0.16605967311857397</v>
      </c>
      <c r="V150" s="5">
        <f t="shared" si="87"/>
        <v>0.16304522726097126</v>
      </c>
      <c r="W150" s="5">
        <f t="shared" si="87"/>
        <v>0.11235267781500742</v>
      </c>
    </row>
    <row r="151" spans="1:50" ht="27" thickBot="1" x14ac:dyDescent="0.45">
      <c r="A151" s="87" t="s">
        <v>314</v>
      </c>
      <c r="B151" s="87"/>
      <c r="C151" s="104">
        <v>0</v>
      </c>
      <c r="D151" s="104">
        <v>1</v>
      </c>
      <c r="E151" s="104">
        <v>2</v>
      </c>
      <c r="F151" s="104">
        <v>3</v>
      </c>
      <c r="G151" s="104">
        <v>4</v>
      </c>
      <c r="H151" s="104">
        <v>5</v>
      </c>
      <c r="I151" s="104">
        <v>6</v>
      </c>
      <c r="J151" s="104">
        <v>7</v>
      </c>
      <c r="K151" s="104">
        <v>8</v>
      </c>
      <c r="L151" s="104">
        <v>9</v>
      </c>
      <c r="M151" s="104">
        <v>10</v>
      </c>
      <c r="N151" s="104">
        <v>11</v>
      </c>
      <c r="O151" s="104">
        <v>12</v>
      </c>
      <c r="P151" s="104">
        <v>13</v>
      </c>
      <c r="Q151" s="104">
        <v>14</v>
      </c>
      <c r="R151" s="104">
        <v>15</v>
      </c>
      <c r="S151" s="104">
        <v>16</v>
      </c>
      <c r="T151" s="104">
        <v>17</v>
      </c>
      <c r="U151" s="104">
        <v>18</v>
      </c>
      <c r="V151" s="104">
        <v>19</v>
      </c>
      <c r="W151" s="104">
        <v>20</v>
      </c>
      <c r="X151" s="87"/>
      <c r="Y151" s="87"/>
      <c r="Z151" s="87"/>
      <c r="AA151" s="87"/>
      <c r="AB151" s="87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</row>
    <row r="152" spans="1:50" ht="16.5" thickBot="1" x14ac:dyDescent="0.3">
      <c r="A152" s="194" t="s">
        <v>295</v>
      </c>
      <c r="B152" s="195"/>
      <c r="C152" s="88">
        <v>0.22463484770837913</v>
      </c>
      <c r="D152" s="88">
        <v>4.7562170286568186</v>
      </c>
      <c r="E152" s="88">
        <v>6.8046882332721967</v>
      </c>
      <c r="F152" s="88">
        <v>7.8879387793583851</v>
      </c>
      <c r="G152" s="88">
        <v>7.708082396697236</v>
      </c>
      <c r="H152" s="88">
        <v>5.3168341296362644</v>
      </c>
      <c r="I152" s="88">
        <v>2.9865664550559718</v>
      </c>
      <c r="J152" s="88">
        <v>2.7275776620295336</v>
      </c>
      <c r="K152" s="88">
        <v>2.4419586636544186</v>
      </c>
      <c r="L152" s="88">
        <v>1.7972544573833391</v>
      </c>
      <c r="M152" s="88">
        <v>2.0683071847112955</v>
      </c>
      <c r="N152" s="88">
        <v>1.5920117207263427</v>
      </c>
      <c r="O152" s="88">
        <v>1.5479045928388824</v>
      </c>
      <c r="P152" s="88">
        <v>1.5456531462540806</v>
      </c>
      <c r="Q152" s="88">
        <v>1.8735810869261813</v>
      </c>
      <c r="R152" s="88">
        <v>1.4936220726482283</v>
      </c>
      <c r="S152" s="88">
        <v>1.9132500744547902</v>
      </c>
      <c r="T152" s="88">
        <v>2.0123438982931741</v>
      </c>
      <c r="U152" s="88">
        <v>1.6835755386457703</v>
      </c>
      <c r="V152" s="88">
        <v>2.2019167308165102</v>
      </c>
      <c r="W152" s="88">
        <v>1.8031121673083823</v>
      </c>
      <c r="X152" s="5"/>
      <c r="Y152" s="5"/>
      <c r="Z152" s="5"/>
      <c r="AA152" s="5"/>
      <c r="AB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</row>
    <row r="153" spans="1:50" ht="16.5" thickBot="1" x14ac:dyDescent="0.3">
      <c r="A153" s="194" t="s">
        <v>296</v>
      </c>
      <c r="B153" s="195"/>
      <c r="C153" s="88">
        <v>0.28146671349968677</v>
      </c>
      <c r="D153" s="88">
        <v>6.3557513219147124</v>
      </c>
      <c r="E153" s="88">
        <v>9.7351283012807635</v>
      </c>
      <c r="F153" s="88">
        <v>11.747481933584719</v>
      </c>
      <c r="G153" s="88">
        <v>11.185327390917852</v>
      </c>
      <c r="H153" s="88">
        <v>7.034894482892021</v>
      </c>
      <c r="I153" s="88">
        <v>3.8292855789832561</v>
      </c>
      <c r="J153" s="88">
        <v>3.7720804329161748</v>
      </c>
      <c r="K153" s="88">
        <v>3.2935195349234454</v>
      </c>
      <c r="L153" s="88">
        <v>2.4408574717465465</v>
      </c>
      <c r="M153" s="88">
        <v>2.8682034882876719</v>
      </c>
      <c r="N153" s="88">
        <v>2.1829389835744486</v>
      </c>
      <c r="O153" s="88">
        <v>2.2200691368731893</v>
      </c>
      <c r="P153" s="88">
        <v>2.2839086061721985</v>
      </c>
      <c r="Q153" s="88">
        <v>2.8275317629688561</v>
      </c>
      <c r="R153" s="88">
        <v>2.3437180393790302</v>
      </c>
      <c r="S153" s="88">
        <v>2.9807994217173372</v>
      </c>
      <c r="T153" s="88">
        <v>3.0686435462273827</v>
      </c>
      <c r="U153" s="88">
        <v>2.3976908957705207</v>
      </c>
      <c r="V153" s="88">
        <v>3.1801834664813886</v>
      </c>
      <c r="W153" s="88">
        <v>2.5941750208497596</v>
      </c>
      <c r="X153" s="5"/>
      <c r="Y153" s="5"/>
      <c r="Z153" s="5"/>
      <c r="AA153" s="5"/>
      <c r="AB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</row>
    <row r="154" spans="1:50" ht="16.5" thickBot="1" x14ac:dyDescent="0.3">
      <c r="A154" s="194" t="s">
        <v>297</v>
      </c>
      <c r="B154" s="195"/>
      <c r="C154" s="88">
        <v>0.29465818820282214</v>
      </c>
      <c r="D154" s="88">
        <v>5.8177454996435554</v>
      </c>
      <c r="E154" s="88">
        <v>7.6068897205818349</v>
      </c>
      <c r="F154" s="88">
        <v>9.068758057079771</v>
      </c>
      <c r="G154" s="88">
        <v>9.1934936686931437</v>
      </c>
      <c r="H154" s="88">
        <v>7.3142174041591961</v>
      </c>
      <c r="I154" s="88">
        <v>3.1876027411999881</v>
      </c>
      <c r="J154" s="88">
        <v>2.8407531392240988</v>
      </c>
      <c r="K154" s="88">
        <v>2.3540225679985918</v>
      </c>
      <c r="L154" s="88">
        <v>1.7207154622774334</v>
      </c>
      <c r="M154" s="88">
        <v>1.9752025859248616</v>
      </c>
      <c r="N154" s="88">
        <v>1.5024131562054657</v>
      </c>
      <c r="O154" s="88">
        <v>1.4683133715610674</v>
      </c>
      <c r="P154" s="88">
        <v>1.4521825764650762</v>
      </c>
      <c r="Q154" s="88">
        <v>1.8426281724641378</v>
      </c>
      <c r="R154" s="88">
        <v>1.491816582275441</v>
      </c>
      <c r="S154" s="88">
        <v>1.9112647683255657</v>
      </c>
      <c r="T154" s="88">
        <v>1.9749562908404572</v>
      </c>
      <c r="U154" s="88">
        <v>1.6227027099404183</v>
      </c>
      <c r="V154" s="88">
        <v>2.1175412471633557</v>
      </c>
      <c r="W154" s="88">
        <v>1.8081136542187615</v>
      </c>
      <c r="X154" s="5"/>
      <c r="Y154" s="5"/>
      <c r="Z154" s="5"/>
      <c r="AA154" s="5"/>
      <c r="AB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</row>
    <row r="155" spans="1:50" ht="16.5" thickBot="1" x14ac:dyDescent="0.3">
      <c r="A155" s="194" t="s">
        <v>298</v>
      </c>
      <c r="B155" s="195"/>
      <c r="C155" s="88">
        <v>0.23591752195786606</v>
      </c>
      <c r="D155" s="88">
        <v>5.1556415439363139</v>
      </c>
      <c r="E155" s="88">
        <v>7.5356035859212325</v>
      </c>
      <c r="F155" s="88">
        <v>9.1737578006699003</v>
      </c>
      <c r="G155" s="88">
        <v>9.1806221683416211</v>
      </c>
      <c r="H155" s="88">
        <v>5.8729995763210692</v>
      </c>
      <c r="I155" s="88">
        <v>2.8596092942994646</v>
      </c>
      <c r="J155" s="88">
        <v>2.6757971366811981</v>
      </c>
      <c r="K155" s="88">
        <v>2.2684217291339039</v>
      </c>
      <c r="L155" s="88">
        <v>1.7247293461389257</v>
      </c>
      <c r="M155" s="88">
        <v>2.0053141628561542</v>
      </c>
      <c r="N155" s="88">
        <v>1.5314956126735633</v>
      </c>
      <c r="O155" s="88">
        <v>1.5438494166961105</v>
      </c>
      <c r="P155" s="88">
        <v>1.524190671230941</v>
      </c>
      <c r="Q155" s="88">
        <v>1.9530483787351283</v>
      </c>
      <c r="R155" s="88">
        <v>1.5710746093185248</v>
      </c>
      <c r="S155" s="88">
        <v>2.0953280810041983</v>
      </c>
      <c r="T155" s="88">
        <v>2.2031118121782987</v>
      </c>
      <c r="U155" s="88">
        <v>1.8347708826510656</v>
      </c>
      <c r="V155" s="88">
        <v>2.4504624414471121</v>
      </c>
      <c r="W155" s="88">
        <v>2.0365189183883849</v>
      </c>
      <c r="X155" s="5"/>
      <c r="Y155" s="5"/>
      <c r="Z155" s="5"/>
      <c r="AA155" s="5"/>
      <c r="AB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</row>
    <row r="156" spans="1:50" ht="16.5" thickBot="1" x14ac:dyDescent="0.3">
      <c r="A156" s="194" t="s">
        <v>299</v>
      </c>
      <c r="B156" s="195"/>
      <c r="C156" s="88">
        <v>0.23657076611587383</v>
      </c>
      <c r="D156" s="88">
        <v>5.7129883671999959</v>
      </c>
      <c r="E156" s="88">
        <v>8.6807587922510177</v>
      </c>
      <c r="F156" s="88">
        <v>9.5833460724052628</v>
      </c>
      <c r="G156" s="88">
        <v>8.9403497005705415</v>
      </c>
      <c r="H156" s="88">
        <v>5.5625145561286669</v>
      </c>
      <c r="I156" s="88">
        <v>3.0453293645108426</v>
      </c>
      <c r="J156" s="88">
        <v>2.8825608494452233</v>
      </c>
      <c r="K156" s="88">
        <v>2.4891595449070705</v>
      </c>
      <c r="L156" s="88">
        <v>1.8223220972104155</v>
      </c>
      <c r="M156" s="88">
        <v>2.0782756420916191</v>
      </c>
      <c r="N156" s="88">
        <v>1.5846597616005382</v>
      </c>
      <c r="O156" s="88">
        <v>1.5915803213464335</v>
      </c>
      <c r="P156" s="88">
        <v>1.6104138580405176</v>
      </c>
      <c r="Q156" s="88">
        <v>1.9708147309435617</v>
      </c>
      <c r="R156" s="88">
        <v>1.6341028166277458</v>
      </c>
      <c r="S156" s="88">
        <v>2.1483025593378806</v>
      </c>
      <c r="T156" s="88">
        <v>2.1922725105213194</v>
      </c>
      <c r="U156" s="88">
        <v>1.7856692687994775</v>
      </c>
      <c r="V156" s="88">
        <v>2.3150865200646433</v>
      </c>
      <c r="W156" s="88">
        <v>1.9262619172693958</v>
      </c>
      <c r="X156" s="5"/>
      <c r="Y156" s="5"/>
      <c r="Z156" s="5"/>
      <c r="AA156" s="5"/>
      <c r="AB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</row>
    <row r="157" spans="1:50" ht="16.5" thickBot="1" x14ac:dyDescent="0.3">
      <c r="A157" s="194" t="s">
        <v>300</v>
      </c>
      <c r="B157" s="195"/>
      <c r="C157" s="88">
        <v>0.19962792169120183</v>
      </c>
      <c r="D157" s="88">
        <v>4.3860448082345336</v>
      </c>
      <c r="E157" s="88">
        <v>6.3179186242998497</v>
      </c>
      <c r="F157" s="88">
        <v>7.9746744992994181</v>
      </c>
      <c r="G157" s="88">
        <v>7.9381356442227711</v>
      </c>
      <c r="H157" s="88">
        <v>4.5381805280861744</v>
      </c>
      <c r="I157" s="88">
        <v>2.9054720154302385</v>
      </c>
      <c r="J157" s="88">
        <v>2.7488326872660425</v>
      </c>
      <c r="K157" s="88">
        <v>2.3567225324099201</v>
      </c>
      <c r="L157" s="88">
        <v>1.7071587285193472</v>
      </c>
      <c r="M157" s="88">
        <v>2.0414578289687446</v>
      </c>
      <c r="N157" s="88">
        <v>1.5047102080780719</v>
      </c>
      <c r="O157" s="88">
        <v>1.4936973446036304</v>
      </c>
      <c r="P157" s="88">
        <v>1.5083359702902719</v>
      </c>
      <c r="Q157" s="88">
        <v>1.8075663026395676</v>
      </c>
      <c r="R157" s="88">
        <v>1.4418070287036688</v>
      </c>
      <c r="S157" s="88">
        <v>1.848620715044379</v>
      </c>
      <c r="T157" s="88">
        <v>1.8394610729533023</v>
      </c>
      <c r="U157" s="88">
        <v>1.4703020335769095</v>
      </c>
      <c r="V157" s="88">
        <v>1.8424564876917042</v>
      </c>
      <c r="W157" s="88">
        <v>1.4725073480625273</v>
      </c>
      <c r="X157" s="5"/>
      <c r="Y157" s="5"/>
      <c r="Z157" s="5"/>
      <c r="AA157" s="5"/>
      <c r="AB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</row>
    <row r="158" spans="1:50" ht="16.5" thickBot="1" x14ac:dyDescent="0.3">
      <c r="A158" s="194" t="s">
        <v>301</v>
      </c>
      <c r="B158" s="195"/>
      <c r="C158" s="88">
        <v>0.36438529839601774</v>
      </c>
      <c r="D158" s="88">
        <v>8.1374520483200605</v>
      </c>
      <c r="E158" s="88">
        <v>11.886906620734916</v>
      </c>
      <c r="F158" s="88">
        <v>14.536050269761953</v>
      </c>
      <c r="G158" s="88">
        <v>14.52919917335665</v>
      </c>
      <c r="H158" s="88">
        <v>11.610806912829434</v>
      </c>
      <c r="I158" s="88">
        <v>5.5496265151976534</v>
      </c>
      <c r="J158" s="88">
        <v>4.7466873797614992</v>
      </c>
      <c r="K158" s="88">
        <v>3.9710528317571172</v>
      </c>
      <c r="L158" s="88">
        <v>2.9745151926253488</v>
      </c>
      <c r="M158" s="88">
        <v>3.1908006947699885</v>
      </c>
      <c r="N158" s="88">
        <v>2.3859920570597422</v>
      </c>
      <c r="O158" s="88">
        <v>2.4021768479768424</v>
      </c>
      <c r="P158" s="88">
        <v>2.2824478964707517</v>
      </c>
      <c r="Q158" s="88">
        <v>2.9147580432814451</v>
      </c>
      <c r="R158" s="88">
        <v>2.352921393601402</v>
      </c>
      <c r="S158" s="88">
        <v>2.9848024916029345</v>
      </c>
      <c r="T158" s="88">
        <v>3.0239142287935139</v>
      </c>
      <c r="U158" s="88">
        <v>2.4544832403757617</v>
      </c>
      <c r="V158" s="88">
        <v>3.116985224263666</v>
      </c>
      <c r="W158" s="88">
        <v>2.3850033029382485</v>
      </c>
      <c r="X158" s="5"/>
      <c r="Y158" s="5"/>
      <c r="Z158" s="5"/>
      <c r="AA158" s="5"/>
      <c r="AB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</row>
    <row r="159" spans="1:50" ht="16.5" thickBot="1" x14ac:dyDescent="0.3">
      <c r="A159" s="194" t="s">
        <v>305</v>
      </c>
      <c r="B159" s="195"/>
      <c r="C159" s="88">
        <v>0.39721704349398018</v>
      </c>
      <c r="D159" s="88">
        <v>9.5086274656567209</v>
      </c>
      <c r="E159" s="88">
        <v>15.756177638246848</v>
      </c>
      <c r="F159" s="88">
        <v>19.08133645223986</v>
      </c>
      <c r="G159" s="88">
        <v>18.422405988691281</v>
      </c>
      <c r="H159" s="88">
        <v>12.489483148323369</v>
      </c>
      <c r="I159" s="88">
        <v>6.7313459008546159</v>
      </c>
      <c r="J159" s="88">
        <v>5.9163518437912002</v>
      </c>
      <c r="K159" s="88">
        <v>4.5796942361028661</v>
      </c>
      <c r="L159" s="88">
        <v>3.142360523611698</v>
      </c>
      <c r="M159" s="88">
        <v>3.56177372497379</v>
      </c>
      <c r="N159" s="88">
        <v>2.501714136994527</v>
      </c>
      <c r="O159" s="88">
        <v>2.2802949305796898</v>
      </c>
      <c r="P159" s="88">
        <v>2.1276592099296656</v>
      </c>
      <c r="Q159" s="88">
        <v>2.6021643964284107</v>
      </c>
      <c r="R159" s="88">
        <v>1.9245388324275727</v>
      </c>
      <c r="S159" s="88">
        <v>2.4120191411730603</v>
      </c>
      <c r="T159" s="88">
        <v>2.3936150214949556</v>
      </c>
      <c r="U159" s="88">
        <v>1.9587730145185906</v>
      </c>
      <c r="V159" s="88">
        <v>2.464343389238238</v>
      </c>
      <c r="W159" s="88">
        <v>1.9335675936786909</v>
      </c>
      <c r="X159" s="5"/>
      <c r="Y159" s="5"/>
      <c r="Z159" s="5"/>
      <c r="AA159" s="5"/>
      <c r="AB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</row>
    <row r="160" spans="1:50" ht="16.5" thickBot="1" x14ac:dyDescent="0.3">
      <c r="A160" s="194" t="s">
        <v>302</v>
      </c>
      <c r="B160" s="195"/>
      <c r="C160" s="110">
        <v>0.20784560466547328</v>
      </c>
      <c r="D160" s="107">
        <v>4.8783481830516759</v>
      </c>
      <c r="E160" s="107">
        <v>7.518585705694961</v>
      </c>
      <c r="F160" s="107">
        <v>8.328060254269646</v>
      </c>
      <c r="G160" s="107">
        <v>7.5959821761657746</v>
      </c>
      <c r="H160" s="107">
        <v>5.1901839517093187</v>
      </c>
      <c r="I160" s="107">
        <v>2.99593406532296</v>
      </c>
      <c r="J160" s="107">
        <v>2.7372991764202372</v>
      </c>
      <c r="K160" s="107">
        <v>2.3362419698376264</v>
      </c>
      <c r="L160" s="107">
        <v>1.5797954394320797</v>
      </c>
      <c r="M160" s="107">
        <v>1.8160501871692367</v>
      </c>
      <c r="N160" s="107">
        <v>1.3329631947127047</v>
      </c>
      <c r="O160" s="107">
        <v>1.2734140659551922</v>
      </c>
      <c r="P160" s="107">
        <v>1.3099849884323616</v>
      </c>
      <c r="Q160" s="107">
        <v>1.5475682515239104</v>
      </c>
      <c r="R160" s="107">
        <v>1.2291699657983879</v>
      </c>
      <c r="S160" s="107">
        <v>1.5550932601010694</v>
      </c>
      <c r="T160" s="107">
        <v>1.5902334796886006</v>
      </c>
      <c r="U160" s="107">
        <v>1.2368871393973291</v>
      </c>
      <c r="V160" s="107">
        <v>1.5684062612497454</v>
      </c>
      <c r="W160" s="107">
        <v>1.2472713987759436</v>
      </c>
      <c r="X160" s="5"/>
      <c r="Y160" s="5"/>
      <c r="Z160" s="5"/>
      <c r="AA160" s="5"/>
      <c r="AB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</row>
    <row r="161" spans="1:50" s="5" customFormat="1" ht="15.75" x14ac:dyDescent="0.25">
      <c r="A161" s="108" t="s">
        <v>3</v>
      </c>
      <c r="B161" s="108"/>
      <c r="C161" s="88">
        <f>AVERAGE(C152:C160)</f>
        <v>0.27136932285903342</v>
      </c>
      <c r="D161" s="88">
        <f t="shared" ref="D161" si="88">AVERAGE(D152:D160)</f>
        <v>6.0787573629571545</v>
      </c>
      <c r="E161" s="88">
        <f t="shared" ref="E161" si="89">AVERAGE(E152:E160)</f>
        <v>9.0936285802537355</v>
      </c>
      <c r="F161" s="88">
        <f t="shared" ref="F161" si="90">AVERAGE(F152:F160)</f>
        <v>10.820156013185434</v>
      </c>
      <c r="G161" s="88">
        <f t="shared" ref="G161" si="91">AVERAGE(G152:G160)</f>
        <v>10.521510923072986</v>
      </c>
      <c r="H161" s="88">
        <f t="shared" ref="H161" si="92">AVERAGE(H152:H160)</f>
        <v>7.2144571877872785</v>
      </c>
      <c r="I161" s="88">
        <f t="shared" ref="I161" si="93">AVERAGE(I152:I160)</f>
        <v>3.7878635478727767</v>
      </c>
      <c r="J161" s="88">
        <f t="shared" ref="J161" si="94">AVERAGE(J152:J160)</f>
        <v>3.4497711452816895</v>
      </c>
      <c r="K161" s="88">
        <f t="shared" ref="K161" si="95">AVERAGE(K152:K160)</f>
        <v>2.8989770678583291</v>
      </c>
      <c r="L161" s="88">
        <f t="shared" ref="L161" si="96">AVERAGE(L152:L160)</f>
        <v>2.1010787465494598</v>
      </c>
      <c r="M161" s="88">
        <f t="shared" ref="M161" si="97">AVERAGE(M152:M160)</f>
        <v>2.4005983888614839</v>
      </c>
      <c r="N161" s="88">
        <f t="shared" ref="N161" si="98">AVERAGE(N152:N160)</f>
        <v>1.7909887590694895</v>
      </c>
      <c r="O161" s="88">
        <f t="shared" ref="O161" si="99">AVERAGE(O152:O160)</f>
        <v>1.7579222253812263</v>
      </c>
      <c r="P161" s="88">
        <f t="shared" ref="P161" si="100">AVERAGE(P152:P160)</f>
        <v>1.7383085470317627</v>
      </c>
      <c r="Q161" s="88">
        <f t="shared" ref="Q161" si="101">AVERAGE(Q152:Q160)</f>
        <v>2.1488512362123555</v>
      </c>
      <c r="R161" s="88">
        <f t="shared" ref="R161" si="102">AVERAGE(R152:R160)</f>
        <v>1.7203079267533337</v>
      </c>
      <c r="S161" s="88">
        <f t="shared" ref="S161" si="103">AVERAGE(S152:S160)</f>
        <v>2.2054978347512466</v>
      </c>
      <c r="T161" s="88">
        <f t="shared" ref="T161" si="104">AVERAGE(T152:T160)</f>
        <v>2.2553946512212226</v>
      </c>
      <c r="U161" s="88">
        <f t="shared" ref="U161" si="105">AVERAGE(U152:U160)</f>
        <v>1.8272060804084269</v>
      </c>
      <c r="V161" s="88">
        <f t="shared" ref="V161" si="106">AVERAGE(V152:V160)</f>
        <v>2.361931307601818</v>
      </c>
      <c r="W161" s="88">
        <f t="shared" ref="W161" si="107">AVERAGE(W152:W160)</f>
        <v>1.9118368134988992</v>
      </c>
    </row>
    <row r="162" spans="1:50" s="5" customFormat="1" ht="15.75" x14ac:dyDescent="0.25">
      <c r="A162" s="108" t="s">
        <v>4</v>
      </c>
      <c r="B162" s="108"/>
      <c r="C162" s="88">
        <f>STDEV(C152:C161)</f>
        <v>6.5800980541215054E-2</v>
      </c>
      <c r="D162" s="88">
        <f t="shared" ref="D162" si="108">STDEV(D152:D161)</f>
        <v>1.6051440321864889</v>
      </c>
      <c r="E162" s="88">
        <f t="shared" ref="E162" si="109">STDEV(E152:E161)</f>
        <v>2.8448072296274529</v>
      </c>
      <c r="F162" s="88">
        <f t="shared" ref="F162" si="110">STDEV(F152:F161)</f>
        <v>3.5453855872979738</v>
      </c>
      <c r="G162" s="88">
        <f t="shared" ref="G162" si="111">STDEV(G152:G161)</f>
        <v>3.4662815474827751</v>
      </c>
      <c r="H162" s="88">
        <f t="shared" ref="H162" si="112">STDEV(H152:H161)</f>
        <v>2.7199983619482158</v>
      </c>
      <c r="I162" s="88">
        <f t="shared" ref="I162" si="113">STDEV(I152:I161)</f>
        <v>1.3161721882284323</v>
      </c>
      <c r="J162" s="88">
        <f t="shared" ref="J162" si="114">STDEV(J152:J161)</f>
        <v>1.0894471590570514</v>
      </c>
      <c r="K162" s="88">
        <f t="shared" ref="K162" si="115">STDEV(K152:K161)</f>
        <v>0.80359766323825732</v>
      </c>
      <c r="L162" s="88">
        <f t="shared" ref="L162" si="116">STDEV(L152:L161)</f>
        <v>0.56232131789235984</v>
      </c>
      <c r="M162" s="88">
        <f t="shared" ref="M162" si="117">STDEV(M152:M161)</f>
        <v>0.59755069726856469</v>
      </c>
      <c r="N162" s="88">
        <f t="shared" ref="N162" si="118">STDEV(N152:N161)</f>
        <v>0.41329346324866673</v>
      </c>
      <c r="O162" s="88">
        <f t="shared" ref="O162" si="119">STDEV(O152:O161)</f>
        <v>0.39546842330639964</v>
      </c>
      <c r="P162" s="88">
        <f t="shared" ref="P162" si="120">STDEV(P152:P161)</f>
        <v>0.35945902910353583</v>
      </c>
      <c r="Q162" s="88">
        <f t="shared" ref="Q162" si="121">STDEV(Q152:Q161)</f>
        <v>0.46789266639094945</v>
      </c>
      <c r="R162" s="88">
        <f t="shared" ref="R162" si="122">STDEV(R152:R161)</f>
        <v>0.37751028708522472</v>
      </c>
      <c r="S162" s="88">
        <f t="shared" ref="S162" si="123">STDEV(S152:S161)</f>
        <v>0.4700871388715594</v>
      </c>
      <c r="T162" s="88">
        <f t="shared" ref="T162" si="124">STDEV(T152:T161)</f>
        <v>0.47504132511714808</v>
      </c>
      <c r="U162" s="88">
        <f t="shared" ref="U162" si="125">STDEV(U152:U161)</f>
        <v>0.3765826252702878</v>
      </c>
      <c r="V162" s="88">
        <f t="shared" ref="V162" si="126">STDEV(V152:V161)</f>
        <v>0.49944755001629437</v>
      </c>
      <c r="W162" s="88">
        <f t="shared" ref="W162" si="127">STDEV(W152:W161)</f>
        <v>0.38914935803787865</v>
      </c>
    </row>
    <row r="163" spans="1:50" s="5" customFormat="1" ht="15.75" x14ac:dyDescent="0.25">
      <c r="A163" s="108" t="s">
        <v>5</v>
      </c>
      <c r="B163" s="108"/>
      <c r="C163" s="5">
        <f>(C162/SQRT(9))</f>
        <v>2.1933660180405018E-2</v>
      </c>
      <c r="D163" s="5">
        <f t="shared" ref="D163" si="128">(D162/SQRT(9))</f>
        <v>0.53504801072882968</v>
      </c>
      <c r="E163" s="5">
        <f t="shared" ref="E163" si="129">(E162/SQRT(9))</f>
        <v>0.94826907654248427</v>
      </c>
      <c r="F163" s="5">
        <f t="shared" ref="F163" si="130">(F162/SQRT(9))</f>
        <v>1.1817951957659913</v>
      </c>
      <c r="G163" s="5">
        <f t="shared" ref="G163" si="131">(G162/SQRT(9))</f>
        <v>1.1554271824942584</v>
      </c>
      <c r="H163" s="5">
        <f t="shared" ref="H163" si="132">(H162/SQRT(9))</f>
        <v>0.90666612064940522</v>
      </c>
      <c r="I163" s="5">
        <f t="shared" ref="I163" si="133">(I162/SQRT(9))</f>
        <v>0.43872406274281078</v>
      </c>
      <c r="J163" s="5">
        <f t="shared" ref="J163" si="134">(J162/SQRT(9))</f>
        <v>0.36314905301901712</v>
      </c>
      <c r="K163" s="5">
        <f t="shared" ref="K163" si="135">(K162/SQRT(9))</f>
        <v>0.26786588774608577</v>
      </c>
      <c r="L163" s="5">
        <f t="shared" ref="L163" si="136">(L162/SQRT(9))</f>
        <v>0.18744043929745327</v>
      </c>
      <c r="M163" s="5">
        <f t="shared" ref="M163" si="137">(M162/SQRT(9))</f>
        <v>0.19918356575618823</v>
      </c>
      <c r="N163" s="5">
        <f t="shared" ref="N163" si="138">(N162/SQRT(9))</f>
        <v>0.13776448774955558</v>
      </c>
      <c r="O163" s="5">
        <f t="shared" ref="O163" si="139">(O162/SQRT(9))</f>
        <v>0.13182280776879987</v>
      </c>
      <c r="P163" s="5">
        <f t="shared" ref="P163" si="140">(P162/SQRT(9))</f>
        <v>0.11981967636784528</v>
      </c>
      <c r="Q163" s="5">
        <f t="shared" ref="Q163" si="141">(Q162/SQRT(9))</f>
        <v>0.15596422213031649</v>
      </c>
      <c r="R163" s="5">
        <f t="shared" ref="R163" si="142">(R162/SQRT(9))</f>
        <v>0.12583676236174157</v>
      </c>
      <c r="S163" s="5">
        <f t="shared" ref="S163" si="143">(S162/SQRT(9))</f>
        <v>0.15669571295718646</v>
      </c>
      <c r="T163" s="5">
        <f t="shared" ref="T163" si="144">(T162/SQRT(9))</f>
        <v>0.15834710837238269</v>
      </c>
      <c r="U163" s="5">
        <f t="shared" ref="U163" si="145">(U162/SQRT(9))</f>
        <v>0.12552754175676259</v>
      </c>
      <c r="V163" s="5">
        <f t="shared" ref="V163" si="146">(V162/SQRT(9))</f>
        <v>0.16648251667209812</v>
      </c>
      <c r="W163" s="5">
        <f t="shared" ref="W163" si="147">(W162/SQRT(9))</f>
        <v>0.12971645267929288</v>
      </c>
    </row>
    <row r="164" spans="1:50" ht="27" thickBot="1" x14ac:dyDescent="0.45">
      <c r="A164" s="87" t="s">
        <v>0</v>
      </c>
      <c r="B164" s="87"/>
      <c r="C164" s="104">
        <v>0</v>
      </c>
      <c r="D164" s="104">
        <v>1</v>
      </c>
      <c r="E164" s="104">
        <v>2</v>
      </c>
      <c r="F164" s="104">
        <v>3</v>
      </c>
      <c r="G164" s="104">
        <v>4</v>
      </c>
      <c r="H164" s="104">
        <v>5</v>
      </c>
      <c r="I164" s="104">
        <v>6</v>
      </c>
      <c r="J164" s="104">
        <v>7</v>
      </c>
      <c r="K164" s="104">
        <v>8</v>
      </c>
      <c r="L164" s="104">
        <v>9</v>
      </c>
      <c r="M164" s="104">
        <v>10</v>
      </c>
      <c r="N164" s="104">
        <v>11</v>
      </c>
      <c r="O164" s="104">
        <v>12</v>
      </c>
      <c r="P164" s="104">
        <v>13</v>
      </c>
      <c r="Q164" s="104">
        <v>14</v>
      </c>
      <c r="R164" s="104">
        <v>15</v>
      </c>
      <c r="S164" s="104">
        <v>16</v>
      </c>
      <c r="T164" s="104">
        <v>17</v>
      </c>
      <c r="U164" s="104">
        <v>18</v>
      </c>
      <c r="V164" s="104">
        <v>19</v>
      </c>
      <c r="W164" s="104">
        <v>20</v>
      </c>
      <c r="X164" s="87"/>
      <c r="Y164" s="87"/>
      <c r="Z164" s="87"/>
      <c r="AA164" s="87"/>
      <c r="AB164" s="87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</row>
    <row r="165" spans="1:50" ht="16.5" thickBot="1" x14ac:dyDescent="0.3">
      <c r="A165" s="194" t="s">
        <v>295</v>
      </c>
      <c r="B165" s="195"/>
      <c r="C165" s="88">
        <v>0.5099942708955888</v>
      </c>
      <c r="D165" s="88">
        <v>9.7371706789675461</v>
      </c>
      <c r="E165" s="88">
        <v>13.135243550470632</v>
      </c>
      <c r="F165" s="88">
        <v>13.204120355280152</v>
      </c>
      <c r="G165" s="88">
        <v>11.443357524533598</v>
      </c>
      <c r="H165" s="88">
        <v>5.3921263724303108</v>
      </c>
      <c r="I165" s="88">
        <v>3.2548600676965425</v>
      </c>
      <c r="J165" s="88">
        <v>2.8977868715332931</v>
      </c>
      <c r="K165" s="88">
        <v>2.3285978850685471</v>
      </c>
      <c r="L165" s="88">
        <v>1.6974495777017353</v>
      </c>
      <c r="M165" s="88">
        <v>2.0363749936234616</v>
      </c>
      <c r="N165" s="88">
        <v>1.6086341340280537</v>
      </c>
      <c r="O165" s="88">
        <v>1.5311129771782461</v>
      </c>
      <c r="P165" s="88">
        <v>1.4649859877390197</v>
      </c>
      <c r="Q165" s="88">
        <v>1.9110064199366381</v>
      </c>
      <c r="R165" s="88">
        <v>1.4569176011202278</v>
      </c>
      <c r="S165" s="88">
        <v>1.9003335530120125</v>
      </c>
      <c r="T165" s="88">
        <v>1.726217793271803</v>
      </c>
      <c r="U165" s="88">
        <v>1.2746256001666851</v>
      </c>
      <c r="V165" s="88">
        <v>1.6636514319089086</v>
      </c>
      <c r="W165" s="88">
        <v>1.2649071095763309</v>
      </c>
      <c r="X165" s="5"/>
      <c r="Y165" s="5"/>
      <c r="Z165" s="5"/>
      <c r="AA165" s="5"/>
      <c r="AB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</row>
    <row r="166" spans="1:50" ht="16.5" thickBot="1" x14ac:dyDescent="0.3">
      <c r="A166" s="194" t="s">
        <v>296</v>
      </c>
      <c r="B166" s="195"/>
      <c r="C166" s="88">
        <v>0.41408786957002619</v>
      </c>
      <c r="D166" s="88">
        <v>7.9378581560041388</v>
      </c>
      <c r="E166" s="88">
        <v>11.048312622685859</v>
      </c>
      <c r="F166" s="88">
        <v>12.30318107013191</v>
      </c>
      <c r="G166" s="88">
        <v>10.602383588054172</v>
      </c>
      <c r="H166" s="88">
        <v>5.3248881277475233</v>
      </c>
      <c r="I166" s="88">
        <v>3.660401248088367</v>
      </c>
      <c r="J166" s="88">
        <v>3.4791831352270544</v>
      </c>
      <c r="K166" s="88">
        <v>3.1697205493762342</v>
      </c>
      <c r="L166" s="88">
        <v>2.2936422928459739</v>
      </c>
      <c r="M166" s="88">
        <v>2.7226294933325552</v>
      </c>
      <c r="N166" s="88">
        <v>2.3587588404408479</v>
      </c>
      <c r="O166" s="88">
        <v>2.2319076100059245</v>
      </c>
      <c r="P166" s="88">
        <v>2.2536478996373046</v>
      </c>
      <c r="Q166" s="88">
        <v>2.7850472413961396</v>
      </c>
      <c r="R166" s="88">
        <v>2.2460331909316373</v>
      </c>
      <c r="S166" s="88">
        <v>2.7668466328276931</v>
      </c>
      <c r="T166" s="88">
        <v>2.6554214182767355</v>
      </c>
      <c r="U166" s="88">
        <v>2.1210846854505427</v>
      </c>
      <c r="V166" s="88">
        <v>2.5068085351805083</v>
      </c>
      <c r="W166" s="88">
        <v>2.0517115413743801</v>
      </c>
      <c r="X166" s="5"/>
      <c r="Y166" s="5"/>
      <c r="Z166" s="5"/>
      <c r="AA166" s="5"/>
      <c r="AB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</row>
    <row r="167" spans="1:50" ht="16.5" thickBot="1" x14ac:dyDescent="0.3">
      <c r="A167" s="194" t="s">
        <v>297</v>
      </c>
      <c r="B167" s="195"/>
      <c r="C167" s="88">
        <v>1.0286953929203868</v>
      </c>
      <c r="D167" s="88">
        <v>13.998328100828966</v>
      </c>
      <c r="E167" s="88">
        <v>15.420152791783078</v>
      </c>
      <c r="F167" s="88">
        <v>14.521438525481829</v>
      </c>
      <c r="G167" s="88">
        <v>12.395200388579964</v>
      </c>
      <c r="H167" s="88">
        <v>6.4372511544766091</v>
      </c>
      <c r="I167" s="88">
        <v>3.481607657236808</v>
      </c>
      <c r="J167" s="88">
        <v>3.0941461568043418</v>
      </c>
      <c r="K167" s="88">
        <v>2.5047336054041485</v>
      </c>
      <c r="L167" s="88">
        <v>1.9107117212310565</v>
      </c>
      <c r="M167" s="88">
        <v>2.281683890920478</v>
      </c>
      <c r="N167" s="88">
        <v>1.6980201494456302</v>
      </c>
      <c r="O167" s="88">
        <v>1.6844657675490771</v>
      </c>
      <c r="P167" s="88">
        <v>1.6100296657997777</v>
      </c>
      <c r="Q167" s="88">
        <v>2.167632991081748</v>
      </c>
      <c r="R167" s="88">
        <v>1.7370525656210678</v>
      </c>
      <c r="S167" s="88">
        <v>2.20660137844787</v>
      </c>
      <c r="T167" s="88">
        <v>2.1584202850576872</v>
      </c>
      <c r="U167" s="88">
        <v>1.7736837652929625</v>
      </c>
      <c r="V167" s="88">
        <v>2.106086906027453</v>
      </c>
      <c r="W167" s="88">
        <v>1.5814383541807524</v>
      </c>
      <c r="X167" s="5"/>
      <c r="Y167" s="5"/>
      <c r="Z167" s="5"/>
      <c r="AA167" s="5"/>
      <c r="AB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</row>
    <row r="168" spans="1:50" ht="16.5" thickBot="1" x14ac:dyDescent="0.3">
      <c r="A168" s="194" t="s">
        <v>298</v>
      </c>
      <c r="B168" s="195"/>
      <c r="C168" s="88">
        <v>0.42361090604070473</v>
      </c>
      <c r="D168" s="88">
        <v>7.1831641335613376</v>
      </c>
      <c r="E168" s="88">
        <v>9.8875889005653779</v>
      </c>
      <c r="F168" s="88">
        <v>10.17707851320937</v>
      </c>
      <c r="G168" s="88">
        <v>8.8841195191187143</v>
      </c>
      <c r="H168" s="88">
        <v>4.918091367492881</v>
      </c>
      <c r="I168" s="88">
        <v>2.6805007995754861</v>
      </c>
      <c r="J168" s="88">
        <v>2.5564587718858491</v>
      </c>
      <c r="K168" s="88">
        <v>2.2203191271832265</v>
      </c>
      <c r="L168" s="88">
        <v>1.7239887171463211</v>
      </c>
      <c r="M168" s="88">
        <v>2.1059326614951814</v>
      </c>
      <c r="N168" s="88">
        <v>1.6476456028670741</v>
      </c>
      <c r="O168" s="88">
        <v>1.640370884244688</v>
      </c>
      <c r="P168" s="88">
        <v>1.6916273842017204</v>
      </c>
      <c r="Q168" s="88">
        <v>2.0860350467863551</v>
      </c>
      <c r="R168" s="88">
        <v>1.7416450526521563</v>
      </c>
      <c r="S168" s="88">
        <v>2.1725892394245454</v>
      </c>
      <c r="T168" s="88">
        <v>2.0954869496468005</v>
      </c>
      <c r="U168" s="88">
        <v>1.6339325241952627</v>
      </c>
      <c r="V168" s="88">
        <v>2.0200237273092925</v>
      </c>
      <c r="W168" s="88">
        <v>1.5222612543112166</v>
      </c>
      <c r="X168" s="5"/>
      <c r="Y168" s="5"/>
      <c r="Z168" s="5"/>
      <c r="AA168" s="5"/>
      <c r="AB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</row>
    <row r="169" spans="1:50" ht="16.5" thickBot="1" x14ac:dyDescent="0.3">
      <c r="A169" s="194" t="s">
        <v>299</v>
      </c>
      <c r="B169" s="195"/>
      <c r="C169" s="88">
        <v>0.52070440768973181</v>
      </c>
      <c r="D169" s="88">
        <v>9.3242614298447162</v>
      </c>
      <c r="E169" s="88">
        <v>12.070120436395085</v>
      </c>
      <c r="F169" s="88">
        <v>11.785561654211003</v>
      </c>
      <c r="G169" s="88">
        <v>9.7630623423982517</v>
      </c>
      <c r="H169" s="88">
        <v>4.9096973835700375</v>
      </c>
      <c r="I169" s="88">
        <v>3.073067361838568</v>
      </c>
      <c r="J169" s="88">
        <v>2.9930147681351187</v>
      </c>
      <c r="K169" s="88">
        <v>2.3549373759862711</v>
      </c>
      <c r="L169" s="88">
        <v>1.5212085452803714</v>
      </c>
      <c r="M169" s="88">
        <v>1.9609291954468084</v>
      </c>
      <c r="N169" s="88">
        <v>1.5019591635891911</v>
      </c>
      <c r="O169" s="88">
        <v>1.5418502353823862</v>
      </c>
      <c r="P169" s="88">
        <v>1.5535797375603997</v>
      </c>
      <c r="Q169" s="88">
        <v>1.891337438766667</v>
      </c>
      <c r="R169" s="88">
        <v>1.4787219996787051</v>
      </c>
      <c r="S169" s="88">
        <v>1.8100913664691995</v>
      </c>
      <c r="T169" s="88">
        <v>1.8465786343722357</v>
      </c>
      <c r="U169" s="88">
        <v>1.400804231455218</v>
      </c>
      <c r="V169" s="88">
        <v>1.6498823493241812</v>
      </c>
      <c r="W169" s="88">
        <v>1.3730941796936065</v>
      </c>
      <c r="X169" s="5"/>
      <c r="Y169" s="5"/>
      <c r="Z169" s="5"/>
      <c r="AA169" s="5"/>
      <c r="AB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</row>
    <row r="170" spans="1:50" ht="16.5" thickBot="1" x14ac:dyDescent="0.3">
      <c r="A170" s="194" t="s">
        <v>300</v>
      </c>
      <c r="B170" s="195"/>
      <c r="C170" s="88">
        <v>0.70595888568755516</v>
      </c>
      <c r="D170" s="88">
        <v>12.376402416209148</v>
      </c>
      <c r="E170" s="88">
        <v>15.191029793027431</v>
      </c>
      <c r="F170" s="88">
        <v>13.059603903803918</v>
      </c>
      <c r="G170" s="88">
        <v>10.673946941021256</v>
      </c>
      <c r="H170" s="88">
        <v>4.8960847353665464</v>
      </c>
      <c r="I170" s="88">
        <v>2.9643444161015631</v>
      </c>
      <c r="J170" s="88">
        <v>2.727476145744669</v>
      </c>
      <c r="K170" s="88">
        <v>2.2586204136455055</v>
      </c>
      <c r="L170" s="88">
        <v>1.5926741346957964</v>
      </c>
      <c r="M170" s="88">
        <v>1.9471598354129545</v>
      </c>
      <c r="N170" s="88">
        <v>1.4956012123733939</v>
      </c>
      <c r="O170" s="88">
        <v>1.4046980047339195</v>
      </c>
      <c r="P170" s="88">
        <v>1.3424364386271168</v>
      </c>
      <c r="Q170" s="88">
        <v>1.6387132901074963</v>
      </c>
      <c r="R170" s="88">
        <v>1.3042516282893748</v>
      </c>
      <c r="S170" s="88">
        <v>1.561364957488014</v>
      </c>
      <c r="T170" s="88">
        <v>1.4682161732061418</v>
      </c>
      <c r="U170" s="88">
        <v>1.1410221463927144</v>
      </c>
      <c r="V170" s="88">
        <v>1.3008986065659176</v>
      </c>
      <c r="W170" s="88">
        <v>0.92825106437515115</v>
      </c>
      <c r="X170" s="5"/>
      <c r="Y170" s="5"/>
      <c r="Z170" s="5"/>
      <c r="AA170" s="5"/>
      <c r="AB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</row>
    <row r="171" spans="1:50" ht="16.5" thickBot="1" x14ac:dyDescent="0.3">
      <c r="A171" s="194" t="s">
        <v>301</v>
      </c>
      <c r="B171" s="195"/>
      <c r="C171" s="88">
        <v>0.57563056543425251</v>
      </c>
      <c r="D171" s="88">
        <v>10.806903809488871</v>
      </c>
      <c r="E171" s="88">
        <v>16.566963799785622</v>
      </c>
      <c r="F171" s="88">
        <v>19.035794122511213</v>
      </c>
      <c r="G171" s="88">
        <v>17.938159380638197</v>
      </c>
      <c r="H171" s="88">
        <v>10.298186333563319</v>
      </c>
      <c r="I171" s="88">
        <v>5.2752035695561279</v>
      </c>
      <c r="J171" s="88">
        <v>5.0103363255915605</v>
      </c>
      <c r="K171" s="88">
        <v>4.0219193940126079</v>
      </c>
      <c r="L171" s="88">
        <v>2.7959528326737191</v>
      </c>
      <c r="M171" s="88">
        <v>3.1789083395744053</v>
      </c>
      <c r="N171" s="88">
        <v>2.4925134280258643</v>
      </c>
      <c r="O171" s="88">
        <v>2.4766395940191339</v>
      </c>
      <c r="P171" s="88">
        <v>2.559187562203066</v>
      </c>
      <c r="Q171" s="88">
        <v>3.3068794425938033</v>
      </c>
      <c r="R171" s="88">
        <v>2.4865990300427399</v>
      </c>
      <c r="S171" s="88">
        <v>3.0738607638748494</v>
      </c>
      <c r="T171" s="88">
        <v>2.9287294675336768</v>
      </c>
      <c r="U171" s="88">
        <v>2.2920853874560301</v>
      </c>
      <c r="V171" s="88">
        <v>2.6986086464567958</v>
      </c>
      <c r="W171" s="88">
        <v>2.1751971154688534</v>
      </c>
      <c r="X171" s="5"/>
      <c r="Y171" s="5"/>
      <c r="Z171" s="5"/>
      <c r="AA171" s="5"/>
      <c r="AB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</row>
    <row r="172" spans="1:50" ht="16.5" thickBot="1" x14ac:dyDescent="0.3">
      <c r="A172" s="194" t="s">
        <v>305</v>
      </c>
      <c r="B172" s="195"/>
      <c r="C172" s="88">
        <v>0.64638640394124158</v>
      </c>
      <c r="D172" s="88">
        <v>13.609233586215353</v>
      </c>
      <c r="E172" s="88">
        <v>18.720192064529073</v>
      </c>
      <c r="F172" s="88">
        <v>18.949960320295752</v>
      </c>
      <c r="G172" s="88">
        <v>17.331002725145741</v>
      </c>
      <c r="H172" s="88">
        <v>11.111108186338084</v>
      </c>
      <c r="I172" s="88">
        <v>6.39718120912051</v>
      </c>
      <c r="J172" s="88">
        <v>5.8724820736244361</v>
      </c>
      <c r="K172" s="88">
        <v>4.6465503572893185</v>
      </c>
      <c r="L172" s="88">
        <v>3.3453216066170799</v>
      </c>
      <c r="M172" s="88">
        <v>3.8747223038327934</v>
      </c>
      <c r="N172" s="88">
        <v>2.8812667439203721</v>
      </c>
      <c r="O172" s="88">
        <v>2.5200389226330477</v>
      </c>
      <c r="P172" s="88">
        <v>2.5199179845494801</v>
      </c>
      <c r="Q172" s="88">
        <v>2.991423277261287</v>
      </c>
      <c r="R172" s="88">
        <v>2.2575715344719147</v>
      </c>
      <c r="S172" s="88">
        <v>2.9528161178679135</v>
      </c>
      <c r="T172" s="88">
        <v>2.8323107873946975</v>
      </c>
      <c r="U172" s="88">
        <v>2.2053372105589584</v>
      </c>
      <c r="V172" s="88">
        <v>2.6707296880877971</v>
      </c>
      <c r="W172" s="88">
        <v>2.2465926334544188</v>
      </c>
      <c r="X172" s="5"/>
      <c r="Y172" s="5"/>
      <c r="Z172" s="5"/>
      <c r="AA172" s="5"/>
      <c r="AB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</row>
    <row r="173" spans="1:50" ht="16.5" thickBot="1" x14ac:dyDescent="0.3">
      <c r="A173" s="194" t="s">
        <v>302</v>
      </c>
      <c r="B173" s="195"/>
      <c r="C173" s="110">
        <v>0.28729243328739273</v>
      </c>
      <c r="D173" s="107">
        <v>6.005169118500195</v>
      </c>
      <c r="E173" s="107">
        <v>8.9137654415439105</v>
      </c>
      <c r="F173" s="107">
        <v>9.6150504373833954</v>
      </c>
      <c r="G173" s="107">
        <v>8.6554801075195922</v>
      </c>
      <c r="H173" s="107">
        <v>5.0914092924613268</v>
      </c>
      <c r="I173" s="107">
        <v>2.9302068068248759</v>
      </c>
      <c r="J173" s="107">
        <v>2.6556345112205695</v>
      </c>
      <c r="K173" s="107">
        <v>2.1638556551547099</v>
      </c>
      <c r="L173" s="107">
        <v>1.5193327630885725</v>
      </c>
      <c r="M173" s="107">
        <v>1.7224580006132628</v>
      </c>
      <c r="N173" s="107">
        <v>1.2732688624211246</v>
      </c>
      <c r="O173" s="107">
        <v>1.1960301821909283</v>
      </c>
      <c r="P173" s="107">
        <v>1.196507023217928</v>
      </c>
      <c r="Q173" s="107">
        <v>1.4332124196721445</v>
      </c>
      <c r="R173" s="107">
        <v>1.1356018448979206</v>
      </c>
      <c r="S173" s="107">
        <v>1.423922296394569</v>
      </c>
      <c r="T173" s="107">
        <v>1.3449882508231374</v>
      </c>
      <c r="U173" s="107">
        <v>1.0750650893525886</v>
      </c>
      <c r="V173" s="107">
        <v>1.3482902427885017</v>
      </c>
      <c r="W173" s="107">
        <v>0.99874777244074198</v>
      </c>
      <c r="X173" s="5"/>
      <c r="Y173" s="5"/>
      <c r="Z173" s="5"/>
      <c r="AA173" s="5"/>
      <c r="AB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</row>
    <row r="174" spans="1:50" s="5" customFormat="1" ht="15.75" x14ac:dyDescent="0.25">
      <c r="A174" s="108" t="s">
        <v>3</v>
      </c>
      <c r="B174" s="108"/>
      <c r="C174" s="88">
        <f>AVERAGE(C165:C173)</f>
        <v>0.56804012616298671</v>
      </c>
      <c r="D174" s="88">
        <f t="shared" ref="D174" si="148">AVERAGE(D165:D173)</f>
        <v>10.108721269957806</v>
      </c>
      <c r="E174" s="88">
        <f t="shared" ref="E174" si="149">AVERAGE(E165:E173)</f>
        <v>13.439263266754008</v>
      </c>
      <c r="F174" s="88">
        <f t="shared" ref="F174" si="150">AVERAGE(F165:F173)</f>
        <v>13.62797654470095</v>
      </c>
      <c r="G174" s="88">
        <f t="shared" ref="G174" si="151">AVERAGE(G165:G173)</f>
        <v>11.96519027966772</v>
      </c>
      <c r="H174" s="88">
        <f t="shared" ref="H174" si="152">AVERAGE(H165:H173)</f>
        <v>6.4865381059385161</v>
      </c>
      <c r="I174" s="88">
        <f t="shared" ref="I174" si="153">AVERAGE(I165:I173)</f>
        <v>3.7463747928932056</v>
      </c>
      <c r="J174" s="88">
        <f t="shared" ref="J174" si="154">AVERAGE(J165:J173)</f>
        <v>3.4762798621963209</v>
      </c>
      <c r="K174" s="88">
        <f t="shared" ref="K174" si="155">AVERAGE(K165:K173)</f>
        <v>2.8521393736800627</v>
      </c>
      <c r="L174" s="88">
        <f t="shared" ref="L174" si="156">AVERAGE(L165:L173)</f>
        <v>2.044475799031181</v>
      </c>
      <c r="M174" s="88">
        <f t="shared" ref="M174" si="157">AVERAGE(M165:M173)</f>
        <v>2.4256443015835445</v>
      </c>
      <c r="N174" s="88">
        <f t="shared" ref="N174" si="158">AVERAGE(N165:N173)</f>
        <v>1.8841853485679505</v>
      </c>
      <c r="O174" s="88">
        <f t="shared" ref="O174" si="159">AVERAGE(O165:O173)</f>
        <v>1.8030126864374836</v>
      </c>
      <c r="P174" s="88">
        <f t="shared" ref="P174" si="160">AVERAGE(P165:P173)</f>
        <v>1.7991021870595345</v>
      </c>
      <c r="Q174" s="88">
        <f t="shared" ref="Q174" si="161">AVERAGE(Q165:Q173)</f>
        <v>2.2456986186224754</v>
      </c>
      <c r="R174" s="88">
        <f t="shared" ref="R174" si="162">AVERAGE(R165:R173)</f>
        <v>1.760488271967305</v>
      </c>
      <c r="S174" s="88">
        <f t="shared" ref="S174" si="163">AVERAGE(S165:S173)</f>
        <v>2.2076029228674074</v>
      </c>
      <c r="T174" s="88">
        <f t="shared" ref="T174" si="164">AVERAGE(T165:T173)</f>
        <v>2.1173744177314351</v>
      </c>
      <c r="U174" s="88">
        <f t="shared" ref="U174" si="165">AVERAGE(U165:U173)</f>
        <v>1.6575156267023292</v>
      </c>
      <c r="V174" s="88">
        <f t="shared" ref="V174" si="166">AVERAGE(V165:V173)</f>
        <v>1.9961089037388173</v>
      </c>
      <c r="W174" s="88">
        <f t="shared" ref="W174" si="167">AVERAGE(W165:W173)</f>
        <v>1.5713556694306059</v>
      </c>
    </row>
    <row r="175" spans="1:50" s="5" customFormat="1" ht="15.75" x14ac:dyDescent="0.25">
      <c r="A175" s="108" t="s">
        <v>4</v>
      </c>
      <c r="B175" s="108"/>
      <c r="C175" s="88">
        <f>STDEV(C165:C174)</f>
        <v>0.20177296608301373</v>
      </c>
      <c r="D175" s="88">
        <f t="shared" ref="D175" si="168">STDEV(D165:D174)</f>
        <v>2.6640938208077194</v>
      </c>
      <c r="E175" s="88">
        <f t="shared" ref="E175" si="169">STDEV(E165:E174)</f>
        <v>3.0811519363532862</v>
      </c>
      <c r="F175" s="88">
        <f t="shared" ref="F175" si="170">STDEV(F165:F174)</f>
        <v>3.1977566259033785</v>
      </c>
      <c r="G175" s="88">
        <f t="shared" ref="G175" si="171">STDEV(G165:G174)</f>
        <v>3.2274279154499683</v>
      </c>
      <c r="H175" s="88">
        <f t="shared" ref="H175" si="172">STDEV(H165:H174)</f>
        <v>2.3066879990043545</v>
      </c>
      <c r="I175" s="88">
        <f>STDEV(I165:I174)</f>
        <v>1.1808802674432599</v>
      </c>
      <c r="J175" s="88">
        <f t="shared" ref="J175" si="173">STDEV(J165:J174)</f>
        <v>1.0999790299083354</v>
      </c>
      <c r="K175" s="88">
        <f t="shared" ref="K175" si="174">STDEV(K165:K174)</f>
        <v>0.85351210489716323</v>
      </c>
      <c r="L175" s="88">
        <f t="shared" ref="L175" si="175">STDEV(L165:L174)</f>
        <v>0.60678955314416894</v>
      </c>
      <c r="M175" s="88">
        <f t="shared" ref="M175" si="176">STDEV(M165:M174)</f>
        <v>0.66410199907072964</v>
      </c>
      <c r="N175" s="88">
        <f t="shared" ref="N175" si="177">STDEV(N165:N174)</f>
        <v>0.51922001388083094</v>
      </c>
      <c r="O175" s="88">
        <f t="shared" ref="O175" si="178">STDEV(O165:O174)</f>
        <v>0.45479837304634446</v>
      </c>
      <c r="P175" s="88">
        <f t="shared" ref="P175" si="179">STDEV(P165:P174)</f>
        <v>0.48244696806072868</v>
      </c>
      <c r="Q175" s="88">
        <f t="shared" ref="Q175" si="180">STDEV(Q165:Q174)</f>
        <v>0.60284965594861084</v>
      </c>
      <c r="R175" s="88">
        <f t="shared" ref="R175" si="181">STDEV(R165:R174)</f>
        <v>0.4448681548255865</v>
      </c>
      <c r="S175" s="88">
        <f t="shared" ref="S175" si="182">STDEV(S165:S174)</f>
        <v>0.56803115883700017</v>
      </c>
      <c r="T175" s="88">
        <f t="shared" ref="T175" si="183">STDEV(T165:T174)</f>
        <v>0.54827103062431182</v>
      </c>
      <c r="U175" s="88">
        <f t="shared" ref="U175" si="184">STDEV(U165:U174)</f>
        <v>0.44099060167736653</v>
      </c>
      <c r="V175" s="88">
        <f t="shared" ref="V175" si="185">STDEV(V165:V174)</f>
        <v>0.51158657970963173</v>
      </c>
      <c r="W175" s="88">
        <f t="shared" ref="W175" si="186">STDEV(W165:W174)</f>
        <v>0.46290205470660684</v>
      </c>
    </row>
    <row r="176" spans="1:50" s="5" customFormat="1" ht="15.75" x14ac:dyDescent="0.25">
      <c r="A176" s="108" t="s">
        <v>5</v>
      </c>
      <c r="B176" s="108"/>
      <c r="C176" s="5">
        <f>(C175/SQRT(9))</f>
        <v>6.7257655361004573E-2</v>
      </c>
      <c r="D176" s="5">
        <f t="shared" ref="D176" si="187">(D175/SQRT(9))</f>
        <v>0.88803127360257317</v>
      </c>
      <c r="E176" s="5">
        <f t="shared" ref="E176" si="188">(E175/SQRT(9))</f>
        <v>1.0270506454510955</v>
      </c>
      <c r="F176" s="5">
        <f t="shared" ref="F176" si="189">(F175/SQRT(9))</f>
        <v>1.0659188753011262</v>
      </c>
      <c r="G176" s="5">
        <f t="shared" ref="G176" si="190">(G175/SQRT(9))</f>
        <v>1.0758093051499895</v>
      </c>
      <c r="H176" s="5">
        <f t="shared" ref="H176" si="191">(H175/SQRT(9))</f>
        <v>0.76889599966811817</v>
      </c>
      <c r="I176" s="5">
        <f t="shared" ref="I176" si="192">(I175/SQRT(9))</f>
        <v>0.39362675581441997</v>
      </c>
      <c r="J176" s="5">
        <f t="shared" ref="J176" si="193">(J175/SQRT(9))</f>
        <v>0.36665967663611182</v>
      </c>
      <c r="K176" s="5">
        <f>(K175/SQRT(9))</f>
        <v>0.28450403496572108</v>
      </c>
      <c r="L176" s="5">
        <f t="shared" ref="L176" si="194">(L175/SQRT(9))</f>
        <v>0.20226318438138965</v>
      </c>
      <c r="M176" s="5">
        <f t="shared" ref="M176" si="195">(M175/SQRT(9))</f>
        <v>0.22136733302357656</v>
      </c>
      <c r="N176" s="5">
        <f t="shared" ref="N176" si="196">(N175/SQRT(9))</f>
        <v>0.17307333796027699</v>
      </c>
      <c r="O176" s="5">
        <f t="shared" ref="O176" si="197">(O175/SQRT(9))</f>
        <v>0.15159945768211483</v>
      </c>
      <c r="P176" s="5">
        <f t="shared" ref="P176" si="198">(P175/SQRT(9))</f>
        <v>0.16081565602024289</v>
      </c>
      <c r="Q176" s="5">
        <f t="shared" ref="Q176" si="199">(Q175/SQRT(9))</f>
        <v>0.20094988531620361</v>
      </c>
      <c r="R176" s="5">
        <f t="shared" ref="R176" si="200">(R175/SQRT(9))</f>
        <v>0.14828938494186217</v>
      </c>
      <c r="S176" s="5">
        <f t="shared" ref="S176" si="201">(S175/SQRT(9))</f>
        <v>0.1893437196123334</v>
      </c>
      <c r="T176" s="5">
        <f t="shared" ref="T176" si="202">(T175/SQRT(9))</f>
        <v>0.18275701020810395</v>
      </c>
      <c r="U176" s="5">
        <f t="shared" ref="U176" si="203">(U175/SQRT(9))</f>
        <v>0.14699686722578884</v>
      </c>
      <c r="V176" s="5">
        <f t="shared" ref="V176" si="204">(V175/SQRT(9))</f>
        <v>0.17052885990321057</v>
      </c>
      <c r="W176" s="5">
        <f t="shared" ref="W176" si="205">(W175/SQRT(9))</f>
        <v>0.15430068490220228</v>
      </c>
    </row>
    <row r="177" spans="1:50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</row>
    <row r="178" spans="1:50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</row>
    <row r="179" spans="1:50" x14ac:dyDescent="0.25">
      <c r="A179" s="5" t="s">
        <v>322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</row>
    <row r="180" spans="1:50" ht="23.25" x14ac:dyDescent="0.35">
      <c r="A180" s="196" t="s">
        <v>414</v>
      </c>
      <c r="B180" s="196"/>
      <c r="C180" s="196"/>
      <c r="D180" s="196"/>
      <c r="E180" s="196"/>
      <c r="F180" s="196"/>
      <c r="G180" s="196"/>
      <c r="H180" s="196"/>
      <c r="I180" s="196"/>
      <c r="J180" s="196"/>
      <c r="K180" s="196"/>
      <c r="L180" s="196"/>
      <c r="M180" s="196"/>
      <c r="N180" s="196"/>
      <c r="O180" s="196"/>
      <c r="P180" s="196"/>
      <c r="Q180" s="196"/>
      <c r="R180" s="196"/>
      <c r="S180" s="196"/>
      <c r="T180" s="196"/>
      <c r="U180" s="196"/>
      <c r="V180" s="196"/>
      <c r="W180" s="196"/>
      <c r="X180" s="5"/>
      <c r="Y180" s="5"/>
      <c r="Z180" s="5"/>
      <c r="AA180" s="5"/>
      <c r="AB180" s="5"/>
    </row>
    <row r="181" spans="1:50" x14ac:dyDescent="0.25">
      <c r="A181" s="192" t="s">
        <v>306</v>
      </c>
      <c r="B181" s="192"/>
      <c r="C181" s="89">
        <v>0</v>
      </c>
      <c r="D181" s="89">
        <v>1</v>
      </c>
      <c r="E181" s="89">
        <v>2</v>
      </c>
      <c r="F181" s="89">
        <v>3</v>
      </c>
      <c r="G181" s="89">
        <v>4</v>
      </c>
      <c r="H181" s="89">
        <v>5</v>
      </c>
      <c r="I181" s="89">
        <v>6</v>
      </c>
      <c r="J181" s="89">
        <v>7</v>
      </c>
      <c r="K181" s="89">
        <v>8</v>
      </c>
      <c r="L181" s="89">
        <v>9</v>
      </c>
      <c r="M181" s="89">
        <v>10</v>
      </c>
      <c r="N181" s="89">
        <v>11</v>
      </c>
      <c r="O181" s="89">
        <v>12</v>
      </c>
      <c r="P181" s="89">
        <v>13</v>
      </c>
      <c r="Q181" s="89">
        <v>14</v>
      </c>
      <c r="R181" s="89">
        <v>15</v>
      </c>
      <c r="S181" s="89">
        <v>16</v>
      </c>
      <c r="T181" s="89">
        <v>17</v>
      </c>
      <c r="U181" s="89">
        <v>18</v>
      </c>
      <c r="V181" s="89">
        <v>19</v>
      </c>
      <c r="W181" s="89">
        <v>20</v>
      </c>
      <c r="X181" s="5"/>
      <c r="Y181" s="5"/>
      <c r="Z181" s="5"/>
      <c r="AA181" s="5"/>
      <c r="AB181" s="5"/>
    </row>
    <row r="182" spans="1:50" ht="18.75" x14ac:dyDescent="0.3">
      <c r="A182" s="103" t="s">
        <v>317</v>
      </c>
      <c r="B182" s="91"/>
      <c r="C182" s="79" t="s">
        <v>310</v>
      </c>
      <c r="D182" s="79" t="s">
        <v>310</v>
      </c>
      <c r="E182" s="79" t="s">
        <v>310</v>
      </c>
      <c r="F182" s="79" t="s">
        <v>310</v>
      </c>
      <c r="G182" s="79" t="s">
        <v>310</v>
      </c>
      <c r="H182" s="79" t="s">
        <v>310</v>
      </c>
      <c r="I182" s="79" t="s">
        <v>310</v>
      </c>
      <c r="J182" s="79" t="s">
        <v>310</v>
      </c>
      <c r="K182" s="79" t="s">
        <v>310</v>
      </c>
      <c r="L182" s="79" t="s">
        <v>310</v>
      </c>
      <c r="M182" s="79" t="s">
        <v>310</v>
      </c>
      <c r="N182" s="79" t="s">
        <v>310</v>
      </c>
      <c r="O182" s="79" t="s">
        <v>310</v>
      </c>
      <c r="P182" s="79" t="s">
        <v>310</v>
      </c>
      <c r="Q182" s="79" t="s">
        <v>310</v>
      </c>
      <c r="R182" s="79" t="s">
        <v>310</v>
      </c>
      <c r="S182" s="79" t="s">
        <v>310</v>
      </c>
      <c r="T182" s="73" t="s">
        <v>108</v>
      </c>
      <c r="U182" s="73" t="s">
        <v>108</v>
      </c>
      <c r="V182" s="73" t="s">
        <v>108</v>
      </c>
      <c r="W182" s="73" t="s">
        <v>108</v>
      </c>
      <c r="X182" s="5"/>
      <c r="Y182" s="5"/>
      <c r="Z182" s="5"/>
      <c r="AA182" s="5"/>
      <c r="AB182" s="5"/>
    </row>
    <row r="183" spans="1:50" ht="18.75" x14ac:dyDescent="0.3">
      <c r="A183" s="103" t="s">
        <v>318</v>
      </c>
      <c r="B183" s="91"/>
      <c r="C183" s="73" t="s">
        <v>307</v>
      </c>
      <c r="D183" s="79" t="s">
        <v>310</v>
      </c>
      <c r="E183" s="79" t="s">
        <v>310</v>
      </c>
      <c r="F183" s="79" t="s">
        <v>310</v>
      </c>
      <c r="G183" s="79" t="s">
        <v>310</v>
      </c>
      <c r="H183" s="79" t="s">
        <v>310</v>
      </c>
      <c r="I183" s="79" t="s">
        <v>310</v>
      </c>
      <c r="J183" s="79" t="s">
        <v>310</v>
      </c>
      <c r="K183" s="79" t="s">
        <v>310</v>
      </c>
      <c r="L183" s="79" t="s">
        <v>310</v>
      </c>
      <c r="M183" s="79" t="s">
        <v>310</v>
      </c>
      <c r="N183" s="79" t="s">
        <v>310</v>
      </c>
      <c r="O183" s="79" t="s">
        <v>310</v>
      </c>
      <c r="P183" s="79" t="s">
        <v>310</v>
      </c>
      <c r="Q183" s="79" t="s">
        <v>310</v>
      </c>
      <c r="R183" s="79" t="s">
        <v>310</v>
      </c>
      <c r="S183" s="79" t="s">
        <v>310</v>
      </c>
      <c r="T183" s="79" t="s">
        <v>310</v>
      </c>
      <c r="U183" s="73" t="s">
        <v>108</v>
      </c>
      <c r="V183" s="73" t="s">
        <v>108</v>
      </c>
      <c r="W183" s="73" t="s">
        <v>108</v>
      </c>
      <c r="X183" s="5"/>
      <c r="Y183" s="5"/>
      <c r="Z183" s="5"/>
      <c r="AA183" s="5"/>
      <c r="AB183" s="5"/>
    </row>
    <row r="184" spans="1:50" ht="18.75" x14ac:dyDescent="0.3">
      <c r="A184" s="103" t="s">
        <v>320</v>
      </c>
      <c r="B184" s="91"/>
      <c r="C184" s="79" t="s">
        <v>310</v>
      </c>
      <c r="D184" s="73" t="s">
        <v>108</v>
      </c>
      <c r="E184" s="73" t="s">
        <v>108</v>
      </c>
      <c r="F184" s="73" t="s">
        <v>108</v>
      </c>
      <c r="G184" s="73" t="s">
        <v>108</v>
      </c>
      <c r="H184" s="73" t="s">
        <v>108</v>
      </c>
      <c r="I184" s="73" t="s">
        <v>108</v>
      </c>
      <c r="J184" s="73" t="s">
        <v>108</v>
      </c>
      <c r="K184" s="73" t="s">
        <v>108</v>
      </c>
      <c r="L184" s="73" t="s">
        <v>108</v>
      </c>
      <c r="M184" s="73" t="s">
        <v>108</v>
      </c>
      <c r="N184" s="73" t="s">
        <v>108</v>
      </c>
      <c r="O184" s="73" t="s">
        <v>108</v>
      </c>
      <c r="P184" s="73" t="s">
        <v>108</v>
      </c>
      <c r="Q184" s="73" t="s">
        <v>108</v>
      </c>
      <c r="R184" s="73" t="s">
        <v>108</v>
      </c>
      <c r="S184" s="73" t="s">
        <v>108</v>
      </c>
      <c r="T184" s="73" t="s">
        <v>108</v>
      </c>
      <c r="U184" s="73" t="s">
        <v>108</v>
      </c>
      <c r="V184" s="73" t="s">
        <v>108</v>
      </c>
      <c r="W184" s="73" t="s">
        <v>108</v>
      </c>
      <c r="X184" s="5"/>
      <c r="Y184" s="5"/>
      <c r="Z184" s="5"/>
      <c r="AA184" s="5"/>
      <c r="AB184" s="5"/>
    </row>
    <row r="185" spans="1:5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50" ht="13.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50" s="5" customFormat="1" x14ac:dyDescent="0.25">
      <c r="A187" s="5" t="s">
        <v>322</v>
      </c>
    </row>
    <row r="188" spans="1:50" s="5" customFormat="1" ht="23.25" x14ac:dyDescent="0.35">
      <c r="A188" s="193" t="s">
        <v>415</v>
      </c>
      <c r="B188" s="193"/>
      <c r="C188" s="193"/>
      <c r="D188" s="193"/>
      <c r="E188" s="193"/>
      <c r="F188" s="193"/>
      <c r="G188" s="193"/>
      <c r="H188" s="193"/>
      <c r="I188" s="193"/>
      <c r="J188" s="193"/>
      <c r="K188" s="193"/>
      <c r="L188" s="193"/>
      <c r="M188" s="193"/>
      <c r="N188" s="193"/>
      <c r="O188" s="193"/>
      <c r="P188" s="193"/>
      <c r="Q188" s="193"/>
      <c r="R188" s="193"/>
      <c r="S188" s="193"/>
      <c r="T188" s="193"/>
      <c r="U188" s="193"/>
      <c r="V188" s="193"/>
      <c r="W188" s="193"/>
    </row>
    <row r="189" spans="1:50" s="5" customFormat="1" x14ac:dyDescent="0.25">
      <c r="A189" s="192" t="s">
        <v>411</v>
      </c>
      <c r="B189" s="192"/>
      <c r="C189" s="89">
        <v>0</v>
      </c>
      <c r="D189" s="89">
        <v>1</v>
      </c>
      <c r="E189" s="89">
        <v>2</v>
      </c>
      <c r="F189" s="89">
        <v>3</v>
      </c>
      <c r="G189" s="89">
        <v>4</v>
      </c>
      <c r="H189" s="89">
        <v>5</v>
      </c>
      <c r="I189" s="89">
        <v>6</v>
      </c>
      <c r="J189" s="89">
        <v>7</v>
      </c>
      <c r="K189" s="89">
        <v>8</v>
      </c>
      <c r="L189" s="89">
        <v>9</v>
      </c>
      <c r="M189" s="89">
        <v>10</v>
      </c>
      <c r="N189" s="89">
        <v>11</v>
      </c>
      <c r="O189" s="89">
        <v>12</v>
      </c>
      <c r="P189" s="89">
        <v>13</v>
      </c>
      <c r="Q189" s="89">
        <v>14</v>
      </c>
      <c r="R189" s="89">
        <v>15</v>
      </c>
      <c r="S189" s="89">
        <v>16</v>
      </c>
      <c r="T189" s="89">
        <v>17</v>
      </c>
      <c r="U189" s="89">
        <v>18</v>
      </c>
      <c r="V189" s="89">
        <v>19</v>
      </c>
      <c r="W189" s="89">
        <v>20</v>
      </c>
    </row>
    <row r="190" spans="1:50" s="5" customFormat="1" ht="18.75" x14ac:dyDescent="0.3">
      <c r="A190" s="139" t="s">
        <v>317</v>
      </c>
      <c r="B190" s="140"/>
      <c r="C190" s="136" t="s">
        <v>407</v>
      </c>
      <c r="D190" s="136" t="s">
        <v>407</v>
      </c>
      <c r="E190" s="136" t="s">
        <v>407</v>
      </c>
      <c r="F190" s="136" t="s">
        <v>407</v>
      </c>
      <c r="G190" s="136" t="s">
        <v>407</v>
      </c>
      <c r="H190" s="136" t="s">
        <v>407</v>
      </c>
      <c r="I190" s="136" t="s">
        <v>407</v>
      </c>
      <c r="J190" s="136" t="s">
        <v>407</v>
      </c>
      <c r="K190" s="136" t="s">
        <v>407</v>
      </c>
      <c r="L190" s="136" t="s">
        <v>407</v>
      </c>
      <c r="M190" s="136" t="s">
        <v>407</v>
      </c>
      <c r="N190" s="136" t="s">
        <v>407</v>
      </c>
      <c r="O190" s="136" t="s">
        <v>407</v>
      </c>
      <c r="P190" s="136" t="s">
        <v>407</v>
      </c>
      <c r="Q190" s="136" t="s">
        <v>407</v>
      </c>
      <c r="R190" s="136" t="s">
        <v>407</v>
      </c>
      <c r="S190" s="136" t="s">
        <v>407</v>
      </c>
      <c r="T190" s="137" t="s">
        <v>410</v>
      </c>
      <c r="U190" s="137" t="s">
        <v>410</v>
      </c>
      <c r="V190" s="137" t="s">
        <v>410</v>
      </c>
      <c r="W190" s="137" t="s">
        <v>410</v>
      </c>
    </row>
    <row r="191" spans="1:50" s="5" customFormat="1" ht="18.75" x14ac:dyDescent="0.3">
      <c r="A191" s="139" t="s">
        <v>318</v>
      </c>
      <c r="B191" s="140"/>
      <c r="C191" s="136" t="s">
        <v>407</v>
      </c>
      <c r="D191" s="136" t="s">
        <v>407</v>
      </c>
      <c r="E191" s="136" t="s">
        <v>407</v>
      </c>
      <c r="F191" s="136" t="s">
        <v>407</v>
      </c>
      <c r="G191" s="136" t="s">
        <v>407</v>
      </c>
      <c r="H191" s="136" t="s">
        <v>407</v>
      </c>
      <c r="I191" s="136" t="s">
        <v>407</v>
      </c>
      <c r="J191" s="136" t="s">
        <v>407</v>
      </c>
      <c r="K191" s="136" t="s">
        <v>407</v>
      </c>
      <c r="L191" s="136" t="s">
        <v>407</v>
      </c>
      <c r="M191" s="136" t="s">
        <v>407</v>
      </c>
      <c r="N191" s="136" t="s">
        <v>407</v>
      </c>
      <c r="O191" s="136" t="s">
        <v>407</v>
      </c>
      <c r="P191" s="136" t="s">
        <v>407</v>
      </c>
      <c r="Q191" s="136" t="s">
        <v>407</v>
      </c>
      <c r="R191" s="136" t="s">
        <v>407</v>
      </c>
      <c r="S191" s="136" t="s">
        <v>407</v>
      </c>
      <c r="T191" s="137" t="s">
        <v>410</v>
      </c>
      <c r="U191" s="137" t="s">
        <v>410</v>
      </c>
      <c r="V191" s="137" t="s">
        <v>410</v>
      </c>
      <c r="W191" s="137" t="s">
        <v>410</v>
      </c>
    </row>
    <row r="192" spans="1:50" s="5" customFormat="1" ht="18.75" x14ac:dyDescent="0.3">
      <c r="A192" s="139" t="s">
        <v>320</v>
      </c>
      <c r="B192" s="140"/>
      <c r="C192" s="136" t="s">
        <v>407</v>
      </c>
      <c r="D192" s="136" t="s">
        <v>407</v>
      </c>
      <c r="E192" s="136" t="s">
        <v>407</v>
      </c>
      <c r="F192" s="136" t="s">
        <v>407</v>
      </c>
      <c r="G192" s="136" t="s">
        <v>407</v>
      </c>
      <c r="H192" s="136" t="s">
        <v>407</v>
      </c>
      <c r="I192" s="136" t="s">
        <v>407</v>
      </c>
      <c r="J192" s="136" t="s">
        <v>407</v>
      </c>
      <c r="K192" s="136" t="s">
        <v>407</v>
      </c>
      <c r="L192" s="136" t="s">
        <v>407</v>
      </c>
      <c r="M192" s="136" t="s">
        <v>407</v>
      </c>
      <c r="N192" s="136" t="s">
        <v>407</v>
      </c>
      <c r="O192" s="136" t="s">
        <v>407</v>
      </c>
      <c r="P192" s="136" t="s">
        <v>407</v>
      </c>
      <c r="Q192" s="136" t="s">
        <v>407</v>
      </c>
      <c r="R192" s="136" t="s">
        <v>407</v>
      </c>
      <c r="S192" s="136" t="s">
        <v>407</v>
      </c>
      <c r="T192" s="137" t="s">
        <v>410</v>
      </c>
      <c r="U192" s="137" t="s">
        <v>410</v>
      </c>
      <c r="V192" s="137" t="s">
        <v>410</v>
      </c>
      <c r="W192" s="137" t="s">
        <v>410</v>
      </c>
    </row>
    <row r="193" spans="1:28" s="5" customFormat="1" x14ac:dyDescent="0.25"/>
    <row r="194" spans="1:28" s="5" customFormat="1" ht="18.75" x14ac:dyDescent="0.3">
      <c r="A194" s="133" t="s">
        <v>408</v>
      </c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</row>
    <row r="195" spans="1:28" ht="18.75" x14ac:dyDescent="0.3">
      <c r="A195" s="134" t="s">
        <v>409</v>
      </c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6.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s="5" customFormat="1" x14ac:dyDescent="0.25"/>
    <row r="212" spans="1:28" s="5" customFormat="1" x14ac:dyDescent="0.25"/>
    <row r="213" spans="1:28" s="5" customFormat="1" x14ac:dyDescent="0.25"/>
    <row r="214" spans="1:28" s="5" customFormat="1" x14ac:dyDescent="0.25"/>
    <row r="215" spans="1:28" s="5" customFormat="1" x14ac:dyDescent="0.25"/>
    <row r="216" spans="1:28" s="5" customFormat="1" x14ac:dyDescent="0.25"/>
    <row r="217" spans="1:28" s="5" customFormat="1" x14ac:dyDescent="0.25"/>
    <row r="218" spans="1:28" s="5" customFormat="1" x14ac:dyDescent="0.25"/>
    <row r="219" spans="1:28" s="5" customFormat="1" x14ac:dyDescent="0.25"/>
    <row r="220" spans="1:28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5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5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51" ht="26.25" x14ac:dyDescent="0.4">
      <c r="A227" s="197" t="s">
        <v>325</v>
      </c>
      <c r="B227" s="197"/>
      <c r="C227" s="197"/>
      <c r="D227" s="197"/>
      <c r="E227" s="197"/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97"/>
      <c r="Z227" s="197"/>
      <c r="AA227" s="197"/>
      <c r="AB227" s="197"/>
    </row>
    <row r="228" spans="1:51" ht="27" thickBot="1" x14ac:dyDescent="0.45">
      <c r="A228" s="87" t="s">
        <v>312</v>
      </c>
      <c r="B228" s="87"/>
      <c r="C228" s="104">
        <v>0</v>
      </c>
      <c r="D228" s="104">
        <v>1</v>
      </c>
      <c r="E228" s="104">
        <v>2</v>
      </c>
      <c r="F228" s="104">
        <v>3</v>
      </c>
      <c r="G228" s="104">
        <v>4</v>
      </c>
      <c r="H228" s="104">
        <v>5</v>
      </c>
      <c r="I228" s="104">
        <v>6</v>
      </c>
      <c r="J228" s="104">
        <v>7</v>
      </c>
      <c r="K228" s="104">
        <v>8</v>
      </c>
      <c r="L228" s="104">
        <v>9</v>
      </c>
      <c r="M228" s="104">
        <v>10</v>
      </c>
      <c r="N228" s="104">
        <v>11</v>
      </c>
      <c r="O228" s="104">
        <v>12</v>
      </c>
      <c r="P228" s="104">
        <v>13</v>
      </c>
      <c r="Q228" s="104">
        <v>14</v>
      </c>
      <c r="R228" s="104">
        <v>15</v>
      </c>
      <c r="S228" s="104">
        <v>16</v>
      </c>
      <c r="T228" s="104">
        <v>17</v>
      </c>
      <c r="U228" s="104">
        <v>18</v>
      </c>
      <c r="V228" s="104">
        <v>19</v>
      </c>
      <c r="W228" s="104">
        <v>20</v>
      </c>
      <c r="X228" s="87"/>
      <c r="Y228" s="87"/>
      <c r="Z228" s="87"/>
      <c r="AA228" s="87"/>
      <c r="AB228" s="87"/>
    </row>
    <row r="229" spans="1:51" ht="16.5" thickBot="1" x14ac:dyDescent="0.3">
      <c r="A229" s="194" t="s">
        <v>295</v>
      </c>
      <c r="B229" s="195"/>
      <c r="C229" s="88">
        <v>1.2846670340114676</v>
      </c>
      <c r="D229" s="88">
        <v>29.271092259863941</v>
      </c>
      <c r="E229" s="88">
        <v>42.721289827190212</v>
      </c>
      <c r="F229" s="88">
        <v>57.254395812636737</v>
      </c>
      <c r="G229" s="88">
        <v>56.052029438250692</v>
      </c>
      <c r="H229" s="88">
        <v>43.868127201563979</v>
      </c>
      <c r="I229" s="88">
        <v>24.879595932745602</v>
      </c>
      <c r="J229" s="88">
        <v>20.751886066730041</v>
      </c>
      <c r="K229" s="88">
        <v>13.979977821625948</v>
      </c>
      <c r="L229" s="88">
        <v>8.7428303378676588</v>
      </c>
      <c r="M229" s="88">
        <v>9.4403757927829872</v>
      </c>
      <c r="N229" s="88">
        <v>6.6921555026970472</v>
      </c>
      <c r="O229" s="88">
        <v>6.0729367349039682</v>
      </c>
      <c r="P229" s="88">
        <v>5.5921878420460116</v>
      </c>
      <c r="Q229" s="88">
        <v>6.5497235607635833</v>
      </c>
      <c r="R229" s="88">
        <v>4.9321637087509469</v>
      </c>
      <c r="S229" s="88">
        <v>5.8317670256340453</v>
      </c>
      <c r="T229" s="88">
        <v>5.0873035241705518</v>
      </c>
      <c r="U229" s="88">
        <v>3.7287459739374347</v>
      </c>
      <c r="V229" s="88">
        <v>4.0143662159438254</v>
      </c>
      <c r="W229" s="88">
        <v>2.73421935028755</v>
      </c>
      <c r="X229" s="5"/>
      <c r="Y229" s="5"/>
      <c r="Z229" s="5"/>
      <c r="AA229" s="5"/>
      <c r="AB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</row>
    <row r="230" spans="1:51" ht="16.5" thickBot="1" x14ac:dyDescent="0.3">
      <c r="A230" s="194" t="s">
        <v>296</v>
      </c>
      <c r="B230" s="195"/>
      <c r="C230" s="88">
        <v>1.3908944463081605</v>
      </c>
      <c r="D230" s="88">
        <v>34.196766844600702</v>
      </c>
      <c r="E230" s="88">
        <v>53.70186151677381</v>
      </c>
      <c r="F230" s="88">
        <v>69.090554290546137</v>
      </c>
      <c r="G230" s="88">
        <v>65.160791336506321</v>
      </c>
      <c r="H230" s="88">
        <v>43.026629560360789</v>
      </c>
      <c r="I230" s="88">
        <v>21.462857272356239</v>
      </c>
      <c r="J230" s="88">
        <v>18.742655174767322</v>
      </c>
      <c r="K230" s="88">
        <v>15.216695336227209</v>
      </c>
      <c r="L230" s="88">
        <v>10.541037708437734</v>
      </c>
      <c r="M230" s="88">
        <v>11.855424010353245</v>
      </c>
      <c r="N230" s="88">
        <v>8.5250128187127796</v>
      </c>
      <c r="O230" s="88">
        <v>7.8656928545223801</v>
      </c>
      <c r="P230" s="88">
        <v>7.4963717624695976</v>
      </c>
      <c r="Q230" s="88">
        <v>8.7679170107143261</v>
      </c>
      <c r="R230" s="88">
        <v>6.5955908368193841</v>
      </c>
      <c r="S230" s="88">
        <v>7.4077494646428184</v>
      </c>
      <c r="T230" s="88">
        <v>6.3243294705977098</v>
      </c>
      <c r="U230" s="88">
        <v>4.4690053916042638</v>
      </c>
      <c r="V230" s="88">
        <v>4.800011782297493</v>
      </c>
      <c r="W230" s="88">
        <v>3.146989989426427</v>
      </c>
      <c r="X230" s="5"/>
      <c r="Y230" s="5"/>
      <c r="Z230" s="5"/>
      <c r="AA230" s="5"/>
      <c r="AB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</row>
    <row r="231" spans="1:51" ht="16.5" thickBot="1" x14ac:dyDescent="0.3">
      <c r="A231" s="194" t="s">
        <v>297</v>
      </c>
      <c r="B231" s="195"/>
      <c r="C231" s="88">
        <v>0.91868223330883425</v>
      </c>
      <c r="D231" s="88">
        <v>23.399156140609684</v>
      </c>
      <c r="E231" s="88">
        <v>29.012678936115101</v>
      </c>
      <c r="F231" s="88">
        <v>32.277330340835107</v>
      </c>
      <c r="G231" s="88">
        <v>29.961637773126448</v>
      </c>
      <c r="H231" s="88">
        <v>18.996360864638927</v>
      </c>
      <c r="I231" s="88">
        <v>10.43061496961703</v>
      </c>
      <c r="J231" s="88">
        <v>8.1826015243390824</v>
      </c>
      <c r="K231" s="88">
        <v>5.6668195538923962</v>
      </c>
      <c r="L231" s="88">
        <v>3.7562717735003734</v>
      </c>
      <c r="M231" s="88">
        <v>4.1589944862688775</v>
      </c>
      <c r="N231" s="88">
        <v>2.9991745498013804</v>
      </c>
      <c r="O231" s="88">
        <v>2.7017890939858331</v>
      </c>
      <c r="P231" s="88">
        <v>2.411072269747367</v>
      </c>
      <c r="Q231" s="88">
        <v>2.6947967658900751</v>
      </c>
      <c r="R231" s="88">
        <v>2.0390033635693516</v>
      </c>
      <c r="S231" s="88">
        <v>2.3340459368514703</v>
      </c>
      <c r="T231" s="88">
        <v>2.1105938865183824</v>
      </c>
      <c r="U231" s="88">
        <v>1.3782365861692021</v>
      </c>
      <c r="V231" s="88">
        <v>1.4572478093995878</v>
      </c>
      <c r="W231" s="88">
        <v>0.96712786070879875</v>
      </c>
      <c r="X231" s="5"/>
      <c r="Y231" s="5"/>
      <c r="Z231" s="5"/>
      <c r="AA231" s="5"/>
      <c r="AB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</row>
    <row r="232" spans="1:51" ht="16.5" thickBot="1" x14ac:dyDescent="0.3">
      <c r="A232" s="194" t="s">
        <v>298</v>
      </c>
      <c r="B232" s="195"/>
      <c r="C232" s="88">
        <v>0.35548904741544213</v>
      </c>
      <c r="D232" s="88">
        <v>9.0437761604995011</v>
      </c>
      <c r="E232" s="88">
        <v>14.536073853817088</v>
      </c>
      <c r="F232" s="88">
        <v>19.991664921381123</v>
      </c>
      <c r="G232" s="88">
        <v>19.995103539387333</v>
      </c>
      <c r="H232" s="88">
        <v>12.650573793491414</v>
      </c>
      <c r="I232" s="88">
        <v>6.7551365557645306</v>
      </c>
      <c r="J232" s="88">
        <v>5.7737718011713568</v>
      </c>
      <c r="K232" s="88">
        <v>4.2936491993954506</v>
      </c>
      <c r="L232" s="88">
        <v>3.0850019647408771</v>
      </c>
      <c r="M232" s="88">
        <v>3.3865771913810447</v>
      </c>
      <c r="N232" s="88">
        <v>2.4264932738721159</v>
      </c>
      <c r="O232" s="88">
        <v>2.1510074989936139</v>
      </c>
      <c r="P232" s="88">
        <v>2.0537439140993872</v>
      </c>
      <c r="Q232" s="88">
        <v>2.2762321615033767</v>
      </c>
      <c r="R232" s="88">
        <v>1.717846797280222</v>
      </c>
      <c r="S232" s="88">
        <v>1.9401345982277041</v>
      </c>
      <c r="T232" s="88">
        <v>1.6580089580351696</v>
      </c>
      <c r="U232" s="88">
        <v>1.127515618540901</v>
      </c>
      <c r="V232" s="88">
        <v>1.1539933963321602</v>
      </c>
      <c r="W232" s="88">
        <v>0.76785076204531444</v>
      </c>
      <c r="X232" s="5"/>
      <c r="Y232" s="5"/>
      <c r="Z232" s="5"/>
      <c r="AA232" s="5"/>
      <c r="AB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</row>
    <row r="233" spans="1:51" ht="16.5" thickBot="1" x14ac:dyDescent="0.3">
      <c r="A233" s="194" t="s">
        <v>300</v>
      </c>
      <c r="B233" s="195"/>
      <c r="C233" s="88">
        <v>1.0413882982833895</v>
      </c>
      <c r="D233" s="88">
        <v>27.833251874203896</v>
      </c>
      <c r="E233" s="88">
        <v>45.758820306815181</v>
      </c>
      <c r="F233" s="88">
        <v>58.81264543111385</v>
      </c>
      <c r="G233" s="88">
        <v>54.449791517800428</v>
      </c>
      <c r="H233" s="88">
        <v>32.33460629811951</v>
      </c>
      <c r="I233" s="88">
        <v>15.742158024737057</v>
      </c>
      <c r="J233" s="88">
        <v>13.116602168630601</v>
      </c>
      <c r="K233" s="88">
        <v>9.3761827695316651</v>
      </c>
      <c r="L233" s="88">
        <v>6.0782693890134825</v>
      </c>
      <c r="M233" s="88">
        <v>6.9183779234068776</v>
      </c>
      <c r="N233" s="88">
        <v>4.9391279157478456</v>
      </c>
      <c r="O233" s="88">
        <v>4.7196548545996349</v>
      </c>
      <c r="P233" s="88">
        <v>4.6572648408234762</v>
      </c>
      <c r="Q233" s="88">
        <v>5.5969926428113324</v>
      </c>
      <c r="R233" s="88">
        <v>4.1539558820548184</v>
      </c>
      <c r="S233" s="88">
        <v>4.8612010457931811</v>
      </c>
      <c r="T233" s="88">
        <v>4.165916452809193</v>
      </c>
      <c r="U233" s="88">
        <v>2.7974764053347334</v>
      </c>
      <c r="V233" s="88">
        <v>2.9363959437521387</v>
      </c>
      <c r="W233" s="88">
        <v>2.0022544381848522</v>
      </c>
      <c r="X233" s="5"/>
      <c r="Y233" s="5"/>
      <c r="Z233" s="5"/>
      <c r="AA233" s="5"/>
      <c r="AB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</row>
    <row r="234" spans="1:51" ht="16.5" thickBot="1" x14ac:dyDescent="0.3">
      <c r="A234" s="194" t="s">
        <v>301</v>
      </c>
      <c r="B234" s="195"/>
      <c r="C234" s="88">
        <v>1.5361508342559009</v>
      </c>
      <c r="D234" s="88">
        <v>36.455470677290393</v>
      </c>
      <c r="E234" s="88">
        <v>45.880351634529084</v>
      </c>
      <c r="F234" s="88">
        <v>52.125821442590933</v>
      </c>
      <c r="G234" s="88">
        <v>51.654795876899854</v>
      </c>
      <c r="H234" s="88">
        <v>43.638429941161682</v>
      </c>
      <c r="I234" s="88">
        <v>26.79806785194922</v>
      </c>
      <c r="J234" s="88">
        <v>21.716296422564202</v>
      </c>
      <c r="K234" s="88">
        <v>14.024385164878783</v>
      </c>
      <c r="L234" s="88">
        <v>8.7311565981349819</v>
      </c>
      <c r="M234" s="88">
        <v>9.5795896805362073</v>
      </c>
      <c r="N234" s="88">
        <v>6.8420999911667586</v>
      </c>
      <c r="O234" s="88">
        <v>6.0721490696747686</v>
      </c>
      <c r="P234" s="88">
        <v>5.4216072894710914</v>
      </c>
      <c r="Q234" s="88">
        <v>6.428590961538756</v>
      </c>
      <c r="R234" s="88">
        <v>4.7857549089631668</v>
      </c>
      <c r="S234" s="88">
        <v>5.5724970505532072</v>
      </c>
      <c r="T234" s="88">
        <v>4.8858090659086919</v>
      </c>
      <c r="U234" s="88">
        <v>3.3740493647263787</v>
      </c>
      <c r="V234" s="88">
        <v>3.6652587837041213</v>
      </c>
      <c r="W234" s="88">
        <v>2.5295376083344068</v>
      </c>
      <c r="X234" s="5"/>
      <c r="Y234" s="5"/>
      <c r="Z234" s="5"/>
      <c r="AA234" s="5"/>
      <c r="AB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</row>
    <row r="235" spans="1:51" ht="16.5" thickBot="1" x14ac:dyDescent="0.3">
      <c r="A235" s="194" t="s">
        <v>305</v>
      </c>
      <c r="B235" s="195"/>
      <c r="C235" s="88">
        <v>1.2577311893398209</v>
      </c>
      <c r="D235" s="88">
        <v>30.684958739616164</v>
      </c>
      <c r="E235" s="88">
        <v>47.827879178926686</v>
      </c>
      <c r="F235" s="88">
        <v>65.405739524755873</v>
      </c>
      <c r="G235" s="88">
        <v>68.284629043097794</v>
      </c>
      <c r="H235" s="88">
        <v>64.611912490473088</v>
      </c>
      <c r="I235" s="88">
        <v>44.21537966223022</v>
      </c>
      <c r="J235" s="88">
        <v>36.620708732490534</v>
      </c>
      <c r="K235" s="88">
        <v>22.637789629192486</v>
      </c>
      <c r="L235" s="88">
        <v>12.671340370520351</v>
      </c>
      <c r="M235" s="88">
        <v>13.693666958394918</v>
      </c>
      <c r="N235" s="88">
        <v>9.3981406051267289</v>
      </c>
      <c r="O235" s="88">
        <v>8.4769262804999848</v>
      </c>
      <c r="P235" s="88">
        <v>7.6436124343728959</v>
      </c>
      <c r="Q235" s="88">
        <v>8.2721728047987781</v>
      </c>
      <c r="R235" s="88">
        <v>6.2283760084519688</v>
      </c>
      <c r="S235" s="88">
        <v>7.0306320962057356</v>
      </c>
      <c r="T235" s="88">
        <v>6.3018493713584478</v>
      </c>
      <c r="U235" s="88">
        <v>4.4509622962866491</v>
      </c>
      <c r="V235" s="88">
        <v>4.9200892600852146</v>
      </c>
      <c r="W235" s="88">
        <v>3.3562238963902078</v>
      </c>
      <c r="X235" s="5"/>
      <c r="Y235" s="5"/>
      <c r="Z235" s="5"/>
      <c r="AA235" s="5"/>
      <c r="AB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</row>
    <row r="236" spans="1:51" ht="16.5" thickBot="1" x14ac:dyDescent="0.3">
      <c r="A236" s="194" t="s">
        <v>303</v>
      </c>
      <c r="B236" s="195"/>
      <c r="C236" s="88">
        <v>0.92330292552842874</v>
      </c>
      <c r="D236" s="88">
        <v>22.15709544953344</v>
      </c>
      <c r="E236" s="88">
        <v>33.174696574237892</v>
      </c>
      <c r="F236" s="88">
        <v>40.952382630352524</v>
      </c>
      <c r="G236" s="88">
        <v>39.967176294449033</v>
      </c>
      <c r="H236" s="88">
        <v>31.663040314319407</v>
      </c>
      <c r="I236" s="88">
        <v>17.711868227794564</v>
      </c>
      <c r="J236" s="88">
        <v>13.885679667523403</v>
      </c>
      <c r="K236" s="88">
        <v>9.2265532577459624</v>
      </c>
      <c r="L236" s="88">
        <v>5.7190045194807579</v>
      </c>
      <c r="M236" s="88">
        <v>5.8886444198759182</v>
      </c>
      <c r="N236" s="88">
        <v>4.117012744598469</v>
      </c>
      <c r="O236" s="88">
        <v>3.6274048360441928</v>
      </c>
      <c r="P236" s="88">
        <v>3.3069751299630163</v>
      </c>
      <c r="Q236" s="88">
        <v>3.6289193798775083</v>
      </c>
      <c r="R236" s="88">
        <v>2.5991749548003389</v>
      </c>
      <c r="S236" s="88">
        <v>2.9961723437782384</v>
      </c>
      <c r="T236" s="88">
        <v>2.6277596714453821</v>
      </c>
      <c r="U236" s="88">
        <v>1.8372384904082681</v>
      </c>
      <c r="V236" s="88">
        <v>1.9729795466371012</v>
      </c>
      <c r="W236" s="88">
        <v>1.3113980378260888</v>
      </c>
      <c r="X236" s="5"/>
      <c r="Y236" s="5"/>
      <c r="Z236" s="5"/>
      <c r="AA236" s="5"/>
      <c r="AB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</row>
    <row r="237" spans="1:51" s="5" customFormat="1" ht="15.75" x14ac:dyDescent="0.25">
      <c r="A237" s="111"/>
      <c r="B237" s="111"/>
      <c r="C237" s="5">
        <f>AVERAGE(C229:C236)</f>
        <v>1.0885382510564308</v>
      </c>
      <c r="D237" s="5">
        <f t="shared" ref="D237" si="206">AVERAGE(D229:D236)</f>
        <v>26.630196018277214</v>
      </c>
      <c r="E237" s="5">
        <f t="shared" ref="E237" si="207">AVERAGE(E229:E236)</f>
        <v>39.076706478550634</v>
      </c>
      <c r="F237" s="5">
        <f t="shared" ref="F237" si="208">AVERAGE(F229:F236)</f>
        <v>49.488816799276535</v>
      </c>
      <c r="G237" s="5">
        <f t="shared" ref="G237" si="209">AVERAGE(G229:G236)</f>
        <v>48.190744352439737</v>
      </c>
      <c r="H237" s="5">
        <f t="shared" ref="H237" si="210">AVERAGE(H229:H236)</f>
        <v>36.348710058016103</v>
      </c>
      <c r="I237" s="5">
        <f>AVERAGE(I229:I236)</f>
        <v>20.999459812149308</v>
      </c>
      <c r="J237" s="5">
        <f t="shared" ref="J237" si="211">AVERAGE(J229:J236)</f>
        <v>17.348775194777065</v>
      </c>
      <c r="K237" s="5">
        <f t="shared" ref="K237" si="212">AVERAGE(K229:K236)</f>
        <v>11.802756591561238</v>
      </c>
      <c r="L237" s="5">
        <f t="shared" ref="L237" si="213">AVERAGE(L229:L236)</f>
        <v>7.4156140827120263</v>
      </c>
      <c r="M237" s="5">
        <f t="shared" ref="M237" si="214">AVERAGE(M229:M236)</f>
        <v>8.1152063078750096</v>
      </c>
      <c r="N237" s="5">
        <f t="shared" ref="N237" si="215">AVERAGE(N229:N236)</f>
        <v>5.7424021752153909</v>
      </c>
      <c r="O237" s="5">
        <f t="shared" ref="O237" si="216">AVERAGE(O229:O236)</f>
        <v>5.2109451529030473</v>
      </c>
      <c r="P237" s="5">
        <f t="shared" ref="P237" si="217">AVERAGE(P229:P236)</f>
        <v>4.8228544353741052</v>
      </c>
      <c r="Q237" s="5">
        <f t="shared" ref="Q237" si="218">AVERAGE(Q229:Q236)</f>
        <v>5.5269181609872167</v>
      </c>
      <c r="R237" s="5">
        <f t="shared" ref="R237" si="219">AVERAGE(R229:R236)</f>
        <v>4.1314833075862749</v>
      </c>
      <c r="S237" s="5">
        <f t="shared" ref="S237" si="220">AVERAGE(S229:S236)</f>
        <v>4.7467749452108006</v>
      </c>
      <c r="T237" s="5">
        <f t="shared" ref="T237" si="221">AVERAGE(T229:T236)</f>
        <v>4.1451963001054413</v>
      </c>
      <c r="U237" s="5">
        <f t="shared" ref="U237" si="222">AVERAGE(U229:U236)</f>
        <v>2.8954037658759786</v>
      </c>
      <c r="V237" s="5">
        <f t="shared" ref="V237" si="223">AVERAGE(V229:V236)</f>
        <v>3.1150428422689553</v>
      </c>
      <c r="W237" s="5">
        <f t="shared" ref="W237" si="224">AVERAGE(W229:W236)</f>
        <v>2.1019502429004557</v>
      </c>
    </row>
    <row r="238" spans="1:51" s="5" customFormat="1" ht="15.75" x14ac:dyDescent="0.25">
      <c r="A238" s="111"/>
      <c r="B238" s="111"/>
      <c r="C238" s="5">
        <f>STDEV(C229:C236)</f>
        <v>0.36928639212997116</v>
      </c>
      <c r="D238" s="5">
        <f t="shared" ref="D238:W238" si="225">STDEV(D229:D236)</f>
        <v>8.605498276232602</v>
      </c>
      <c r="E238" s="5">
        <f t="shared" si="225"/>
        <v>12.722659340377405</v>
      </c>
      <c r="F238" s="5">
        <f t="shared" si="225"/>
        <v>17.033396927884727</v>
      </c>
      <c r="G238" s="5">
        <f t="shared" si="225"/>
        <v>16.901578046902024</v>
      </c>
      <c r="H238" s="5">
        <f t="shared" si="225"/>
        <v>16.273813696744025</v>
      </c>
      <c r="I238" s="5">
        <f t="shared" si="225"/>
        <v>11.593851141583929</v>
      </c>
      <c r="J238" s="5">
        <f t="shared" si="225"/>
        <v>9.6503922306326064</v>
      </c>
      <c r="K238" s="5">
        <f t="shared" si="225"/>
        <v>5.9195842731630171</v>
      </c>
      <c r="L238" s="5">
        <f t="shared" si="225"/>
        <v>3.3315601030695854</v>
      </c>
      <c r="M238" s="5">
        <f t="shared" si="225"/>
        <v>3.6529922341421033</v>
      </c>
      <c r="N238" s="5">
        <f t="shared" si="225"/>
        <v>2.536206450436016</v>
      </c>
      <c r="O238" s="5">
        <f t="shared" si="225"/>
        <v>2.3178520976145784</v>
      </c>
      <c r="P238" s="5">
        <f t="shared" si="225"/>
        <v>2.1335659531127287</v>
      </c>
      <c r="Q238" s="5">
        <f t="shared" si="225"/>
        <v>2.4522532553397745</v>
      </c>
      <c r="R238" s="5">
        <f t="shared" si="225"/>
        <v>1.8551292897708875</v>
      </c>
      <c r="S238" s="5">
        <f t="shared" si="225"/>
        <v>2.1021080505998979</v>
      </c>
      <c r="T238" s="5">
        <f t="shared" si="225"/>
        <v>1.8308701380821737</v>
      </c>
      <c r="U238" s="5">
        <f t="shared" si="225"/>
        <v>1.3296655612746722</v>
      </c>
      <c r="V238" s="5">
        <f t="shared" si="225"/>
        <v>1.4706196749268687</v>
      </c>
      <c r="W238" s="5">
        <f t="shared" si="225"/>
        <v>0.99645521405052617</v>
      </c>
    </row>
    <row r="239" spans="1:51" s="5" customFormat="1" ht="15.75" x14ac:dyDescent="0.25">
      <c r="A239" s="111"/>
      <c r="B239" s="111"/>
      <c r="C239" s="5">
        <f>(C238/SQRT(8))</f>
        <v>0.13056245603750855</v>
      </c>
      <c r="D239" s="5">
        <f t="shared" ref="D239" si="226">(D238/SQRT(8))</f>
        <v>3.0425030933066091</v>
      </c>
      <c r="E239" s="5">
        <f t="shared" ref="E239" si="227">(E238/SQRT(8))</f>
        <v>4.4981393471536153</v>
      </c>
      <c r="F239" s="5">
        <f t="shared" ref="F239" si="228">(F238/SQRT(8))</f>
        <v>6.0222152371746978</v>
      </c>
      <c r="G239" s="5">
        <f t="shared" ref="G239" si="229">(G238/SQRT(8))</f>
        <v>5.9756102248590519</v>
      </c>
      <c r="H239" s="5">
        <f t="shared" ref="H239" si="230">(H238/SQRT(8))</f>
        <v>5.7536620103671083</v>
      </c>
      <c r="I239" s="5">
        <f t="shared" ref="I239" si="231">(I238/SQRT(8))</f>
        <v>4.0990453811406953</v>
      </c>
      <c r="J239" s="5">
        <f t="shared" ref="J239" si="232">(J238/SQRT(8))</f>
        <v>3.4119288936951442</v>
      </c>
      <c r="K239" s="5">
        <f t="shared" ref="K239" si="233">(K238/SQRT(8))</f>
        <v>2.0928890906794044</v>
      </c>
      <c r="L239" s="5">
        <f t="shared" ref="L239" si="234">(L238/SQRT(8))</f>
        <v>1.1778843704055284</v>
      </c>
      <c r="M239" s="5">
        <f t="shared" ref="M239" si="235">(M238/SQRT(8))</f>
        <v>1.2915277901918387</v>
      </c>
      <c r="N239" s="5">
        <f t="shared" ref="N239" si="236">(N238/SQRT(8))</f>
        <v>0.89668438979618514</v>
      </c>
      <c r="O239" s="5">
        <f t="shared" ref="O239" si="237">(O238/SQRT(8))</f>
        <v>0.8194844680053659</v>
      </c>
      <c r="P239" s="5">
        <f t="shared" ref="P239" si="238">(P238/SQRT(8))</f>
        <v>0.75432947677737494</v>
      </c>
      <c r="Q239" s="5">
        <f t="shared" ref="Q239" si="239">(Q238/SQRT(8))</f>
        <v>0.86700245301877032</v>
      </c>
      <c r="R239" s="5">
        <f t="shared" ref="R239" si="240">(R238/SQRT(8))</f>
        <v>0.65588725038738915</v>
      </c>
      <c r="S239" s="5">
        <f t="shared" ref="S239" si="241">(S238/SQRT(8))</f>
        <v>0.74320742868301093</v>
      </c>
      <c r="T239" s="5">
        <f t="shared" ref="T239" si="242">(T238/SQRT(8))</f>
        <v>0.64731034505492779</v>
      </c>
      <c r="U239" s="5">
        <f t="shared" ref="U239" si="243">(U238/SQRT(8))</f>
        <v>0.47010776754376871</v>
      </c>
      <c r="V239" s="5">
        <f t="shared" ref="V239" si="244">(V238/SQRT(8))</f>
        <v>0.51994257234357244</v>
      </c>
      <c r="W239" s="5">
        <f t="shared" ref="W239" si="245">(W238/SQRT(8))</f>
        <v>0.35230011950190987</v>
      </c>
    </row>
    <row r="240" spans="1:51" ht="27" thickBot="1" x14ac:dyDescent="0.45">
      <c r="A240" s="87" t="s">
        <v>314</v>
      </c>
      <c r="B240" s="87"/>
      <c r="C240" s="104">
        <v>0</v>
      </c>
      <c r="D240" s="104">
        <v>1</v>
      </c>
      <c r="E240" s="104">
        <v>2</v>
      </c>
      <c r="F240" s="104">
        <v>3</v>
      </c>
      <c r="G240" s="104">
        <v>4</v>
      </c>
      <c r="H240" s="104">
        <v>5</v>
      </c>
      <c r="I240" s="104">
        <v>6</v>
      </c>
      <c r="J240" s="104">
        <v>7</v>
      </c>
      <c r="K240" s="104">
        <v>8</v>
      </c>
      <c r="L240" s="104">
        <v>9</v>
      </c>
      <c r="M240" s="104">
        <v>10</v>
      </c>
      <c r="N240" s="104">
        <v>11</v>
      </c>
      <c r="O240" s="104">
        <v>12</v>
      </c>
      <c r="P240" s="104">
        <v>13</v>
      </c>
      <c r="Q240" s="104">
        <v>14</v>
      </c>
      <c r="R240" s="104">
        <v>15</v>
      </c>
      <c r="S240" s="104">
        <v>16</v>
      </c>
      <c r="T240" s="104">
        <v>17</v>
      </c>
      <c r="U240" s="104">
        <v>18</v>
      </c>
      <c r="V240" s="104">
        <v>19</v>
      </c>
      <c r="W240" s="104">
        <v>20</v>
      </c>
      <c r="X240" s="87"/>
      <c r="Y240" s="87"/>
      <c r="Z240" s="87"/>
      <c r="AA240" s="87"/>
      <c r="AB240" s="87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</row>
    <row r="241" spans="1:51" ht="16.5" thickBot="1" x14ac:dyDescent="0.3">
      <c r="A241" s="194" t="s">
        <v>295</v>
      </c>
      <c r="B241" s="195"/>
      <c r="C241" s="88">
        <v>0.35262002661624892</v>
      </c>
      <c r="D241" s="88">
        <v>8.033186858925637</v>
      </c>
      <c r="E241" s="88">
        <v>13.338663353136107</v>
      </c>
      <c r="F241" s="88">
        <v>17.291031246955995</v>
      </c>
      <c r="G241" s="88">
        <v>16.8443868939639</v>
      </c>
      <c r="H241" s="88">
        <v>16.257960503055529</v>
      </c>
      <c r="I241" s="88">
        <v>8.3840442543395532</v>
      </c>
      <c r="J241" s="88">
        <v>7.0091145828290182</v>
      </c>
      <c r="K241" s="88">
        <v>5.4995836175345998</v>
      </c>
      <c r="L241" s="88">
        <v>3.9567296203088369</v>
      </c>
      <c r="M241" s="88">
        <v>4.4090924663911695</v>
      </c>
      <c r="N241" s="88">
        <v>3.2728613731077201</v>
      </c>
      <c r="O241" s="88">
        <v>3.0668330283349503</v>
      </c>
      <c r="P241" s="88">
        <v>2.916939399205317</v>
      </c>
      <c r="Q241" s="88">
        <v>3.5753779847227989</v>
      </c>
      <c r="R241" s="88">
        <v>2.8140942532958735</v>
      </c>
      <c r="S241" s="88">
        <v>3.5207756843846387</v>
      </c>
      <c r="T241" s="88">
        <v>3.4654685155504938</v>
      </c>
      <c r="U241" s="88">
        <v>2.9060152750540964</v>
      </c>
      <c r="V241" s="88">
        <v>3.569594534922802</v>
      </c>
      <c r="W241" s="88">
        <v>2.8337446234574593</v>
      </c>
      <c r="X241" s="5"/>
      <c r="Y241" s="5"/>
      <c r="Z241" s="5"/>
      <c r="AA241" s="5"/>
      <c r="AB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</row>
    <row r="242" spans="1:51" ht="16.5" thickBot="1" x14ac:dyDescent="0.3">
      <c r="A242" s="194" t="s">
        <v>296</v>
      </c>
      <c r="B242" s="195"/>
      <c r="C242" s="88">
        <v>0.43430817293419571</v>
      </c>
      <c r="D242" s="88">
        <v>10.103653310080851</v>
      </c>
      <c r="E242" s="88">
        <v>14.720276162724607</v>
      </c>
      <c r="F242" s="88">
        <v>16.997083548006863</v>
      </c>
      <c r="G242" s="88">
        <v>16.976172986807349</v>
      </c>
      <c r="H242" s="88">
        <v>18.856779887159728</v>
      </c>
      <c r="I242" s="88">
        <v>8.3172609872784804</v>
      </c>
      <c r="J242" s="88">
        <v>6.8643310054542885</v>
      </c>
      <c r="K242" s="88">
        <v>5.2719924375333367</v>
      </c>
      <c r="L242" s="88">
        <v>3.720081001087852</v>
      </c>
      <c r="M242" s="88">
        <v>4.4251361144829078</v>
      </c>
      <c r="N242" s="88">
        <v>3.4189902664638554</v>
      </c>
      <c r="O242" s="88">
        <v>3.3311296997728195</v>
      </c>
      <c r="P242" s="88">
        <v>3.1577673048493904</v>
      </c>
      <c r="Q242" s="88">
        <v>4.1025213185270042</v>
      </c>
      <c r="R242" s="88">
        <v>3.293343868799703</v>
      </c>
      <c r="S242" s="88">
        <v>4.2116423522968036</v>
      </c>
      <c r="T242" s="88">
        <v>4.2840127546964455</v>
      </c>
      <c r="U242" s="88">
        <v>3.4192469737961724</v>
      </c>
      <c r="V242" s="88">
        <v>4.3583856680030664</v>
      </c>
      <c r="W242" s="88">
        <v>3.6040586894948019</v>
      </c>
      <c r="X242" s="5"/>
      <c r="Y242" s="5"/>
      <c r="Z242" s="5"/>
      <c r="AA242" s="5"/>
      <c r="AB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</row>
    <row r="243" spans="1:51" ht="16.5" thickBot="1" x14ac:dyDescent="0.3">
      <c r="A243" s="194" t="s">
        <v>297</v>
      </c>
      <c r="B243" s="195"/>
      <c r="C243" s="88">
        <v>0.31360878685276972</v>
      </c>
      <c r="D243" s="88">
        <v>5.6305596920255292</v>
      </c>
      <c r="E243" s="88">
        <v>7.1465419725950206</v>
      </c>
      <c r="F243" s="88">
        <v>8.5611162429514973</v>
      </c>
      <c r="G243" s="88">
        <v>8.7234220223704249</v>
      </c>
      <c r="H243" s="88">
        <v>11.866574279007253</v>
      </c>
      <c r="I243" s="88">
        <v>5.1986892388852537</v>
      </c>
      <c r="J243" s="88">
        <v>3.5697902731225502</v>
      </c>
      <c r="K243" s="88">
        <v>2.4715455684856216</v>
      </c>
      <c r="L243" s="88">
        <v>1.5743620126970652</v>
      </c>
      <c r="M243" s="88">
        <v>1.7882963340760714</v>
      </c>
      <c r="N243" s="88">
        <v>1.2555076687537834</v>
      </c>
      <c r="O243" s="88">
        <v>1.129318350636527</v>
      </c>
      <c r="P243" s="88">
        <v>1.1048459074191144</v>
      </c>
      <c r="Q243" s="88">
        <v>1.3321493551749686</v>
      </c>
      <c r="R243" s="88">
        <v>1.0488906952165404</v>
      </c>
      <c r="S243" s="88">
        <v>1.2502486644622444</v>
      </c>
      <c r="T243" s="88">
        <v>1.2928799858388982</v>
      </c>
      <c r="U243" s="88">
        <v>1.0288355905520901</v>
      </c>
      <c r="V243" s="88">
        <v>1.2582160688140158</v>
      </c>
      <c r="W243" s="88">
        <v>1.0345496255484088</v>
      </c>
      <c r="X243" s="5"/>
      <c r="Y243" s="5"/>
      <c r="Z243" s="5"/>
      <c r="AA243" s="5"/>
      <c r="AB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</row>
    <row r="244" spans="1:51" ht="16.5" thickBot="1" x14ac:dyDescent="0.3">
      <c r="A244" s="194" t="s">
        <v>298</v>
      </c>
      <c r="B244" s="195"/>
      <c r="C244" s="88">
        <v>0.16006511164464621</v>
      </c>
      <c r="D244" s="88">
        <v>3.1873203210128001</v>
      </c>
      <c r="E244" s="88">
        <v>4.3797837295096915</v>
      </c>
      <c r="F244" s="88">
        <v>6.0356613250152149</v>
      </c>
      <c r="G244" s="88">
        <v>6.7958685825141529</v>
      </c>
      <c r="H244" s="88">
        <v>9.5023724569078407</v>
      </c>
      <c r="I244" s="88">
        <v>3.8637324134164333</v>
      </c>
      <c r="J244" s="88">
        <v>2.6541352001024769</v>
      </c>
      <c r="K244" s="88">
        <v>1.9232469420215388</v>
      </c>
      <c r="L244" s="88">
        <v>1.2556690927379079</v>
      </c>
      <c r="M244" s="88">
        <v>1.4643208619111998</v>
      </c>
      <c r="N244" s="88">
        <v>1.0752239076692007</v>
      </c>
      <c r="O244" s="88">
        <v>0.98957215850212255</v>
      </c>
      <c r="P244" s="88">
        <v>0.93357283695761539</v>
      </c>
      <c r="Q244" s="88">
        <v>1.1480775195642305</v>
      </c>
      <c r="R244" s="88">
        <v>0.90523746171846176</v>
      </c>
      <c r="S244" s="88">
        <v>1.0743349659177388</v>
      </c>
      <c r="T244" s="88">
        <v>1.0421323289745692</v>
      </c>
      <c r="U244" s="88">
        <v>0.84507553849752293</v>
      </c>
      <c r="V244" s="88">
        <v>1.0115705821128615</v>
      </c>
      <c r="W244" s="88">
        <v>0.79698794529556927</v>
      </c>
      <c r="X244" s="5"/>
      <c r="Y244" s="5"/>
      <c r="Z244" s="5"/>
      <c r="AA244" s="5"/>
      <c r="AB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</row>
    <row r="245" spans="1:51" ht="16.5" thickBot="1" x14ac:dyDescent="0.3">
      <c r="A245" s="194" t="s">
        <v>300</v>
      </c>
      <c r="B245" s="195"/>
      <c r="C245" s="88">
        <v>0.24395838090063596</v>
      </c>
      <c r="D245" s="88">
        <v>6.0406195477634563</v>
      </c>
      <c r="E245" s="88">
        <v>9.4863046009119927</v>
      </c>
      <c r="F245" s="88">
        <v>12.333676180335218</v>
      </c>
      <c r="G245" s="88">
        <v>13.092926042087038</v>
      </c>
      <c r="H245" s="88">
        <v>13.729025530686137</v>
      </c>
      <c r="I245" s="88">
        <v>5.970749287777906</v>
      </c>
      <c r="J245" s="88">
        <v>5.2045161648957379</v>
      </c>
      <c r="K245" s="88">
        <v>4.2539568397787804</v>
      </c>
      <c r="L245" s="88">
        <v>2.8676296967804928</v>
      </c>
      <c r="M245" s="88">
        <v>3.2477884653936</v>
      </c>
      <c r="N245" s="88">
        <v>2.3945882313135862</v>
      </c>
      <c r="O245" s="88">
        <v>2.2340141018398616</v>
      </c>
      <c r="P245" s="88">
        <v>2.2577360111470703</v>
      </c>
      <c r="Q245" s="88">
        <v>2.7603734238386539</v>
      </c>
      <c r="R245" s="88">
        <v>2.1881180330917687</v>
      </c>
      <c r="S245" s="88">
        <v>2.7475659332922913</v>
      </c>
      <c r="T245" s="88">
        <v>2.7341506486954423</v>
      </c>
      <c r="U245" s="88">
        <v>2.2099610935492593</v>
      </c>
      <c r="V245" s="88">
        <v>2.7608261179569307</v>
      </c>
      <c r="W245" s="88">
        <v>2.1761810351175956</v>
      </c>
      <c r="X245" s="5"/>
      <c r="Y245" s="5"/>
      <c r="Z245" s="5"/>
      <c r="AA245" s="5"/>
      <c r="AB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</row>
    <row r="246" spans="1:51" ht="16.5" thickBot="1" x14ac:dyDescent="0.3">
      <c r="A246" s="194" t="s">
        <v>301</v>
      </c>
      <c r="B246" s="195"/>
      <c r="C246" s="88">
        <v>0.25426865816196559</v>
      </c>
      <c r="D246" s="88">
        <v>6.0827680177545727</v>
      </c>
      <c r="E246" s="88">
        <v>9.533669996546589</v>
      </c>
      <c r="F246" s="88">
        <v>12.644346751339109</v>
      </c>
      <c r="G246" s="88">
        <v>13.092104896863344</v>
      </c>
      <c r="H246" s="88">
        <v>18.854235665221339</v>
      </c>
      <c r="I246" s="88">
        <v>7.9550458987158716</v>
      </c>
      <c r="J246" s="88">
        <v>5.9068497214049414</v>
      </c>
      <c r="K246" s="88">
        <v>4.0869338734312723</v>
      </c>
      <c r="L246" s="88">
        <v>2.7384200799687184</v>
      </c>
      <c r="M246" s="88">
        <v>3.03957137202553</v>
      </c>
      <c r="N246" s="88">
        <v>2.2010149768291067</v>
      </c>
      <c r="O246" s="88">
        <v>2.1148852592845087</v>
      </c>
      <c r="P246" s="88">
        <v>2.0373102356888184</v>
      </c>
      <c r="Q246" s="88">
        <v>2.6114666769509771</v>
      </c>
      <c r="R246" s="88">
        <v>2.0730354137154197</v>
      </c>
      <c r="S246" s="88">
        <v>2.5573601017897585</v>
      </c>
      <c r="T246" s="88">
        <v>2.5244350701788716</v>
      </c>
      <c r="U246" s="88">
        <v>2.0796124321508369</v>
      </c>
      <c r="V246" s="88">
        <v>2.534615914599442</v>
      </c>
      <c r="W246" s="88">
        <v>2.0697843530057334</v>
      </c>
      <c r="X246" s="5"/>
      <c r="Y246" s="5"/>
      <c r="Z246" s="5"/>
      <c r="AA246" s="5"/>
      <c r="AB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1:51" ht="16.5" thickBot="1" x14ac:dyDescent="0.3">
      <c r="A247" s="194" t="s">
        <v>305</v>
      </c>
      <c r="B247" s="195"/>
      <c r="C247" s="88">
        <v>0.49571601257392683</v>
      </c>
      <c r="D247" s="88">
        <v>12.420622828881019</v>
      </c>
      <c r="E247" s="88">
        <v>19.876207778469102</v>
      </c>
      <c r="F247" s="88">
        <v>23.966120733338219</v>
      </c>
      <c r="G247" s="88">
        <v>23.722515302863048</v>
      </c>
      <c r="H247" s="88">
        <v>28.658916596793162</v>
      </c>
      <c r="I247" s="88">
        <v>15.553652518724215</v>
      </c>
      <c r="J247" s="88">
        <v>11.52091688862445</v>
      </c>
      <c r="K247" s="88">
        <v>7.7930457678703977</v>
      </c>
      <c r="L247" s="88">
        <v>4.9401022451886059</v>
      </c>
      <c r="M247" s="88">
        <v>5.4671828549070236</v>
      </c>
      <c r="N247" s="88">
        <v>3.8663714203195836</v>
      </c>
      <c r="O247" s="88">
        <v>3.5887889827378188</v>
      </c>
      <c r="P247" s="88">
        <v>3.4319794750775916</v>
      </c>
      <c r="Q247" s="88">
        <v>4.2627038245372004</v>
      </c>
      <c r="R247" s="88">
        <v>3.1294038761965792</v>
      </c>
      <c r="S247" s="88">
        <v>3.7939484564695647</v>
      </c>
      <c r="T247" s="88">
        <v>3.7773388755415596</v>
      </c>
      <c r="U247" s="88">
        <v>2.9012778687676</v>
      </c>
      <c r="V247" s="88">
        <v>3.6519481488596446</v>
      </c>
      <c r="W247" s="88">
        <v>2.9134990974392232</v>
      </c>
      <c r="X247" s="5"/>
      <c r="Y247" s="5"/>
      <c r="Z247" s="5"/>
      <c r="AA247" s="5"/>
      <c r="AB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1:51" ht="16.5" thickBot="1" x14ac:dyDescent="0.3">
      <c r="A248" s="194" t="s">
        <v>303</v>
      </c>
      <c r="B248" s="195"/>
      <c r="C248" s="88">
        <v>0.19406706502551821</v>
      </c>
      <c r="D248" s="88">
        <v>4.4059594699332223</v>
      </c>
      <c r="E248" s="88">
        <v>6.7016346411351639</v>
      </c>
      <c r="F248" s="88">
        <v>7.9006104379211379</v>
      </c>
      <c r="G248" s="88">
        <v>7.9283384842674787</v>
      </c>
      <c r="H248" s="88">
        <v>10.32806509958171</v>
      </c>
      <c r="I248" s="88">
        <v>5.4110484407411832</v>
      </c>
      <c r="J248" s="88">
        <v>3.7758098421326518</v>
      </c>
      <c r="K248" s="88">
        <v>2.671411338110957</v>
      </c>
      <c r="L248" s="88">
        <v>1.8324519445989027</v>
      </c>
      <c r="M248" s="88">
        <v>2.0422966877273065</v>
      </c>
      <c r="N248" s="88">
        <v>1.5433224189146448</v>
      </c>
      <c r="O248" s="88">
        <v>1.484428955182775</v>
      </c>
      <c r="P248" s="88">
        <v>1.3935805118363105</v>
      </c>
      <c r="Q248" s="88">
        <v>1.6393335237497864</v>
      </c>
      <c r="R248" s="88">
        <v>1.2888602229286485</v>
      </c>
      <c r="S248" s="88">
        <v>1.6283072123136284</v>
      </c>
      <c r="T248" s="88">
        <v>1.61890376717694</v>
      </c>
      <c r="U248" s="88">
        <v>1.2382024900558442</v>
      </c>
      <c r="V248" s="88">
        <v>1.5743565915642588</v>
      </c>
      <c r="W248" s="88">
        <v>1.2441371197380593</v>
      </c>
      <c r="X248" s="5"/>
      <c r="Y248" s="5"/>
      <c r="Z248" s="5"/>
      <c r="AA248" s="5"/>
      <c r="AB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</row>
    <row r="249" spans="1:51" s="5" customFormat="1" ht="15.75" x14ac:dyDescent="0.25">
      <c r="A249" s="111"/>
      <c r="B249" s="111"/>
      <c r="C249" s="5">
        <f>AVERAGE(C241:C248)</f>
        <v>0.30607652683873837</v>
      </c>
      <c r="D249" s="5">
        <f t="shared" ref="D249" si="246">AVERAGE(D241:D248)</f>
        <v>6.9880862557971355</v>
      </c>
      <c r="E249" s="5">
        <f t="shared" ref="E249" si="247">AVERAGE(E241:E248)</f>
        <v>10.647885279378533</v>
      </c>
      <c r="F249" s="5">
        <f t="shared" ref="F249" si="248">AVERAGE(F241:F248)</f>
        <v>13.216205808232907</v>
      </c>
      <c r="G249" s="5">
        <f t="shared" ref="G249" si="249">AVERAGE(G241:G248)</f>
        <v>13.396966901467092</v>
      </c>
      <c r="H249" s="5">
        <f t="shared" ref="H249" si="250">AVERAGE(H241:H248)</f>
        <v>16.006741252301588</v>
      </c>
      <c r="I249" s="5">
        <f t="shared" ref="I249" si="251">AVERAGE(I241:I248)</f>
        <v>7.5817778799848616</v>
      </c>
      <c r="J249" s="5">
        <f t="shared" ref="J249" si="252">AVERAGE(J241:J248)</f>
        <v>5.8131829598207645</v>
      </c>
      <c r="K249" s="5">
        <f t="shared" ref="K249" si="253">AVERAGE(K241:K248)</f>
        <v>4.2464645480958128</v>
      </c>
      <c r="L249" s="5">
        <f t="shared" ref="L249" si="254">AVERAGE(L241:L248)</f>
        <v>2.8606807116710473</v>
      </c>
      <c r="M249" s="5">
        <f t="shared" ref="M249" si="255">AVERAGE(M241:M248)</f>
        <v>3.235460644614351</v>
      </c>
      <c r="N249" s="5">
        <f t="shared" ref="N249" si="256">AVERAGE(N241:N248)</f>
        <v>2.3784850329214353</v>
      </c>
      <c r="O249" s="5">
        <f t="shared" ref="O249" si="257">AVERAGE(O241:O248)</f>
        <v>2.2423713170364228</v>
      </c>
      <c r="P249" s="5">
        <f t="shared" ref="P249" si="258">AVERAGE(P241:P248)</f>
        <v>2.1542164602726532</v>
      </c>
      <c r="Q249" s="5">
        <f t="shared" ref="Q249" si="259">AVERAGE(Q241:Q248)</f>
        <v>2.6790004533832028</v>
      </c>
      <c r="R249" s="5">
        <f t="shared" ref="R249" si="260">AVERAGE(R241:R248)</f>
        <v>2.0926229781203745</v>
      </c>
      <c r="S249" s="5">
        <f t="shared" ref="S249" si="261">AVERAGE(S241:S248)</f>
        <v>2.5980229213658337</v>
      </c>
      <c r="T249" s="5">
        <f t="shared" ref="T249" si="262">AVERAGE(T241:T248)</f>
        <v>2.5924152433316521</v>
      </c>
      <c r="U249" s="5">
        <f t="shared" ref="U249" si="263">AVERAGE(U241:U248)</f>
        <v>2.0785284078029278</v>
      </c>
      <c r="V249" s="5">
        <f t="shared" ref="V249" si="264">AVERAGE(V241:V248)</f>
        <v>2.5899392033541275</v>
      </c>
      <c r="W249" s="5">
        <f t="shared" ref="W249" si="265">AVERAGE(W241:W248)</f>
        <v>2.0841178111371064</v>
      </c>
    </row>
    <row r="250" spans="1:51" s="5" customFormat="1" ht="15.75" x14ac:dyDescent="0.25">
      <c r="A250" s="111"/>
      <c r="B250" s="111"/>
      <c r="C250" s="5">
        <f>STDEV(C241:C248)</f>
        <v>0.11651958396828864</v>
      </c>
      <c r="D250" s="5">
        <f t="shared" ref="D250:W250" si="266">STDEV(D241:D248)</f>
        <v>3.0468911564294254</v>
      </c>
      <c r="E250" s="5">
        <f t="shared" si="266"/>
        <v>5.0525627409201412</v>
      </c>
      <c r="F250" s="5">
        <f t="shared" si="266"/>
        <v>5.9647946095449251</v>
      </c>
      <c r="G250" s="5">
        <f t="shared" si="266"/>
        <v>5.6923528878715217</v>
      </c>
      <c r="H250" s="5">
        <f t="shared" si="266"/>
        <v>6.247911016157043</v>
      </c>
      <c r="I250" s="5">
        <f t="shared" si="266"/>
        <v>3.6190988221661944</v>
      </c>
      <c r="J250" s="5">
        <f t="shared" si="266"/>
        <v>2.7942778956755627</v>
      </c>
      <c r="K250" s="5">
        <f t="shared" si="266"/>
        <v>1.9366476712126715</v>
      </c>
      <c r="L250" s="5">
        <f t="shared" si="266"/>
        <v>1.285457918506965</v>
      </c>
      <c r="M250" s="5">
        <f t="shared" si="266"/>
        <v>1.4375926744026011</v>
      </c>
      <c r="N250" s="5">
        <f t="shared" si="266"/>
        <v>1.0545943924011771</v>
      </c>
      <c r="O250" s="5">
        <f t="shared" si="266"/>
        <v>1.005496626362457</v>
      </c>
      <c r="P250" s="5">
        <f t="shared" si="266"/>
        <v>0.95735041519940589</v>
      </c>
      <c r="Q250" s="5">
        <f t="shared" si="266"/>
        <v>1.2298573265618877</v>
      </c>
      <c r="R250" s="5">
        <f t="shared" si="266"/>
        <v>0.9405139230841677</v>
      </c>
      <c r="S250" s="5">
        <f t="shared" si="266"/>
        <v>1.194509091150844</v>
      </c>
      <c r="T250" s="5">
        <f t="shared" si="266"/>
        <v>1.2007362023865564</v>
      </c>
      <c r="U250" s="5">
        <f t="shared" si="266"/>
        <v>0.96405852146050408</v>
      </c>
      <c r="V250" s="5">
        <f t="shared" si="266"/>
        <v>1.2272731401743251</v>
      </c>
      <c r="W250" s="5">
        <f t="shared" si="266"/>
        <v>1.0023243889235378</v>
      </c>
    </row>
    <row r="251" spans="1:51" s="5" customFormat="1" ht="15.75" x14ac:dyDescent="0.25">
      <c r="A251" s="111"/>
      <c r="B251" s="111"/>
      <c r="C251" s="5">
        <f>(C250/SQRT(8))</f>
        <v>4.1195893982506109E-2</v>
      </c>
      <c r="D251" s="5">
        <f t="shared" ref="D251" si="267">(D250/SQRT(8))</f>
        <v>1.0772386991242842</v>
      </c>
      <c r="E251" s="5">
        <f t="shared" ref="E251" si="268">(E250/SQRT(8))</f>
        <v>1.7863506882375604</v>
      </c>
      <c r="F251" s="5">
        <f t="shared" ref="F251" si="269">(F250/SQRT(8))</f>
        <v>2.1088733583970907</v>
      </c>
      <c r="G251" s="5">
        <f t="shared" ref="G251" si="270">(G250/SQRT(8))</f>
        <v>2.0125506639603898</v>
      </c>
      <c r="H251" s="5">
        <f t="shared" ref="H251" si="271">(H250/SQRT(8))</f>
        <v>2.2089701238873887</v>
      </c>
      <c r="I251" s="5">
        <f t="shared" ref="I251" si="272">(I250/SQRT(8))</f>
        <v>1.2795446594689814</v>
      </c>
      <c r="J251" s="5">
        <f t="shared" ref="J251" si="273">(J250/SQRT(8))</f>
        <v>0.98792642427593325</v>
      </c>
      <c r="K251" s="5">
        <f t="shared" ref="K251" si="274">(K250/SQRT(8))</f>
        <v>0.68470835054180756</v>
      </c>
      <c r="L251" s="5">
        <f t="shared" ref="L251" si="275">(L250/SQRT(8))</f>
        <v>0.45447800555310963</v>
      </c>
      <c r="M251" s="5">
        <f t="shared" ref="M251" si="276">(M250/SQRT(8))</f>
        <v>0.50826576432709181</v>
      </c>
      <c r="N251" s="5">
        <f t="shared" ref="N251" si="277">(N250/SQRT(8))</f>
        <v>0.37285542313408959</v>
      </c>
      <c r="O251" s="5">
        <f t="shared" ref="O251" si="278">(O250/SQRT(8))</f>
        <v>0.35549674148054478</v>
      </c>
      <c r="P251" s="5">
        <f t="shared" ref="P251" si="279">(P250/SQRT(8))</f>
        <v>0.33847448527962831</v>
      </c>
      <c r="Q251" s="5">
        <f t="shared" ref="Q251" si="280">(Q250/SQRT(8))</f>
        <v>0.43482022775193452</v>
      </c>
      <c r="R251" s="5">
        <f t="shared" ref="R251" si="281">(R250/SQRT(8))</f>
        <v>0.33252188640658897</v>
      </c>
      <c r="S251" s="5">
        <f t="shared" ref="S251" si="282">(S250/SQRT(8))</f>
        <v>0.42232273927087077</v>
      </c>
      <c r="T251" s="5">
        <f t="shared" ref="T251" si="283">(T250/SQRT(8))</f>
        <v>0.42452435556185836</v>
      </c>
      <c r="U251" s="5">
        <f t="shared" ref="U251" si="284">(U250/SQRT(8))</f>
        <v>0.34084615899269954</v>
      </c>
      <c r="V251" s="5">
        <f t="shared" ref="V251" si="285">(V250/SQRT(8))</f>
        <v>0.43390657989268677</v>
      </c>
      <c r="W251" s="5">
        <f t="shared" ref="W251" si="286">(W250/SQRT(8))</f>
        <v>0.35437518617824798</v>
      </c>
    </row>
    <row r="252" spans="1:51" ht="27" thickBot="1" x14ac:dyDescent="0.45">
      <c r="A252" s="87" t="s">
        <v>0</v>
      </c>
      <c r="B252" s="87"/>
      <c r="C252" s="104">
        <v>0</v>
      </c>
      <c r="D252" s="104">
        <v>1</v>
      </c>
      <c r="E252" s="104">
        <v>2</v>
      </c>
      <c r="F252" s="104">
        <v>3</v>
      </c>
      <c r="G252" s="104">
        <v>4</v>
      </c>
      <c r="H252" s="104">
        <v>5</v>
      </c>
      <c r="I252" s="104">
        <v>6</v>
      </c>
      <c r="J252" s="104">
        <v>7</v>
      </c>
      <c r="K252" s="104">
        <v>8</v>
      </c>
      <c r="L252" s="104">
        <v>9</v>
      </c>
      <c r="M252" s="104">
        <v>10</v>
      </c>
      <c r="N252" s="104">
        <v>11</v>
      </c>
      <c r="O252" s="104">
        <v>12</v>
      </c>
      <c r="P252" s="104">
        <v>13</v>
      </c>
      <c r="Q252" s="104">
        <v>14</v>
      </c>
      <c r="R252" s="104">
        <v>15</v>
      </c>
      <c r="S252" s="104">
        <v>16</v>
      </c>
      <c r="T252" s="104">
        <v>17</v>
      </c>
      <c r="U252" s="104">
        <v>18</v>
      </c>
      <c r="V252" s="104">
        <v>19</v>
      </c>
      <c r="W252" s="104">
        <v>20</v>
      </c>
      <c r="X252" s="87"/>
      <c r="Y252" s="87"/>
      <c r="Z252" s="87"/>
      <c r="AA252" s="87"/>
      <c r="AB252" s="87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</row>
    <row r="253" spans="1:51" ht="16.5" thickBot="1" x14ac:dyDescent="0.3">
      <c r="A253" s="194" t="s">
        <v>295</v>
      </c>
      <c r="B253" s="195"/>
      <c r="C253" s="88">
        <v>0.63830098399550073</v>
      </c>
      <c r="D253" s="88">
        <v>11.521131215766433</v>
      </c>
      <c r="E253" s="88">
        <v>16.858614748718615</v>
      </c>
      <c r="F253" s="88">
        <v>22.556008391949376</v>
      </c>
      <c r="G253" s="88">
        <v>21.931350202327714</v>
      </c>
      <c r="H253" s="88">
        <v>17.569476613230123</v>
      </c>
      <c r="I253" s="88">
        <v>10.086505579219544</v>
      </c>
      <c r="J253" s="88">
        <v>8.7389356592302327</v>
      </c>
      <c r="K253" s="88">
        <v>6.0343628352225256</v>
      </c>
      <c r="L253" s="88">
        <v>4.1621464906781895</v>
      </c>
      <c r="M253" s="88">
        <v>4.4049512418553638</v>
      </c>
      <c r="N253" s="88">
        <v>3.4239343370670081</v>
      </c>
      <c r="O253" s="88">
        <v>2.9922356421686702</v>
      </c>
      <c r="P253" s="88">
        <v>2.8886231022092588</v>
      </c>
      <c r="Q253" s="88">
        <v>3.4061835803487663</v>
      </c>
      <c r="R253" s="88">
        <v>2.8611903624669432</v>
      </c>
      <c r="S253" s="88">
        <v>3.2140711220617373</v>
      </c>
      <c r="T253" s="88">
        <v>3.1827296378364025</v>
      </c>
      <c r="U253" s="88">
        <v>2.650366934036422</v>
      </c>
      <c r="V253" s="88">
        <v>3.0346304555179811</v>
      </c>
      <c r="W253" s="88">
        <v>2.5070114109314834</v>
      </c>
      <c r="X253" s="5"/>
      <c r="Y253" s="5"/>
      <c r="Z253" s="5"/>
      <c r="AA253" s="5"/>
      <c r="AB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</row>
    <row r="254" spans="1:51" ht="16.5" thickBot="1" x14ac:dyDescent="0.3">
      <c r="A254" s="194" t="s">
        <v>296</v>
      </c>
      <c r="B254" s="195"/>
      <c r="C254" s="88">
        <v>0.58923410373792728</v>
      </c>
      <c r="D254" s="88">
        <v>13.438115390808548</v>
      </c>
      <c r="E254" s="88">
        <v>18.897247525665435</v>
      </c>
      <c r="F254" s="88">
        <v>22.785308002117382</v>
      </c>
      <c r="G254" s="88">
        <v>22.491283316654783</v>
      </c>
      <c r="H254" s="88">
        <v>14.42510100113611</v>
      </c>
      <c r="I254" s="88">
        <v>8.1432520748346011</v>
      </c>
      <c r="J254" s="88">
        <v>7.7708433421991048</v>
      </c>
      <c r="K254" s="88">
        <v>6.9711349215626148</v>
      </c>
      <c r="L254" s="88">
        <v>4.5929009825838127</v>
      </c>
      <c r="M254" s="88">
        <v>5.3141996964441427</v>
      </c>
      <c r="N254" s="88">
        <v>4.0889437683255832</v>
      </c>
      <c r="O254" s="88">
        <v>4.2490581903842628</v>
      </c>
      <c r="P254" s="88">
        <v>3.8379643197909061</v>
      </c>
      <c r="Q254" s="88">
        <v>4.9767032858636746</v>
      </c>
      <c r="R254" s="88">
        <v>4.1685996988238285</v>
      </c>
      <c r="S254" s="88">
        <v>5.3123269546209233</v>
      </c>
      <c r="T254" s="88">
        <v>4.9076851586625265</v>
      </c>
      <c r="U254" s="88">
        <v>3.8567467480333129</v>
      </c>
      <c r="V254" s="88">
        <v>4.5775247590788783</v>
      </c>
      <c r="W254" s="88">
        <v>3.4127252301565711</v>
      </c>
      <c r="X254" s="5"/>
      <c r="Y254" s="5"/>
      <c r="Z254" s="5"/>
      <c r="AA254" s="5"/>
      <c r="AB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</row>
    <row r="255" spans="1:51" ht="16.5" thickBot="1" x14ac:dyDescent="0.3">
      <c r="A255" s="194" t="s">
        <v>297</v>
      </c>
      <c r="B255" s="195"/>
      <c r="C255" s="88">
        <v>0.88767572919441307</v>
      </c>
      <c r="D255" s="88">
        <v>13.440435408258566</v>
      </c>
      <c r="E255" s="88">
        <v>15.192194557052712</v>
      </c>
      <c r="F255" s="88">
        <v>16.136879982623348</v>
      </c>
      <c r="G255" s="88">
        <v>15.306850744549372</v>
      </c>
      <c r="H255" s="88">
        <v>12.220588571278526</v>
      </c>
      <c r="I255" s="88">
        <v>6.0402309013169795</v>
      </c>
      <c r="J255" s="88">
        <v>5.0353357486594064</v>
      </c>
      <c r="K255" s="88">
        <v>3.5732621464057543</v>
      </c>
      <c r="L255" s="88">
        <v>2.3546929620334343</v>
      </c>
      <c r="M255" s="88">
        <v>2.3898703897341909</v>
      </c>
      <c r="N255" s="88">
        <v>1.7064461143126546</v>
      </c>
      <c r="O255" s="88">
        <v>1.5936036188688298</v>
      </c>
      <c r="P255" s="88">
        <v>1.4881238067017071</v>
      </c>
      <c r="Q255" s="88">
        <v>1.700920723422785</v>
      </c>
      <c r="R255" s="88">
        <v>1.3498735178388332</v>
      </c>
      <c r="S255" s="88">
        <v>1.6942726636682657</v>
      </c>
      <c r="T255" s="88">
        <v>1.6040665647241603</v>
      </c>
      <c r="U255" s="88">
        <v>1.2029414053535306</v>
      </c>
      <c r="V255" s="88">
        <v>1.5126485935554501</v>
      </c>
      <c r="W255" s="88">
        <v>1.1842653686852069</v>
      </c>
      <c r="X255" s="5"/>
      <c r="Y255" s="5"/>
      <c r="Z255" s="5"/>
      <c r="AA255" s="5"/>
      <c r="AB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</row>
    <row r="256" spans="1:51" ht="16.5" thickBot="1" x14ac:dyDescent="0.3">
      <c r="A256" s="194" t="s">
        <v>298</v>
      </c>
      <c r="B256" s="195"/>
      <c r="C256" s="88">
        <v>0.68401700284771927</v>
      </c>
      <c r="D256" s="88">
        <v>11.063640080437612</v>
      </c>
      <c r="E256" s="88">
        <v>12.500593830645171</v>
      </c>
      <c r="F256" s="88">
        <v>12.106319641923683</v>
      </c>
      <c r="G256" s="88">
        <v>11.420549487357896</v>
      </c>
      <c r="H256" s="88">
        <v>8.9049053124513193</v>
      </c>
      <c r="I256" s="88">
        <v>4.1796715102482018</v>
      </c>
      <c r="J256" s="88">
        <v>3.3441968002456144</v>
      </c>
      <c r="K256" s="88">
        <v>2.537323891837302</v>
      </c>
      <c r="L256" s="88">
        <v>1.5875019525203728</v>
      </c>
      <c r="M256" s="88">
        <v>1.8246959851689906</v>
      </c>
      <c r="N256" s="88">
        <v>1.367855623951338</v>
      </c>
      <c r="O256" s="88">
        <v>1.2364835164898249</v>
      </c>
      <c r="P256" s="88">
        <v>1.1333760224016451</v>
      </c>
      <c r="Q256" s="88">
        <v>1.4193934863168862</v>
      </c>
      <c r="R256" s="88">
        <v>1.0873268009104167</v>
      </c>
      <c r="S256" s="88">
        <v>1.2801966604865358</v>
      </c>
      <c r="T256" s="88">
        <v>1.1614513482289694</v>
      </c>
      <c r="U256" s="88">
        <v>0.9107767527572147</v>
      </c>
      <c r="V256" s="88">
        <v>1.0899156874948903</v>
      </c>
      <c r="W256" s="88">
        <v>0.83232039709723693</v>
      </c>
      <c r="X256" s="5"/>
      <c r="Y256" s="5"/>
      <c r="Z256" s="5"/>
      <c r="AA256" s="5"/>
      <c r="AB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</row>
    <row r="257" spans="1:51" ht="16.5" thickBot="1" x14ac:dyDescent="0.3">
      <c r="A257" s="194" t="s">
        <v>300</v>
      </c>
      <c r="B257" s="195"/>
      <c r="C257" s="88">
        <v>1.1954661204643118</v>
      </c>
      <c r="D257" s="88">
        <v>18.481663912942032</v>
      </c>
      <c r="E257" s="88">
        <v>21.302816168919747</v>
      </c>
      <c r="F257" s="88">
        <v>21.345583123983115</v>
      </c>
      <c r="G257" s="88">
        <v>18.732010004459177</v>
      </c>
      <c r="H257" s="88">
        <v>11.449485093425574</v>
      </c>
      <c r="I257" s="88">
        <v>6.2414592394151196</v>
      </c>
      <c r="J257" s="88">
        <v>5.5201027784383809</v>
      </c>
      <c r="K257" s="88">
        <v>4.3897537515111233</v>
      </c>
      <c r="L257" s="88">
        <v>3.0487100408478947</v>
      </c>
      <c r="M257" s="88">
        <v>3.3826643142515338</v>
      </c>
      <c r="N257" s="88">
        <v>2.5527837573482683</v>
      </c>
      <c r="O257" s="88">
        <v>2.3894370528229141</v>
      </c>
      <c r="P257" s="88">
        <v>2.3105821367961044</v>
      </c>
      <c r="Q257" s="88">
        <v>2.7835539748279863</v>
      </c>
      <c r="R257" s="88">
        <v>2.2582633892943327</v>
      </c>
      <c r="S257" s="88">
        <v>2.7394287178029089</v>
      </c>
      <c r="T257" s="88">
        <v>2.6803838566654496</v>
      </c>
      <c r="U257" s="88">
        <v>2.1674651491150105</v>
      </c>
      <c r="V257" s="88">
        <v>2.5553086317593832</v>
      </c>
      <c r="W257" s="88">
        <v>1.9874966953697897</v>
      </c>
      <c r="X257" s="5"/>
      <c r="Y257" s="5"/>
      <c r="Z257" s="5"/>
      <c r="AA257" s="5"/>
      <c r="AB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</row>
    <row r="258" spans="1:51" ht="16.5" thickBot="1" x14ac:dyDescent="0.3">
      <c r="A258" s="194" t="s">
        <v>301</v>
      </c>
      <c r="B258" s="195"/>
      <c r="C258" s="88">
        <v>0.45065415734313191</v>
      </c>
      <c r="D258" s="88">
        <v>10.030107076606717</v>
      </c>
      <c r="E258" s="88">
        <v>14.822959098667166</v>
      </c>
      <c r="F258" s="88">
        <v>17.840068830735024</v>
      </c>
      <c r="G258" s="88">
        <v>17.372603939039628</v>
      </c>
      <c r="H258" s="88">
        <v>14.029805824907124</v>
      </c>
      <c r="I258" s="88">
        <v>8.1096451763872199</v>
      </c>
      <c r="J258" s="88">
        <v>6.8426572556006828</v>
      </c>
      <c r="K258" s="88">
        <v>4.9432297899153781</v>
      </c>
      <c r="L258" s="88">
        <v>3.2103971646990503</v>
      </c>
      <c r="M258" s="88">
        <v>3.5640999629364263</v>
      </c>
      <c r="N258" s="88">
        <v>2.7339833962019635</v>
      </c>
      <c r="O258" s="88">
        <v>2.5459510127740814</v>
      </c>
      <c r="P258" s="88">
        <v>2.447307482866631</v>
      </c>
      <c r="Q258" s="88">
        <v>3.0653848670225088</v>
      </c>
      <c r="R258" s="88">
        <v>2.4724149146746894</v>
      </c>
      <c r="S258" s="88">
        <v>2.8913305086111141</v>
      </c>
      <c r="T258" s="88">
        <v>2.7275587869449294</v>
      </c>
      <c r="U258" s="88">
        <v>2.2403983543236756</v>
      </c>
      <c r="V258" s="88">
        <v>2.7581558029724542</v>
      </c>
      <c r="W258" s="88">
        <v>2.0773698349500624</v>
      </c>
      <c r="X258" s="5"/>
      <c r="Y258" s="5"/>
      <c r="Z258" s="5"/>
      <c r="AA258" s="5"/>
      <c r="AB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</row>
    <row r="259" spans="1:51" ht="16.5" thickBot="1" x14ac:dyDescent="0.3">
      <c r="A259" s="194" t="s">
        <v>305</v>
      </c>
      <c r="B259" s="195"/>
      <c r="C259" s="88">
        <v>0.57776731291812178</v>
      </c>
      <c r="D259" s="88">
        <v>13.258650506203734</v>
      </c>
      <c r="E259" s="88">
        <v>21.241491197564251</v>
      </c>
      <c r="F259" s="88">
        <v>25.318877314896948</v>
      </c>
      <c r="G259" s="88">
        <v>23.95835846310872</v>
      </c>
      <c r="H259" s="88">
        <v>22.968640233861297</v>
      </c>
      <c r="I259" s="88">
        <v>13.629951600450669</v>
      </c>
      <c r="J259" s="88">
        <v>11.163683311561265</v>
      </c>
      <c r="K259" s="88">
        <v>7.7742287827132159</v>
      </c>
      <c r="L259" s="88">
        <v>4.6608162589531208</v>
      </c>
      <c r="M259" s="88">
        <v>5.0365583908121456</v>
      </c>
      <c r="N259" s="88">
        <v>3.5616201571940342</v>
      </c>
      <c r="O259" s="88">
        <v>3.3472640301025915</v>
      </c>
      <c r="P259" s="88">
        <v>3.1758266792053416</v>
      </c>
      <c r="Q259" s="88">
        <v>3.7086820408625458</v>
      </c>
      <c r="R259" s="88">
        <v>2.8323095143425103</v>
      </c>
      <c r="S259" s="88">
        <v>3.4611830928898857</v>
      </c>
      <c r="T259" s="88">
        <v>3.5277825686673951</v>
      </c>
      <c r="U259" s="88">
        <v>2.8067218001345347</v>
      </c>
      <c r="V259" s="88">
        <v>3.5421545324271357</v>
      </c>
      <c r="W259" s="88">
        <v>2.6983807529106016</v>
      </c>
      <c r="X259" s="5"/>
      <c r="Y259" s="5"/>
      <c r="Z259" s="5"/>
      <c r="AA259" s="5"/>
      <c r="AB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</row>
    <row r="260" spans="1:51" ht="16.5" thickBot="1" x14ac:dyDescent="0.3">
      <c r="A260" s="194" t="s">
        <v>303</v>
      </c>
      <c r="B260" s="195"/>
      <c r="C260" s="114">
        <v>0.56718557829365768</v>
      </c>
      <c r="D260" s="33">
        <v>9.8715474201867792</v>
      </c>
      <c r="E260" s="33">
        <v>12.353736831895437</v>
      </c>
      <c r="F260" s="33">
        <v>13.68275730255816</v>
      </c>
      <c r="G260" s="33">
        <v>12.708493066285174</v>
      </c>
      <c r="H260" s="33">
        <v>10.139089115934476</v>
      </c>
      <c r="I260" s="33">
        <v>5.6111866078759318</v>
      </c>
      <c r="J260" s="33">
        <v>4.5855149036469749</v>
      </c>
      <c r="K260" s="33">
        <v>3.3352384874530703</v>
      </c>
      <c r="L260" s="33">
        <v>2.1750910663739118</v>
      </c>
      <c r="M260" s="33">
        <v>2.3345998602810782</v>
      </c>
      <c r="N260" s="33">
        <v>1.5763295187242459</v>
      </c>
      <c r="O260" s="33">
        <v>1.490483819353482</v>
      </c>
      <c r="P260" s="33">
        <v>1.4401814730294824</v>
      </c>
      <c r="Q260" s="33">
        <v>1.6954262641314464</v>
      </c>
      <c r="R260" s="33">
        <v>1.3116533988283687</v>
      </c>
      <c r="S260" s="33">
        <v>1.5943173660342722</v>
      </c>
      <c r="T260" s="33">
        <v>1.5605573299702458</v>
      </c>
      <c r="U260" s="33">
        <v>1.2183058262388506</v>
      </c>
      <c r="V260" s="33">
        <v>1.5090345980197977</v>
      </c>
      <c r="W260" s="33">
        <v>1.1995717883270787</v>
      </c>
      <c r="X260" s="5"/>
      <c r="Y260" s="5"/>
      <c r="Z260" s="5"/>
      <c r="AA260" s="5"/>
      <c r="AB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</row>
    <row r="261" spans="1:51" x14ac:dyDescent="0.25">
      <c r="A261" s="5"/>
      <c r="B261" s="5"/>
      <c r="C261" s="5">
        <f>AVERAGE(C253:C260)</f>
        <v>0.69878762359934787</v>
      </c>
      <c r="D261" s="5">
        <f t="shared" ref="D261" si="287">AVERAGE(D253:D260)</f>
        <v>12.638161376401303</v>
      </c>
      <c r="E261" s="5">
        <f t="shared" ref="E261" si="288">AVERAGE(E253:E260)</f>
        <v>16.646206744891067</v>
      </c>
      <c r="F261" s="5">
        <f t="shared" ref="F261" si="289">AVERAGE(F253:F260)</f>
        <v>18.971475323848381</v>
      </c>
      <c r="G261" s="5">
        <f t="shared" ref="G261" si="290">AVERAGE(G253:G260)</f>
        <v>17.990187402972808</v>
      </c>
      <c r="H261" s="5">
        <f t="shared" ref="H261" si="291">AVERAGE(H253:H260)</f>
        <v>13.963386470778071</v>
      </c>
      <c r="I261" s="5">
        <f t="shared" ref="I261" si="292">AVERAGE(I253:I260)</f>
        <v>7.7552378362185328</v>
      </c>
      <c r="J261" s="5">
        <f t="shared" ref="J261" si="293">AVERAGE(J253:J260)</f>
        <v>6.625158724947708</v>
      </c>
      <c r="K261" s="5">
        <f t="shared" ref="K261" si="294">AVERAGE(K253:K260)</f>
        <v>4.9448168258276226</v>
      </c>
      <c r="L261" s="5">
        <f>AVERAGE(L253:L260)</f>
        <v>3.2240321148362239</v>
      </c>
      <c r="M261" s="5">
        <f t="shared" ref="M261" si="295">AVERAGE(M253:M260)</f>
        <v>3.5314549801854844</v>
      </c>
      <c r="N261" s="5">
        <f t="shared" ref="N261" si="296">AVERAGE(N253:N260)</f>
        <v>2.6264870841406371</v>
      </c>
      <c r="O261" s="5">
        <f t="shared" ref="O261" si="297">AVERAGE(O253:O260)</f>
        <v>2.4805646103705823</v>
      </c>
      <c r="P261" s="5">
        <f t="shared" ref="P261" si="298">AVERAGE(P253:P260)</f>
        <v>2.3402481278751344</v>
      </c>
      <c r="Q261" s="5">
        <f t="shared" ref="Q261" si="299">AVERAGE(Q253:Q260)</f>
        <v>2.844531027849575</v>
      </c>
      <c r="R261" s="5">
        <f t="shared" ref="R261" si="300">AVERAGE(R253:R260)</f>
        <v>2.2927039496474908</v>
      </c>
      <c r="S261" s="5">
        <f t="shared" ref="S261" si="301">AVERAGE(S253:S260)</f>
        <v>2.7733908857719554</v>
      </c>
      <c r="T261" s="5">
        <f t="shared" ref="T261" si="302">AVERAGE(T253:T260)</f>
        <v>2.6690269064625096</v>
      </c>
      <c r="U261" s="5">
        <f t="shared" ref="U261" si="303">AVERAGE(U253:U260)</f>
        <v>2.1317153712490686</v>
      </c>
      <c r="V261" s="5">
        <f t="shared" ref="V261" si="304">AVERAGE(V253:V260)</f>
        <v>2.5724216326032465</v>
      </c>
      <c r="W261" s="5">
        <f t="shared" ref="W261" si="305">AVERAGE(W253:W260)</f>
        <v>1.9873926848035037</v>
      </c>
      <c r="X261" s="5"/>
      <c r="Y261" s="5"/>
      <c r="Z261" s="5"/>
      <c r="AA261" s="5"/>
      <c r="AB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</row>
    <row r="262" spans="1:51" x14ac:dyDescent="0.25">
      <c r="A262" s="5"/>
      <c r="B262" s="5"/>
      <c r="C262" s="5">
        <f>STDEV(C253:C260)</f>
        <v>0.23657745793100043</v>
      </c>
      <c r="D262" s="5">
        <f t="shared" ref="D262:W262" si="306">STDEV(D253:D260)</f>
        <v>2.7774107265254102</v>
      </c>
      <c r="E262" s="5">
        <f t="shared" si="306"/>
        <v>3.5649632355609819</v>
      </c>
      <c r="F262" s="5">
        <f>STDEV(F253:F260)</f>
        <v>4.7469690953236787</v>
      </c>
      <c r="G262" s="5">
        <f t="shared" si="306"/>
        <v>4.6383515787423155</v>
      </c>
      <c r="H262" s="5">
        <f t="shared" si="306"/>
        <v>4.5337874395968951</v>
      </c>
      <c r="I262" s="5">
        <f t="shared" si="306"/>
        <v>2.996131681290318</v>
      </c>
      <c r="J262" s="5">
        <f t="shared" si="306"/>
        <v>2.538269968029637</v>
      </c>
      <c r="K262" s="5">
        <f t="shared" si="306"/>
        <v>1.8467992381350438</v>
      </c>
      <c r="L262" s="5">
        <f t="shared" si="306"/>
        <v>1.1577929641867926</v>
      </c>
      <c r="M262" s="5">
        <f t="shared" si="306"/>
        <v>1.3026576624410262</v>
      </c>
      <c r="N262" s="5">
        <f t="shared" si="306"/>
        <v>1.0141585271307381</v>
      </c>
      <c r="O262" s="5">
        <f t="shared" si="306"/>
        <v>1.032875447213607</v>
      </c>
      <c r="P262" s="5">
        <f t="shared" si="306"/>
        <v>0.94469785924495098</v>
      </c>
      <c r="Q262" s="5">
        <f t="shared" si="306"/>
        <v>1.2142115030406964</v>
      </c>
      <c r="R262" s="5">
        <f t="shared" si="306"/>
        <v>1.0331049932150418</v>
      </c>
      <c r="S262" s="5">
        <f t="shared" si="306"/>
        <v>1.304544596656954</v>
      </c>
      <c r="T262" s="5">
        <f>STDEV(T253:T260)</f>
        <v>1.233585187883065</v>
      </c>
      <c r="U262" s="5">
        <f t="shared" si="306"/>
        <v>0.99290954829746936</v>
      </c>
      <c r="V262" s="5">
        <f t="shared" si="306"/>
        <v>1.1747937347538586</v>
      </c>
      <c r="W262" s="5">
        <f t="shared" si="306"/>
        <v>0.8795326402933844</v>
      </c>
      <c r="X262" s="5"/>
      <c r="Y262" s="5"/>
      <c r="Z262" s="5"/>
      <c r="AA262" s="5"/>
      <c r="AB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</row>
    <row r="263" spans="1:51" x14ac:dyDescent="0.25">
      <c r="A263" s="5"/>
      <c r="B263" s="5"/>
      <c r="C263" s="5">
        <f>(C262/SQRT(8))</f>
        <v>8.3642762389442779E-2</v>
      </c>
      <c r="D263" s="5">
        <f t="shared" ref="D263" si="307">(D262/SQRT(8))</f>
        <v>0.98196297943318656</v>
      </c>
      <c r="E263" s="5">
        <f t="shared" ref="E263" si="308">(E262/SQRT(8))</f>
        <v>1.2604048392729528</v>
      </c>
      <c r="F263" s="5">
        <f t="shared" ref="F263" si="309">(F262/SQRT(8))</f>
        <v>1.6783070186931719</v>
      </c>
      <c r="G263" s="5">
        <f t="shared" ref="G263" si="310">(G262/SQRT(8))</f>
        <v>1.6399049274280098</v>
      </c>
      <c r="H263" s="5">
        <f t="shared" ref="H263" si="311">(H262/SQRT(8))</f>
        <v>1.6029359214986796</v>
      </c>
      <c r="I263" s="5">
        <f t="shared" ref="I263" si="312">(I262/SQRT(8))</f>
        <v>1.0592925145841177</v>
      </c>
      <c r="J263" s="5">
        <f t="shared" ref="J263" si="313">(J262/SQRT(8))</f>
        <v>0.89741395343795871</v>
      </c>
      <c r="K263" s="5">
        <f t="shared" ref="K263" si="314">(K262/SQRT(8))</f>
        <v>0.65294213238771948</v>
      </c>
      <c r="L263" s="5">
        <f t="shared" ref="L263" si="315">(L262/SQRT(8))</f>
        <v>0.40934162809327729</v>
      </c>
      <c r="M263" s="5">
        <f t="shared" ref="M263" si="316">(M262/SQRT(8))</f>
        <v>0.46055903333833309</v>
      </c>
      <c r="N263" s="5">
        <f t="shared" ref="N263" si="317">(N262/SQRT(8))</f>
        <v>0.35855918586615304</v>
      </c>
      <c r="O263" s="5">
        <f t="shared" ref="O263" si="318">(O262/SQRT(8))</f>
        <v>0.36517661642291471</v>
      </c>
      <c r="P263" s="5">
        <f t="shared" ref="P263" si="319">(P262/SQRT(8))</f>
        <v>0.33400113122225966</v>
      </c>
      <c r="Q263" s="5">
        <f t="shared" ref="Q263" si="320">(Q262/SQRT(8))</f>
        <v>0.42928859379739331</v>
      </c>
      <c r="R263" s="5">
        <f t="shared" ref="R263" si="321">(R262/SQRT(8))</f>
        <v>0.36525777319001906</v>
      </c>
      <c r="S263" s="5">
        <f t="shared" ref="S263" si="322">(S262/SQRT(8))</f>
        <v>0.46122616532820082</v>
      </c>
      <c r="T263" s="5">
        <f t="shared" ref="T263" si="323">(T262/SQRT(8))</f>
        <v>0.43613822576169825</v>
      </c>
      <c r="U263" s="5">
        <f t="shared" ref="U263" si="324">(U262/SQRT(8))</f>
        <v>0.35104653735300617</v>
      </c>
      <c r="V263" s="5">
        <f>(V262/SQRT(8))</f>
        <v>0.41535230816996183</v>
      </c>
      <c r="W263" s="5">
        <f t="shared" ref="W263" si="325">(W262/SQRT(8))</f>
        <v>0.31096174711318025</v>
      </c>
      <c r="X263" s="5"/>
      <c r="Y263" s="5"/>
      <c r="Z263" s="5"/>
      <c r="AA263" s="5"/>
      <c r="AB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</row>
    <row r="264" spans="1:51" s="5" customFormat="1" x14ac:dyDescent="0.25"/>
    <row r="265" spans="1:51" s="5" customFormat="1" x14ac:dyDescent="0.25"/>
    <row r="266" spans="1:51" s="5" customFormat="1" x14ac:dyDescent="0.25">
      <c r="A266" s="5" t="s">
        <v>322</v>
      </c>
    </row>
    <row r="267" spans="1:51" ht="23.25" x14ac:dyDescent="0.35">
      <c r="A267" s="196" t="s">
        <v>416</v>
      </c>
      <c r="B267" s="196"/>
      <c r="C267" s="196"/>
      <c r="D267" s="196"/>
      <c r="E267" s="196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  <c r="P267" s="196"/>
      <c r="Q267" s="196"/>
      <c r="R267" s="196"/>
      <c r="S267" s="196"/>
      <c r="T267" s="196"/>
      <c r="U267" s="196"/>
      <c r="V267" s="196"/>
      <c r="W267" s="196"/>
      <c r="X267" s="5"/>
      <c r="Y267" s="5"/>
      <c r="Z267" s="5"/>
      <c r="AA267" s="5"/>
      <c r="AB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</row>
    <row r="268" spans="1:51" x14ac:dyDescent="0.25">
      <c r="A268" s="192" t="s">
        <v>306</v>
      </c>
      <c r="B268" s="192"/>
      <c r="C268" s="89">
        <v>0</v>
      </c>
      <c r="D268" s="89">
        <v>1</v>
      </c>
      <c r="E268" s="89">
        <v>2</v>
      </c>
      <c r="F268" s="89">
        <v>3</v>
      </c>
      <c r="G268" s="89">
        <v>4</v>
      </c>
      <c r="H268" s="89">
        <v>5</v>
      </c>
      <c r="I268" s="89">
        <v>6</v>
      </c>
      <c r="J268" s="89">
        <v>7</v>
      </c>
      <c r="K268" s="89">
        <v>8</v>
      </c>
      <c r="L268" s="89">
        <v>9</v>
      </c>
      <c r="M268" s="89">
        <v>10</v>
      </c>
      <c r="N268" s="89">
        <v>11</v>
      </c>
      <c r="O268" s="89">
        <v>12</v>
      </c>
      <c r="P268" s="89">
        <v>13</v>
      </c>
      <c r="Q268" s="89">
        <v>14</v>
      </c>
      <c r="R268" s="89">
        <v>15</v>
      </c>
      <c r="S268" s="89">
        <v>16</v>
      </c>
      <c r="T268" s="89">
        <v>17</v>
      </c>
      <c r="U268" s="89">
        <v>18</v>
      </c>
      <c r="V268" s="89">
        <v>19</v>
      </c>
      <c r="W268" s="89">
        <v>20</v>
      </c>
      <c r="X268" s="5"/>
      <c r="Y268" s="5"/>
      <c r="Z268" s="5"/>
      <c r="AA268" s="5"/>
      <c r="AB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</row>
    <row r="269" spans="1:51" ht="18.75" x14ac:dyDescent="0.3">
      <c r="A269" s="103" t="s">
        <v>317</v>
      </c>
      <c r="B269" s="91"/>
      <c r="C269" s="79" t="s">
        <v>104</v>
      </c>
      <c r="D269" s="79" t="s">
        <v>104</v>
      </c>
      <c r="E269" s="79" t="s">
        <v>104</v>
      </c>
      <c r="F269" s="79" t="s">
        <v>310</v>
      </c>
      <c r="G269" s="79" t="s">
        <v>310</v>
      </c>
      <c r="H269" s="79" t="s">
        <v>310</v>
      </c>
      <c r="I269" s="79" t="s">
        <v>310</v>
      </c>
      <c r="J269" s="79" t="s">
        <v>310</v>
      </c>
      <c r="K269" s="79" t="s">
        <v>310</v>
      </c>
      <c r="L269" s="79" t="s">
        <v>310</v>
      </c>
      <c r="M269" s="79" t="s">
        <v>310</v>
      </c>
      <c r="N269" s="79" t="s">
        <v>310</v>
      </c>
      <c r="O269" s="79" t="s">
        <v>310</v>
      </c>
      <c r="P269" s="79" t="s">
        <v>310</v>
      </c>
      <c r="Q269" s="79" t="s">
        <v>310</v>
      </c>
      <c r="R269" s="79" t="s">
        <v>310</v>
      </c>
      <c r="S269" s="79" t="s">
        <v>310</v>
      </c>
      <c r="T269" s="73" t="s">
        <v>108</v>
      </c>
      <c r="U269" s="73" t="s">
        <v>108</v>
      </c>
      <c r="V269" s="73" t="s">
        <v>108</v>
      </c>
      <c r="W269" s="73" t="s">
        <v>108</v>
      </c>
      <c r="X269" s="5"/>
      <c r="Y269" s="5"/>
      <c r="Z269" s="5"/>
      <c r="AA269" s="5"/>
      <c r="AB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</row>
    <row r="270" spans="1:51" ht="18.75" x14ac:dyDescent="0.3">
      <c r="A270" s="103" t="s">
        <v>318</v>
      </c>
      <c r="B270" s="91"/>
      <c r="C270" s="79">
        <v>2.1999999999999999E-2</v>
      </c>
      <c r="D270" s="79" t="s">
        <v>104</v>
      </c>
      <c r="E270" s="79" t="s">
        <v>104</v>
      </c>
      <c r="F270" s="79" t="s">
        <v>310</v>
      </c>
      <c r="G270" s="79" t="s">
        <v>310</v>
      </c>
      <c r="H270" s="79" t="s">
        <v>310</v>
      </c>
      <c r="I270" s="79" t="s">
        <v>310</v>
      </c>
      <c r="J270" s="79" t="s">
        <v>310</v>
      </c>
      <c r="K270" s="79" t="s">
        <v>310</v>
      </c>
      <c r="L270" s="79" t="s">
        <v>310</v>
      </c>
      <c r="M270" s="79" t="s">
        <v>310</v>
      </c>
      <c r="N270" s="73" t="s">
        <v>108</v>
      </c>
      <c r="O270" s="73" t="s">
        <v>108</v>
      </c>
      <c r="P270" s="73" t="s">
        <v>108</v>
      </c>
      <c r="Q270" s="79" t="s">
        <v>310</v>
      </c>
      <c r="R270" s="79" t="s">
        <v>310</v>
      </c>
      <c r="S270" s="73" t="s">
        <v>108</v>
      </c>
      <c r="T270" s="73" t="s">
        <v>108</v>
      </c>
      <c r="U270" s="73" t="s">
        <v>108</v>
      </c>
      <c r="V270" s="73" t="s">
        <v>108</v>
      </c>
      <c r="W270" s="73" t="s">
        <v>108</v>
      </c>
      <c r="X270" s="5"/>
      <c r="Y270" s="5"/>
      <c r="Z270" s="5"/>
      <c r="AA270" s="5"/>
      <c r="AB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</row>
    <row r="271" spans="1:51" ht="18.75" x14ac:dyDescent="0.3">
      <c r="A271" s="103" t="s">
        <v>320</v>
      </c>
      <c r="B271" s="91"/>
      <c r="C271" s="79">
        <v>2.1000000000000001E-2</v>
      </c>
      <c r="D271" s="73" t="s">
        <v>108</v>
      </c>
      <c r="E271" s="73" t="s">
        <v>108</v>
      </c>
      <c r="F271" s="73" t="s">
        <v>108</v>
      </c>
      <c r="G271" s="73" t="s">
        <v>108</v>
      </c>
      <c r="H271" s="73" t="s">
        <v>108</v>
      </c>
      <c r="I271" s="73" t="s">
        <v>108</v>
      </c>
      <c r="J271" s="73" t="s">
        <v>108</v>
      </c>
      <c r="K271" s="73" t="s">
        <v>108</v>
      </c>
      <c r="L271" s="73" t="s">
        <v>108</v>
      </c>
      <c r="M271" s="73" t="s">
        <v>108</v>
      </c>
      <c r="N271" s="73" t="s">
        <v>108</v>
      </c>
      <c r="O271" s="73" t="s">
        <v>108</v>
      </c>
      <c r="P271" s="73" t="s">
        <v>108</v>
      </c>
      <c r="Q271" s="73" t="s">
        <v>108</v>
      </c>
      <c r="R271" s="73" t="s">
        <v>108</v>
      </c>
      <c r="S271" s="73" t="s">
        <v>108</v>
      </c>
      <c r="T271" s="73" t="s">
        <v>108</v>
      </c>
      <c r="U271" s="73" t="s">
        <v>108</v>
      </c>
      <c r="V271" s="73" t="s">
        <v>108</v>
      </c>
      <c r="W271" s="73" t="s">
        <v>108</v>
      </c>
      <c r="X271" s="5"/>
      <c r="Y271" s="5"/>
      <c r="Z271" s="5"/>
      <c r="AA271" s="5"/>
      <c r="AB271" s="5"/>
    </row>
    <row r="272" spans="1:5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s="5" customFormat="1" x14ac:dyDescent="0.25"/>
    <row r="274" spans="1:28" s="5" customFormat="1" x14ac:dyDescent="0.25">
      <c r="A274" s="5" t="s">
        <v>322</v>
      </c>
    </row>
    <row r="275" spans="1:28" s="5" customFormat="1" ht="23.25" x14ac:dyDescent="0.35">
      <c r="A275" s="193" t="s">
        <v>418</v>
      </c>
      <c r="B275" s="193"/>
      <c r="C275" s="193"/>
      <c r="D275" s="193"/>
      <c r="E275" s="193"/>
      <c r="F275" s="193"/>
      <c r="G275" s="193"/>
      <c r="H275" s="193"/>
      <c r="I275" s="193"/>
      <c r="J275" s="193"/>
      <c r="K275" s="193"/>
      <c r="L275" s="193"/>
      <c r="M275" s="193"/>
      <c r="N275" s="193"/>
      <c r="O275" s="193"/>
      <c r="P275" s="193"/>
      <c r="Q275" s="193"/>
      <c r="R275" s="193"/>
      <c r="S275" s="193"/>
      <c r="T275" s="193"/>
      <c r="U275" s="193"/>
      <c r="V275" s="193"/>
      <c r="W275" s="193"/>
    </row>
    <row r="276" spans="1:28" s="5" customFormat="1" x14ac:dyDescent="0.25">
      <c r="A276" s="192" t="s">
        <v>411</v>
      </c>
      <c r="B276" s="192"/>
      <c r="C276" s="89">
        <v>0</v>
      </c>
      <c r="D276" s="89">
        <v>1</v>
      </c>
      <c r="E276" s="89">
        <v>2</v>
      </c>
      <c r="F276" s="89">
        <v>3</v>
      </c>
      <c r="G276" s="89">
        <v>4</v>
      </c>
      <c r="H276" s="89">
        <v>5</v>
      </c>
      <c r="I276" s="89">
        <v>6</v>
      </c>
      <c r="J276" s="89">
        <v>7</v>
      </c>
      <c r="K276" s="89">
        <v>8</v>
      </c>
      <c r="L276" s="89">
        <v>9</v>
      </c>
      <c r="M276" s="89">
        <v>10</v>
      </c>
      <c r="N276" s="89">
        <v>11</v>
      </c>
      <c r="O276" s="89">
        <v>12</v>
      </c>
      <c r="P276" s="89">
        <v>13</v>
      </c>
      <c r="Q276" s="89">
        <v>14</v>
      </c>
      <c r="R276" s="89">
        <v>15</v>
      </c>
      <c r="S276" s="89">
        <v>16</v>
      </c>
      <c r="T276" s="89">
        <v>17</v>
      </c>
      <c r="U276" s="89">
        <v>18</v>
      </c>
      <c r="V276" s="89">
        <v>19</v>
      </c>
      <c r="W276" s="89">
        <v>20</v>
      </c>
    </row>
    <row r="277" spans="1:28" s="5" customFormat="1" ht="18.75" x14ac:dyDescent="0.3">
      <c r="A277" s="139" t="s">
        <v>317</v>
      </c>
      <c r="B277" s="140"/>
      <c r="C277" s="137" t="s">
        <v>410</v>
      </c>
      <c r="D277" s="137" t="s">
        <v>410</v>
      </c>
      <c r="E277" s="137" t="s">
        <v>410</v>
      </c>
      <c r="F277" s="136" t="s">
        <v>407</v>
      </c>
      <c r="G277" s="136" t="s">
        <v>407</v>
      </c>
      <c r="H277" s="136" t="s">
        <v>407</v>
      </c>
      <c r="I277" s="136" t="s">
        <v>407</v>
      </c>
      <c r="J277" s="136" t="s">
        <v>407</v>
      </c>
      <c r="K277" s="136" t="s">
        <v>407</v>
      </c>
      <c r="L277" s="136" t="s">
        <v>407</v>
      </c>
      <c r="M277" s="136" t="s">
        <v>407</v>
      </c>
      <c r="N277" s="136" t="s">
        <v>407</v>
      </c>
      <c r="O277" s="136" t="s">
        <v>407</v>
      </c>
      <c r="P277" s="136" t="s">
        <v>407</v>
      </c>
      <c r="Q277" s="137" t="s">
        <v>410</v>
      </c>
      <c r="R277" s="137" t="s">
        <v>410</v>
      </c>
      <c r="S277" s="137" t="s">
        <v>410</v>
      </c>
      <c r="T277" s="137" t="s">
        <v>410</v>
      </c>
      <c r="U277" s="137" t="s">
        <v>410</v>
      </c>
      <c r="V277" s="137" t="s">
        <v>410</v>
      </c>
      <c r="W277" s="137" t="s">
        <v>410</v>
      </c>
    </row>
    <row r="278" spans="1:28" s="5" customFormat="1" ht="18.75" x14ac:dyDescent="0.3">
      <c r="A278" s="139" t="s">
        <v>318</v>
      </c>
      <c r="B278" s="140"/>
      <c r="C278" s="137" t="s">
        <v>410</v>
      </c>
      <c r="D278" s="137" t="s">
        <v>410</v>
      </c>
      <c r="E278" s="137" t="s">
        <v>410</v>
      </c>
      <c r="F278" s="136" t="s">
        <v>407</v>
      </c>
      <c r="G278" s="136" t="s">
        <v>407</v>
      </c>
      <c r="H278" s="136" t="s">
        <v>407</v>
      </c>
      <c r="I278" s="136" t="s">
        <v>407</v>
      </c>
      <c r="J278" s="136" t="s">
        <v>407</v>
      </c>
      <c r="K278" s="136" t="s">
        <v>407</v>
      </c>
      <c r="L278" s="136" t="s">
        <v>407</v>
      </c>
      <c r="M278" s="136" t="s">
        <v>407</v>
      </c>
      <c r="N278" s="136" t="s">
        <v>407</v>
      </c>
      <c r="O278" s="136" t="s">
        <v>407</v>
      </c>
      <c r="P278" s="136" t="s">
        <v>407</v>
      </c>
      <c r="Q278" s="137" t="s">
        <v>410</v>
      </c>
      <c r="R278" s="137" t="s">
        <v>410</v>
      </c>
      <c r="S278" s="137" t="s">
        <v>410</v>
      </c>
      <c r="T278" s="137" t="s">
        <v>410</v>
      </c>
      <c r="U278" s="137" t="s">
        <v>410</v>
      </c>
      <c r="V278" s="137" t="s">
        <v>410</v>
      </c>
      <c r="W278" s="137" t="s">
        <v>410</v>
      </c>
    </row>
    <row r="279" spans="1:28" s="5" customFormat="1" ht="18.75" x14ac:dyDescent="0.3">
      <c r="A279" s="139" t="s">
        <v>320</v>
      </c>
      <c r="B279" s="140"/>
      <c r="C279" s="137" t="s">
        <v>410</v>
      </c>
      <c r="D279" s="137" t="s">
        <v>410</v>
      </c>
      <c r="E279" s="137" t="s">
        <v>410</v>
      </c>
      <c r="F279" s="136" t="s">
        <v>407</v>
      </c>
      <c r="G279" s="136" t="s">
        <v>407</v>
      </c>
      <c r="H279" s="136" t="s">
        <v>407</v>
      </c>
      <c r="I279" s="136" t="s">
        <v>407</v>
      </c>
      <c r="J279" s="136" t="s">
        <v>407</v>
      </c>
      <c r="K279" s="136" t="s">
        <v>407</v>
      </c>
      <c r="L279" s="136" t="s">
        <v>407</v>
      </c>
      <c r="M279" s="136" t="s">
        <v>407</v>
      </c>
      <c r="N279" s="136" t="s">
        <v>407</v>
      </c>
      <c r="O279" s="136" t="s">
        <v>407</v>
      </c>
      <c r="P279" s="136" t="s">
        <v>407</v>
      </c>
      <c r="Q279" s="137" t="s">
        <v>410</v>
      </c>
      <c r="R279" s="137" t="s">
        <v>410</v>
      </c>
      <c r="S279" s="137" t="s">
        <v>410</v>
      </c>
      <c r="T279" s="137" t="s">
        <v>410</v>
      </c>
      <c r="U279" s="137" t="s">
        <v>410</v>
      </c>
      <c r="V279" s="137" t="s">
        <v>410</v>
      </c>
      <c r="W279" s="137" t="s">
        <v>410</v>
      </c>
    </row>
    <row r="280" spans="1:28" s="5" customFormat="1" x14ac:dyDescent="0.25"/>
    <row r="281" spans="1:28" s="5" customFormat="1" ht="18.75" x14ac:dyDescent="0.3">
      <c r="A281" s="133" t="s">
        <v>417</v>
      </c>
      <c r="B281" s="93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</row>
    <row r="282" spans="1:28" s="5" customFormat="1" ht="18.75" x14ac:dyDescent="0.3">
      <c r="A282" s="134" t="s">
        <v>409</v>
      </c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</row>
    <row r="283" spans="1:28" s="5" customFormat="1" x14ac:dyDescent="0.25"/>
    <row r="284" spans="1:28" s="5" customFormat="1" x14ac:dyDescent="0.25"/>
    <row r="285" spans="1:28" s="5" customFormat="1" x14ac:dyDescent="0.25"/>
    <row r="286" spans="1:28" s="5" customFormat="1" x14ac:dyDescent="0.25"/>
    <row r="287" spans="1:28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</sheetData>
  <mergeCells count="82">
    <mergeCell ref="A1:AB1"/>
    <mergeCell ref="A8:B8"/>
    <mergeCell ref="A3:AB3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91:W91"/>
    <mergeCell ref="A92:B92"/>
    <mergeCell ref="A14:B14"/>
    <mergeCell ref="A15:B15"/>
    <mergeCell ref="A16:B16"/>
    <mergeCell ref="A17:B17"/>
    <mergeCell ref="A50:AB50"/>
    <mergeCell ref="A137:AB137"/>
    <mergeCell ref="A139:B139"/>
    <mergeCell ref="A140:B140"/>
    <mergeCell ref="A141:B141"/>
    <mergeCell ref="A142:B142"/>
    <mergeCell ref="A180:W180"/>
    <mergeCell ref="A181:B181"/>
    <mergeCell ref="A227:AB227"/>
    <mergeCell ref="A143:B143"/>
    <mergeCell ref="A144:B144"/>
    <mergeCell ref="A145:B145"/>
    <mergeCell ref="A146:B146"/>
    <mergeCell ref="A169:B169"/>
    <mergeCell ref="A170:B170"/>
    <mergeCell ref="A171:B171"/>
    <mergeCell ref="A172:B172"/>
    <mergeCell ref="A173:B173"/>
    <mergeCell ref="A235:B235"/>
    <mergeCell ref="A166:B166"/>
    <mergeCell ref="A147:B147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5:B165"/>
    <mergeCell ref="A229:B229"/>
    <mergeCell ref="A167:B167"/>
    <mergeCell ref="A168:B168"/>
    <mergeCell ref="A230:B230"/>
    <mergeCell ref="A231:B231"/>
    <mergeCell ref="A232:B232"/>
    <mergeCell ref="A233:B233"/>
    <mergeCell ref="A234:B234"/>
    <mergeCell ref="A244:B244"/>
    <mergeCell ref="A245:B245"/>
    <mergeCell ref="A268:B268"/>
    <mergeCell ref="A256:B256"/>
    <mergeCell ref="A257:B257"/>
    <mergeCell ref="A258:B258"/>
    <mergeCell ref="A259:B259"/>
    <mergeCell ref="A260:B260"/>
    <mergeCell ref="A267:W267"/>
    <mergeCell ref="A276:B276"/>
    <mergeCell ref="A99:W99"/>
    <mergeCell ref="A100:B100"/>
    <mergeCell ref="A188:W188"/>
    <mergeCell ref="A189:B189"/>
    <mergeCell ref="A275:W275"/>
    <mergeCell ref="A255:B255"/>
    <mergeCell ref="A236:B236"/>
    <mergeCell ref="A241:B241"/>
    <mergeCell ref="A246:B246"/>
    <mergeCell ref="A247:B247"/>
    <mergeCell ref="A248:B248"/>
    <mergeCell ref="A253:B253"/>
    <mergeCell ref="A254:B254"/>
    <mergeCell ref="A242:B242"/>
    <mergeCell ref="A243:B243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A670"/>
  <sheetViews>
    <sheetView zoomScale="25" zoomScaleNormal="25" workbookViewId="0">
      <selection sqref="A1:AF1"/>
    </sheetView>
  </sheetViews>
  <sheetFormatPr defaultRowHeight="15" x14ac:dyDescent="0.25"/>
  <cols>
    <col min="1" max="1" width="15.28515625" customWidth="1"/>
    <col min="10" max="10" width="18.5703125" customWidth="1"/>
    <col min="11" max="11" width="20.5703125" customWidth="1"/>
    <col min="12" max="12" width="16.7109375" customWidth="1"/>
    <col min="13" max="13" width="15.28515625" customWidth="1"/>
    <col min="15" max="15" width="13.85546875" customWidth="1"/>
    <col min="16" max="16" width="22.140625" customWidth="1"/>
    <col min="17" max="17" width="21" customWidth="1"/>
    <col min="18" max="18" width="14.42578125" customWidth="1"/>
    <col min="19" max="19" width="14.85546875" bestFit="1" customWidth="1"/>
    <col min="20" max="20" width="13.85546875" style="5" customWidth="1"/>
    <col min="21" max="21" width="9.140625" style="5"/>
    <col min="22" max="22" width="20.85546875" style="5" customWidth="1"/>
    <col min="23" max="23" width="17.140625" customWidth="1"/>
    <col min="24" max="24" width="11" customWidth="1"/>
    <col min="30" max="32" width="9.140625" style="5"/>
    <col min="33" max="33" width="26.85546875" style="11" customWidth="1"/>
    <col min="34" max="34" width="16.42578125" style="5" customWidth="1"/>
    <col min="35" max="35" width="17.42578125" style="5" customWidth="1"/>
    <col min="36" max="36" width="14.7109375" style="5" customWidth="1"/>
    <col min="37" max="37" width="9.140625" style="5"/>
    <col min="38" max="38" width="14.7109375" style="5" customWidth="1"/>
    <col min="39" max="39" width="20.5703125" style="5" customWidth="1"/>
    <col min="40" max="41" width="9.140625" style="5"/>
    <col min="42" max="42" width="18.140625" style="5" customWidth="1"/>
    <col min="43" max="43" width="13.85546875" style="5" customWidth="1"/>
    <col min="44" max="44" width="12.140625" style="5" customWidth="1"/>
    <col min="45" max="48" width="9.140625" style="5"/>
    <col min="49" max="49" width="10.7109375" style="5" customWidth="1"/>
    <col min="50" max="53" width="9.140625" style="5"/>
    <col min="54" max="54" width="26.85546875" style="11" customWidth="1"/>
    <col min="55" max="55" width="16.42578125" customWidth="1"/>
    <col min="56" max="56" width="17.42578125" customWidth="1"/>
    <col min="57" max="57" width="14.7109375" customWidth="1"/>
    <col min="59" max="59" width="14.7109375" customWidth="1"/>
    <col min="60" max="60" width="20.5703125" customWidth="1"/>
    <col min="63" max="63" width="18.140625" customWidth="1"/>
    <col min="64" max="64" width="13.85546875" customWidth="1"/>
    <col min="65" max="65" width="16.5703125" customWidth="1"/>
    <col min="70" max="70" width="10.7109375" customWidth="1"/>
    <col min="71" max="73" width="9.140625" style="5"/>
    <col min="75" max="75" width="23.85546875" style="11" customWidth="1"/>
    <col min="76" max="76" width="16.42578125" customWidth="1"/>
    <col min="85" max="85" width="14.42578125" customWidth="1"/>
    <col min="89" max="89" width="11" customWidth="1"/>
    <col min="90" max="90" width="12" customWidth="1"/>
    <col min="100" max="100" width="17.42578125" customWidth="1"/>
    <col min="101" max="101" width="12.7109375" customWidth="1"/>
    <col min="102" max="104" width="9.140625" style="5"/>
    <col min="107" max="107" width="11.5703125" customWidth="1"/>
    <col min="108" max="108" width="4.7109375" customWidth="1"/>
    <col min="109" max="109" width="18.28515625" style="31" customWidth="1"/>
    <col min="110" max="110" width="16.7109375" customWidth="1"/>
    <col min="112" max="112" width="10.42578125" customWidth="1"/>
    <col min="113" max="113" width="15.7109375" customWidth="1"/>
    <col min="114" max="114" width="14.42578125" customWidth="1"/>
    <col min="115" max="115" width="12.85546875" customWidth="1"/>
    <col min="117" max="117" width="15.7109375" customWidth="1"/>
    <col min="125" max="125" width="14.85546875" customWidth="1"/>
    <col min="126" max="126" width="17.42578125" customWidth="1"/>
    <col min="130" max="130" width="17.42578125" customWidth="1"/>
    <col min="134" max="134" width="12.28515625" customWidth="1"/>
    <col min="141" max="141" width="13.28515625" customWidth="1"/>
  </cols>
  <sheetData>
    <row r="1" spans="1:131" s="5" customFormat="1" ht="67.5" customHeight="1" thickBot="1" x14ac:dyDescent="0.95">
      <c r="A1" s="216" t="s">
        <v>337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118"/>
      <c r="AH1" s="216" t="s">
        <v>335</v>
      </c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118"/>
      <c r="BC1" s="216" t="s">
        <v>334</v>
      </c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118"/>
      <c r="BX1" s="216" t="s">
        <v>333</v>
      </c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119"/>
      <c r="DF1" s="216" t="s">
        <v>332</v>
      </c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120"/>
      <c r="EA1" s="55"/>
    </row>
    <row r="2" spans="1:131" s="5" customFormat="1" ht="18.75" x14ac:dyDescent="0.3">
      <c r="A2" s="34" t="s">
        <v>71</v>
      </c>
      <c r="B2" s="34"/>
      <c r="C2" s="34"/>
      <c r="D2" s="35"/>
      <c r="E2" s="35"/>
      <c r="F2" s="35"/>
      <c r="G2" s="35"/>
      <c r="H2" s="35"/>
      <c r="J2" s="34" t="s">
        <v>71</v>
      </c>
      <c r="K2" s="34"/>
      <c r="L2" s="34"/>
      <c r="M2" s="35"/>
      <c r="N2" s="35"/>
      <c r="O2" s="34" t="s">
        <v>71</v>
      </c>
      <c r="P2" s="34"/>
      <c r="Q2" s="34"/>
      <c r="R2" s="35"/>
      <c r="S2" s="35"/>
      <c r="T2" s="35"/>
      <c r="U2" s="35"/>
      <c r="V2" s="178" t="s">
        <v>274</v>
      </c>
      <c r="W2" s="178"/>
      <c r="X2" s="178"/>
      <c r="Y2" s="178"/>
      <c r="Z2" s="178"/>
      <c r="AA2" s="178"/>
      <c r="AB2" s="178"/>
      <c r="AC2" s="178"/>
      <c r="AD2" s="32"/>
      <c r="AE2" s="32"/>
      <c r="AF2" s="32"/>
      <c r="AG2" s="11"/>
      <c r="AH2" s="34" t="s">
        <v>71</v>
      </c>
      <c r="AI2" s="34"/>
      <c r="AJ2" s="34"/>
      <c r="AK2" s="4"/>
      <c r="AL2" s="34" t="s">
        <v>71</v>
      </c>
      <c r="AM2" s="34"/>
      <c r="AN2" s="34"/>
      <c r="AO2" s="35"/>
      <c r="AP2" s="4"/>
      <c r="AQ2" s="178" t="s">
        <v>147</v>
      </c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1"/>
      <c r="BC2" s="34" t="s">
        <v>71</v>
      </c>
      <c r="BD2" s="34"/>
      <c r="BE2" s="34"/>
      <c r="BF2" s="4"/>
      <c r="BG2" s="34" t="s">
        <v>71</v>
      </c>
      <c r="BH2" s="34"/>
      <c r="BI2" s="34"/>
      <c r="BJ2" s="35"/>
      <c r="BK2" s="4"/>
      <c r="BL2" s="178" t="s">
        <v>38</v>
      </c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1"/>
      <c r="BX2" s="34" t="s">
        <v>71</v>
      </c>
      <c r="BY2" s="34"/>
      <c r="BZ2" s="34"/>
      <c r="CA2" s="35"/>
      <c r="CB2" s="35"/>
      <c r="CC2" s="35"/>
      <c r="CD2" s="35"/>
      <c r="CE2" s="35"/>
      <c r="CF2" s="17"/>
      <c r="CG2" s="28" t="s">
        <v>15</v>
      </c>
      <c r="CI2" s="16" t="s">
        <v>50</v>
      </c>
      <c r="CJ2" s="17"/>
      <c r="CK2" s="17"/>
      <c r="CL2" s="28" t="s">
        <v>15</v>
      </c>
      <c r="CM2" s="28" t="s">
        <v>4</v>
      </c>
      <c r="CN2" s="28" t="s">
        <v>5</v>
      </c>
      <c r="CP2" s="178" t="s">
        <v>51</v>
      </c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E2" s="31"/>
      <c r="DZ2" s="6"/>
    </row>
    <row r="3" spans="1:131" s="5" customFormat="1" ht="15.75" thickBot="1" x14ac:dyDescent="0.3">
      <c r="A3" s="13" t="s">
        <v>16</v>
      </c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4">
        <v>7</v>
      </c>
      <c r="J3" s="22" t="s">
        <v>16</v>
      </c>
      <c r="K3" s="23" t="s">
        <v>30</v>
      </c>
      <c r="L3" s="23" t="s">
        <v>31</v>
      </c>
      <c r="M3" s="23" t="s">
        <v>29</v>
      </c>
      <c r="O3" s="23" t="s">
        <v>3</v>
      </c>
      <c r="P3" s="23" t="s">
        <v>30</v>
      </c>
      <c r="Q3" s="115" t="s">
        <v>31</v>
      </c>
      <c r="R3" s="23" t="s">
        <v>29</v>
      </c>
      <c r="S3" s="23" t="s">
        <v>149</v>
      </c>
      <c r="T3" s="23" t="s">
        <v>150</v>
      </c>
      <c r="V3" s="9"/>
      <c r="W3" s="25" t="s">
        <v>57</v>
      </c>
      <c r="X3" s="25" t="s">
        <v>58</v>
      </c>
      <c r="Y3" s="25" t="s">
        <v>59</v>
      </c>
      <c r="Z3" s="25" t="s">
        <v>34</v>
      </c>
      <c r="AA3" s="25" t="s">
        <v>35</v>
      </c>
      <c r="AB3" s="25"/>
      <c r="AC3" s="25"/>
      <c r="AD3" s="25"/>
      <c r="AE3" s="25"/>
      <c r="AF3" s="25"/>
      <c r="AG3" s="11"/>
      <c r="AH3" s="22" t="s">
        <v>16</v>
      </c>
      <c r="AI3" s="23"/>
      <c r="AJ3" s="23" t="s">
        <v>143</v>
      </c>
      <c r="AL3" s="23" t="s">
        <v>3</v>
      </c>
      <c r="AM3" s="23" t="s">
        <v>144</v>
      </c>
      <c r="AN3" s="23" t="s">
        <v>4</v>
      </c>
      <c r="AO3" s="23" t="s">
        <v>5</v>
      </c>
      <c r="AQ3" s="9"/>
      <c r="AR3" s="25" t="s">
        <v>57</v>
      </c>
      <c r="AS3" s="25" t="s">
        <v>58</v>
      </c>
      <c r="AT3" s="25" t="s">
        <v>59</v>
      </c>
      <c r="AU3" s="25" t="s">
        <v>34</v>
      </c>
      <c r="AV3" s="25" t="s">
        <v>35</v>
      </c>
      <c r="AW3" s="25"/>
      <c r="AX3" s="25"/>
      <c r="AY3" s="25"/>
      <c r="AZ3" s="25"/>
      <c r="BA3" s="25"/>
      <c r="BB3" s="11"/>
      <c r="BC3" s="22" t="s">
        <v>16</v>
      </c>
      <c r="BD3" s="23" t="s">
        <v>36</v>
      </c>
      <c r="BE3" s="23" t="s">
        <v>37</v>
      </c>
      <c r="BG3" s="23" t="s">
        <v>3</v>
      </c>
      <c r="BH3" s="23" t="s">
        <v>30</v>
      </c>
      <c r="BI3" s="23" t="s">
        <v>4</v>
      </c>
      <c r="BJ3" s="23" t="s">
        <v>5</v>
      </c>
      <c r="BL3" s="9"/>
      <c r="BM3" s="25" t="s">
        <v>57</v>
      </c>
      <c r="BN3" s="25" t="s">
        <v>58</v>
      </c>
      <c r="BO3" s="25" t="s">
        <v>59</v>
      </c>
      <c r="BP3" s="25" t="s">
        <v>34</v>
      </c>
      <c r="BQ3" s="25" t="s">
        <v>35</v>
      </c>
      <c r="BR3" s="25"/>
      <c r="BS3" s="25"/>
      <c r="BT3" s="25"/>
      <c r="BU3" s="25"/>
      <c r="BV3" s="25"/>
      <c r="BW3" s="11"/>
      <c r="BX3" s="22" t="s">
        <v>16</v>
      </c>
      <c r="BY3" s="23" t="s">
        <v>39</v>
      </c>
      <c r="BZ3" s="23" t="s">
        <v>40</v>
      </c>
      <c r="CA3" s="25"/>
      <c r="CB3" s="25"/>
      <c r="CC3" s="25"/>
      <c r="CD3" s="25"/>
      <c r="CE3" s="25"/>
      <c r="CF3" s="25"/>
      <c r="CG3" s="17"/>
      <c r="CI3" s="28" t="s">
        <v>57</v>
      </c>
      <c r="CJ3" s="23" t="s">
        <v>39</v>
      </c>
      <c r="CK3" s="23" t="s">
        <v>40</v>
      </c>
      <c r="CL3" s="25">
        <f t="shared" ref="CL3:CL8" si="0">AVERAGE(CG3,CG9,CG15,CG21,CG27,CG33,CG39,CG45,CG51,CG57,CG63)</f>
        <v>49.045377001798137</v>
      </c>
      <c r="CM3" s="25">
        <f t="shared" ref="CM3:CM8" si="1">STDEV(CG3,CG9,CG15,CG21,CG27,CG33,CG39,CG45,CG51,CG57,CG63)</f>
        <v>3.1951133367841589</v>
      </c>
      <c r="CN3" s="25">
        <f>CM3/(SQRT(8))</f>
        <v>1.1296431535498279</v>
      </c>
      <c r="CP3" s="24"/>
      <c r="CQ3" s="24"/>
      <c r="CR3" s="25">
        <v>10</v>
      </c>
      <c r="CS3" s="25">
        <v>12</v>
      </c>
      <c r="CT3" s="25">
        <v>14</v>
      </c>
      <c r="CU3" s="25">
        <v>17</v>
      </c>
      <c r="CV3" s="25">
        <v>21</v>
      </c>
      <c r="CW3" s="25"/>
      <c r="CX3" s="25"/>
      <c r="CY3" s="25"/>
      <c r="CZ3" s="25"/>
      <c r="DE3" s="31"/>
      <c r="DF3" s="74"/>
      <c r="DG3" s="74"/>
      <c r="DH3" s="86"/>
      <c r="DI3" s="86"/>
      <c r="DJ3" s="74"/>
      <c r="DK3" s="74"/>
      <c r="DL3" s="74"/>
      <c r="DM3" s="74"/>
      <c r="DN3" s="74"/>
      <c r="DO3" s="74"/>
      <c r="DP3" s="86"/>
      <c r="DQ3" s="86"/>
      <c r="DR3" s="74"/>
      <c r="DS3" s="74"/>
      <c r="DT3" s="73"/>
      <c r="DZ3" s="6"/>
    </row>
    <row r="4" spans="1:131" s="5" customFormat="1" ht="15.75" thickTop="1" x14ac:dyDescent="0.25">
      <c r="A4" s="3" t="s">
        <v>0</v>
      </c>
      <c r="B4" s="7"/>
      <c r="C4" s="7"/>
      <c r="D4" s="7"/>
      <c r="E4" s="7"/>
      <c r="F4" s="7"/>
      <c r="G4" s="7"/>
      <c r="H4" s="7"/>
      <c r="J4" s="3" t="s">
        <v>0</v>
      </c>
      <c r="K4" s="7"/>
      <c r="L4" s="7"/>
      <c r="M4" s="7"/>
      <c r="O4" s="3" t="s">
        <v>0</v>
      </c>
      <c r="P4" s="7">
        <f>AVERAGE(K4,K10,K16,K22,K28,K34,K40,K46,K52,K58,K64)</f>
        <v>0.35069444444444442</v>
      </c>
      <c r="Q4" s="115">
        <f t="shared" ref="Q4" si="2">AVERAGE(L4,L10,L16,L22,L28,L34,L40,L46,L52,L58,L64)</f>
        <v>11.963513923831712</v>
      </c>
      <c r="R4" s="7">
        <f t="shared" ref="R4:R7" si="3">AVERAGE(M4,M10,M16,M22,M28,M34,M40,M46,M52,M58,M64)</f>
        <v>7.1781083542990283</v>
      </c>
      <c r="S4" s="7">
        <f>STDEV(L4,L10,L16,L22,L28,L34,L40,L46,L52,L58,L64)</f>
        <v>2.6993717055881556</v>
      </c>
      <c r="T4" s="7">
        <f>S4/(SQRT(8))</f>
        <v>0.95437201898224067</v>
      </c>
      <c r="V4" s="21" t="s">
        <v>138</v>
      </c>
      <c r="W4" s="10">
        <v>11.963513923831712</v>
      </c>
      <c r="X4" s="10">
        <v>13.060376260264119</v>
      </c>
      <c r="Y4" s="10">
        <v>17.972658585690588</v>
      </c>
      <c r="Z4" s="10">
        <v>30.011907461129677</v>
      </c>
      <c r="AA4" s="10">
        <v>28.769595036409477</v>
      </c>
      <c r="AB4" s="10"/>
      <c r="AC4" s="10"/>
      <c r="AD4" s="10"/>
      <c r="AE4" s="10"/>
      <c r="AF4" s="10"/>
      <c r="AG4" s="11"/>
      <c r="AH4" s="3" t="s">
        <v>0</v>
      </c>
      <c r="AI4" s="7"/>
      <c r="AJ4" s="7"/>
      <c r="AL4" s="3" t="s">
        <v>0</v>
      </c>
      <c r="AM4" s="7">
        <f>AVERAGE(AJ4,AJ10,AJ16,AJ22,AJ28,AJ34,AJ40,AJ46,AJ52,AJ58,AJ64)</f>
        <v>12.544086177477629</v>
      </c>
      <c r="AN4" s="7">
        <f>STDEV(AJ4,AJ10,AJ16,AJ22,AJ28,AJ34,AJ40,AJ46,AJ52,AJ58,AJ64)</f>
        <v>2.3489841088487999</v>
      </c>
      <c r="AO4" s="7">
        <f>AN4/(SQRT(8))</f>
        <v>0.83049129613321282</v>
      </c>
      <c r="AQ4" s="21" t="s">
        <v>138</v>
      </c>
      <c r="AR4" s="21">
        <v>12.544086177477629</v>
      </c>
      <c r="AS4" s="21">
        <v>14.058032655192475</v>
      </c>
      <c r="AT4" s="21">
        <v>26.416673013635439</v>
      </c>
      <c r="AU4" s="21">
        <v>59.555131125821489</v>
      </c>
      <c r="AV4" s="21">
        <v>88.827036477036472</v>
      </c>
      <c r="AW4" s="10"/>
      <c r="AX4" s="10"/>
      <c r="AY4" s="10"/>
      <c r="AZ4" s="10"/>
      <c r="BA4" s="10"/>
      <c r="BB4" s="11"/>
      <c r="BC4" s="3" t="s">
        <v>6</v>
      </c>
      <c r="BD4" s="7"/>
      <c r="BE4" s="7"/>
      <c r="BG4" s="3" t="s">
        <v>6</v>
      </c>
      <c r="BH4" s="7">
        <f>AVERAGE(BE4,BE10,BE16,BE22,BE28,BE34,BE40,BE46,BE52,BE58,BE64)</f>
        <v>17.5260180705924</v>
      </c>
      <c r="BI4" s="7">
        <f>STDEV(BE4,BE10,BE16,BE22,BE28,BE34,BE40,BE46,BE52,BE58,BE64)</f>
        <v>4.2618636244400934</v>
      </c>
      <c r="BJ4" s="7">
        <f>BI4/(SQRT(5))</f>
        <v>1.9059633550163364</v>
      </c>
      <c r="BL4" s="21" t="s">
        <v>7</v>
      </c>
      <c r="BM4" s="21">
        <v>27.504131410345387</v>
      </c>
      <c r="BN4" s="21">
        <v>29.987556333355979</v>
      </c>
      <c r="BO4" s="21">
        <v>24.168960170306487</v>
      </c>
      <c r="BP4" s="21">
        <v>19.785251997721168</v>
      </c>
      <c r="BQ4" s="21">
        <v>15.971052601741633</v>
      </c>
      <c r="BR4" s="10"/>
      <c r="BS4" s="10"/>
      <c r="BT4" s="10"/>
      <c r="BU4" s="10"/>
      <c r="BV4" s="10"/>
      <c r="BW4" s="11"/>
      <c r="BX4" s="3"/>
      <c r="BY4" s="23" t="s">
        <v>39</v>
      </c>
      <c r="BZ4" s="23" t="s">
        <v>41</v>
      </c>
      <c r="CA4" s="25"/>
      <c r="CB4" s="25"/>
      <c r="CC4" s="25"/>
      <c r="CD4" s="25"/>
      <c r="CE4" s="25"/>
      <c r="CF4" s="25"/>
      <c r="CG4" s="17"/>
      <c r="CI4" s="3"/>
      <c r="CJ4" s="23" t="s">
        <v>39</v>
      </c>
      <c r="CK4" s="23" t="s">
        <v>41</v>
      </c>
      <c r="CL4" s="25">
        <f t="shared" si="0"/>
        <v>45.305391837957742</v>
      </c>
      <c r="CM4" s="25">
        <f t="shared" si="1"/>
        <v>4.4290665126370348</v>
      </c>
      <c r="CN4" s="25">
        <f t="shared" ref="CN4:CN8" si="4">CM4/(SQRT(8))</f>
        <v>1.5659114827059504</v>
      </c>
      <c r="CP4" s="23" t="s">
        <v>54</v>
      </c>
      <c r="CQ4" s="23"/>
      <c r="CR4" s="10">
        <v>45.305391837957742</v>
      </c>
      <c r="CS4" s="10">
        <v>38.372578376416229</v>
      </c>
      <c r="CT4" s="10">
        <v>35.613087929544442</v>
      </c>
      <c r="CU4" s="10">
        <v>30.388863735018166</v>
      </c>
      <c r="CV4" s="21">
        <v>29.303837464041919</v>
      </c>
      <c r="CW4" s="21"/>
      <c r="CX4" s="21"/>
      <c r="CY4" s="21"/>
      <c r="CZ4" s="21"/>
      <c r="DE4" s="31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74"/>
      <c r="DT4" s="73"/>
      <c r="DZ4" s="6"/>
    </row>
    <row r="5" spans="1:131" s="5" customFormat="1" x14ac:dyDescent="0.25">
      <c r="A5" s="3" t="s">
        <v>1</v>
      </c>
      <c r="B5" s="7"/>
      <c r="C5" s="7"/>
      <c r="D5" s="7"/>
      <c r="E5" s="7"/>
      <c r="F5" s="7"/>
      <c r="G5" s="7"/>
      <c r="H5" s="7"/>
      <c r="J5" s="3" t="s">
        <v>1</v>
      </c>
      <c r="K5" s="7"/>
      <c r="L5" s="7"/>
      <c r="M5" s="7"/>
      <c r="O5" s="3" t="s">
        <v>1</v>
      </c>
      <c r="P5" s="7">
        <f>AVERAGE(K5,K11,K17,K23,K29,K35,K41,K47,K53,K59,K65)</f>
        <v>1.4920138888888888</v>
      </c>
      <c r="Q5" s="115">
        <f>AVERAGE(L5,L11,L17,L23,L29,L35,L41,L47,L53,L59,L65)</f>
        <v>50.897190567034407</v>
      </c>
      <c r="R5" s="7">
        <f>AVERAGE(M5,M11,M17,M23,M29,M35,M41,M47,M53,M59,M65)</f>
        <v>30.538314340220648</v>
      </c>
      <c r="S5" s="7">
        <f>STDEV(L5,L11,L17,L23,L29,L35,L41,L47,L53,L59,L65)</f>
        <v>4.5473464474506882</v>
      </c>
      <c r="T5" s="7">
        <f>S5/(SQRT(8))</f>
        <v>1.6077297546984688</v>
      </c>
      <c r="V5" s="21" t="s">
        <v>13</v>
      </c>
      <c r="W5" s="21">
        <v>50.897190567034407</v>
      </c>
      <c r="X5" s="21">
        <v>51.268857289671267</v>
      </c>
      <c r="Y5" s="21">
        <v>53.155134207937309</v>
      </c>
      <c r="Z5" s="21">
        <v>52.688152298425962</v>
      </c>
      <c r="AA5" s="21">
        <v>59.156797453394489</v>
      </c>
      <c r="AB5" s="21"/>
      <c r="AC5" s="21"/>
      <c r="AD5" s="21"/>
      <c r="AE5" s="21"/>
      <c r="AF5" s="21"/>
      <c r="AG5" s="11"/>
      <c r="AH5" s="3" t="s">
        <v>13</v>
      </c>
      <c r="AI5" s="7"/>
      <c r="AJ5" s="7"/>
      <c r="AL5" s="3" t="s">
        <v>13</v>
      </c>
      <c r="AM5" s="7">
        <f>AVERAGE(AJ5,AJ11,AJ17,AJ23,AJ29,AJ35,AJ41,AJ47,AJ53,AJ59,AJ65)</f>
        <v>44.35903701613158</v>
      </c>
      <c r="AN5" s="7">
        <f>STDEV(AJ5,AJ11,AJ17,AJ23,AJ29,AJ35,AJ41,AJ47,AJ53,AJ59,AJ65)</f>
        <v>6.9546763930242861</v>
      </c>
      <c r="AO5" s="7">
        <f>AN5/(SQRT(8))</f>
        <v>2.4588494192327355</v>
      </c>
      <c r="AQ5" s="21" t="s">
        <v>13</v>
      </c>
      <c r="AR5" s="10">
        <v>44.35903701613158</v>
      </c>
      <c r="AS5" s="10">
        <v>52.73147973337732</v>
      </c>
      <c r="AT5" s="10">
        <v>64.992899448739266</v>
      </c>
      <c r="AU5" s="10">
        <v>84.796993256176933</v>
      </c>
      <c r="AV5" s="10">
        <v>104.08066879071912</v>
      </c>
      <c r="AW5" s="21"/>
      <c r="AX5" s="21"/>
      <c r="AY5" s="21"/>
      <c r="AZ5" s="21"/>
      <c r="BA5" s="21"/>
      <c r="BB5" s="11"/>
      <c r="BC5" s="3" t="s">
        <v>7</v>
      </c>
      <c r="BD5" s="7"/>
      <c r="BE5" s="7"/>
      <c r="BG5" s="3" t="s">
        <v>7</v>
      </c>
      <c r="BH5" s="7">
        <f>AVERAGE(BE5,BE11,BE17,BE23,BE29,BE35,BE41,BE47,BE53,BE59,BE65)</f>
        <v>27.504131410345387</v>
      </c>
      <c r="BI5" s="7">
        <f t="shared" ref="BI5:BI7" si="5">STDEV(BE5,BE11,BE17,BE23,BE29,BE35,BE41,BE47,BE53,BE59,BE65)</f>
        <v>5.9519553780354499</v>
      </c>
      <c r="BJ5" s="7">
        <f t="shared" ref="BJ5:BJ7" si="6">BI5/(SQRT(5))</f>
        <v>2.6617953648665447</v>
      </c>
      <c r="BL5" s="21" t="s">
        <v>6</v>
      </c>
      <c r="BM5" s="10">
        <v>17.5260180705924</v>
      </c>
      <c r="BN5" s="10">
        <v>15.423020334652481</v>
      </c>
      <c r="BO5" s="10">
        <v>16.381250354268403</v>
      </c>
      <c r="BP5" s="10">
        <v>15.360515649840561</v>
      </c>
      <c r="BQ5" s="10">
        <v>12.795252465927469</v>
      </c>
      <c r="BR5" s="21"/>
      <c r="BS5" s="21"/>
      <c r="BT5" s="21"/>
      <c r="BU5" s="21"/>
      <c r="BV5" s="21"/>
      <c r="BW5" s="11"/>
      <c r="BX5" s="3"/>
      <c r="BY5" s="23" t="s">
        <v>42</v>
      </c>
      <c r="BZ5" s="23" t="s">
        <v>2</v>
      </c>
      <c r="CA5" s="25"/>
      <c r="CB5" s="25"/>
      <c r="CC5" s="25"/>
      <c r="CD5" s="25"/>
      <c r="CE5" s="25"/>
      <c r="CF5" s="25"/>
      <c r="CG5" s="17"/>
      <c r="CI5" s="3"/>
      <c r="CJ5" s="23" t="s">
        <v>42</v>
      </c>
      <c r="CK5" s="23" t="s">
        <v>2</v>
      </c>
      <c r="CL5" s="25">
        <f t="shared" si="0"/>
        <v>22.835616454974407</v>
      </c>
      <c r="CM5" s="25">
        <f t="shared" si="1"/>
        <v>1.5918827467894543</v>
      </c>
      <c r="CN5" s="25">
        <f t="shared" si="4"/>
        <v>0.5628155425543454</v>
      </c>
      <c r="CP5" s="23" t="s">
        <v>142</v>
      </c>
      <c r="CQ5" s="23"/>
      <c r="CR5" s="21">
        <v>23.417948772001335</v>
      </c>
      <c r="CS5" s="21">
        <v>23.408160251836595</v>
      </c>
      <c r="CT5" s="21">
        <v>30.935880321018345</v>
      </c>
      <c r="CU5" s="21">
        <v>39.504424977162358</v>
      </c>
      <c r="CV5" s="21">
        <v>42.968332107724891</v>
      </c>
      <c r="CW5" s="21"/>
      <c r="CX5" s="21"/>
      <c r="CY5" s="21"/>
      <c r="CZ5" s="21"/>
      <c r="DE5" s="31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74"/>
      <c r="DT5" s="73"/>
      <c r="DZ5" s="6"/>
    </row>
    <row r="6" spans="1:131" s="5" customFormat="1" x14ac:dyDescent="0.25">
      <c r="A6" s="1" t="s">
        <v>2</v>
      </c>
      <c r="B6" s="8"/>
      <c r="C6" s="8"/>
      <c r="D6" s="8"/>
      <c r="E6" s="8"/>
      <c r="F6" s="8"/>
      <c r="G6" s="8"/>
      <c r="H6" s="8"/>
      <c r="J6" s="1" t="s">
        <v>2</v>
      </c>
      <c r="K6" s="8"/>
      <c r="L6" s="8"/>
      <c r="M6" s="8"/>
      <c r="O6" s="1" t="s">
        <v>2</v>
      </c>
      <c r="P6" s="8">
        <f>AVERAGE(K6,K12,K18,K24,K30,K36,K42,K48,K54,K60,K66)</f>
        <v>1.0887152777777775</v>
      </c>
      <c r="Q6" s="116">
        <f t="shared" ref="Q6:Q7" si="7">AVERAGE(L6,L12,L18,L24,L30,L36,L42,L48,L54,L60,L66)</f>
        <v>37.139295509133881</v>
      </c>
      <c r="R6" s="8">
        <f>AVERAGE(M6,M12,M18,M24,M30,M36,M42,M48,M54,M60,M66)</f>
        <v>22.283577305480325</v>
      </c>
      <c r="S6" s="7">
        <f>STDEV(L6,L12,L18,L24,L30,L36,L42,L48,L54,L60,L66)</f>
        <v>5.9098748953596054</v>
      </c>
      <c r="T6" s="7">
        <f>S6/(SQRT(8))</f>
        <v>2.0894563072364574</v>
      </c>
      <c r="V6" s="21" t="s">
        <v>2</v>
      </c>
      <c r="W6" s="21">
        <v>37.139295509133881</v>
      </c>
      <c r="X6" s="21">
        <v>35.670766450064612</v>
      </c>
      <c r="Y6" s="21">
        <v>28.87220720637211</v>
      </c>
      <c r="Z6" s="21">
        <v>17.299940240444361</v>
      </c>
      <c r="AA6" s="21">
        <v>12.073607510196037</v>
      </c>
      <c r="AB6" s="21"/>
      <c r="AC6" s="21"/>
      <c r="AD6" s="21"/>
      <c r="AE6" s="21"/>
      <c r="AF6" s="21"/>
      <c r="AG6" s="11"/>
      <c r="AH6" s="3" t="s">
        <v>2</v>
      </c>
      <c r="AI6" s="7"/>
      <c r="AJ6" s="7"/>
      <c r="AL6" s="3" t="s">
        <v>2</v>
      </c>
      <c r="AM6" s="7">
        <f>AVERAGE(AJ6,AJ12,AJ18,AJ24,AJ30,AJ36,AJ42,AJ48,AJ54,AJ60,AJ66)</f>
        <v>43.213254103716096</v>
      </c>
      <c r="AN6" s="7">
        <f>STDEV(AJ6,AJ12,AJ18,AJ24,AJ30,AJ36,AJ42,AJ48,AJ54,AJ60,AJ66)</f>
        <v>5.9091972009827938</v>
      </c>
      <c r="AO6" s="7">
        <f>AN6/(SQRT(8))</f>
        <v>2.0892167060917495</v>
      </c>
      <c r="AQ6" s="21" t="s">
        <v>2</v>
      </c>
      <c r="AR6" s="21">
        <v>43.213254103716096</v>
      </c>
      <c r="AS6" s="21">
        <v>53.429771889960257</v>
      </c>
      <c r="AT6" s="21">
        <v>69.25082305853752</v>
      </c>
      <c r="AU6" s="21">
        <v>72.114009139009141</v>
      </c>
      <c r="AV6" s="21">
        <v>55.499712195484257</v>
      </c>
      <c r="AW6" s="21"/>
      <c r="AX6" s="21"/>
      <c r="AY6" s="21"/>
      <c r="AZ6" s="21"/>
      <c r="BA6" s="21"/>
      <c r="BB6" s="11"/>
      <c r="BC6" s="3" t="s">
        <v>8</v>
      </c>
      <c r="BD6" s="7"/>
      <c r="BE6" s="7"/>
      <c r="BG6" s="3" t="s">
        <v>8</v>
      </c>
      <c r="BH6" s="7">
        <f t="shared" ref="BH6:BH7" si="8">AVERAGE(BE6,BE12,BE18,BE24,BE30,BE36,BE42,BE48,BE54,BE60,BE66)</f>
        <v>24.263293975179327</v>
      </c>
      <c r="BI6" s="7">
        <f t="shared" si="5"/>
        <v>3.4206771728299259</v>
      </c>
      <c r="BJ6" s="7">
        <f t="shared" si="6"/>
        <v>1.5297733375059022</v>
      </c>
      <c r="BL6" s="21" t="s">
        <v>8</v>
      </c>
      <c r="BM6" s="21">
        <v>24.263293975179327</v>
      </c>
      <c r="BN6" s="21">
        <v>21.035895751799899</v>
      </c>
      <c r="BO6" s="21">
        <v>13.866316773466997</v>
      </c>
      <c r="BP6" s="21">
        <v>8.5580704290535063</v>
      </c>
      <c r="BQ6" s="21">
        <v>7.9015005207243609</v>
      </c>
      <c r="BR6" s="21"/>
      <c r="BS6" s="21"/>
      <c r="BT6" s="21"/>
      <c r="BU6" s="21"/>
      <c r="BV6" s="21"/>
      <c r="BW6" s="11"/>
      <c r="BX6" s="3"/>
      <c r="BY6" s="23" t="s">
        <v>42</v>
      </c>
      <c r="BZ6" s="23" t="s">
        <v>43</v>
      </c>
      <c r="CA6" s="25"/>
      <c r="CB6" s="25"/>
      <c r="CC6" s="25"/>
      <c r="CD6" s="25"/>
      <c r="CE6" s="25"/>
      <c r="CF6" s="25"/>
      <c r="CG6" s="17"/>
      <c r="CI6" s="3"/>
      <c r="CJ6" s="23" t="s">
        <v>42</v>
      </c>
      <c r="CK6" s="23" t="s">
        <v>43</v>
      </c>
      <c r="CL6" s="25">
        <f t="shared" si="0"/>
        <v>23.417948772001335</v>
      </c>
      <c r="CM6" s="25">
        <f t="shared" si="1"/>
        <v>1.2608802079629211</v>
      </c>
      <c r="CN6" s="25">
        <f t="shared" si="4"/>
        <v>0.44578847265724286</v>
      </c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E6" s="31"/>
      <c r="DG6" s="5" t="s">
        <v>33</v>
      </c>
      <c r="DH6" s="5" t="s">
        <v>57</v>
      </c>
      <c r="DI6" s="5" t="s">
        <v>58</v>
      </c>
      <c r="DJ6" s="5" t="s">
        <v>59</v>
      </c>
      <c r="DN6" s="5" t="s">
        <v>33</v>
      </c>
      <c r="DO6" s="5" t="s">
        <v>57</v>
      </c>
      <c r="DP6" s="5" t="s">
        <v>58</v>
      </c>
      <c r="DQ6" s="5" t="s">
        <v>59</v>
      </c>
      <c r="DS6" s="74"/>
      <c r="DT6" s="73"/>
      <c r="DZ6" s="6"/>
    </row>
    <row r="7" spans="1:131" s="5" customFormat="1" ht="18.75" x14ac:dyDescent="0.3">
      <c r="A7" s="3" t="s">
        <v>10</v>
      </c>
      <c r="B7" s="7"/>
      <c r="C7" s="7"/>
      <c r="D7" s="7"/>
      <c r="E7" s="7"/>
      <c r="F7" s="7"/>
      <c r="G7" s="7"/>
      <c r="H7" s="7"/>
      <c r="J7" s="3" t="s">
        <v>10</v>
      </c>
      <c r="K7" s="7"/>
      <c r="L7" s="7"/>
      <c r="M7" s="7"/>
      <c r="O7" s="3" t="s">
        <v>10</v>
      </c>
      <c r="P7" s="7">
        <f t="shared" ref="P7" si="9">AVERAGE(K7,K13,K19,K25,K31,K37,K43,K49,K55,K61,K67)</f>
        <v>2.9314236111111107</v>
      </c>
      <c r="Q7" s="115">
        <f t="shared" si="7"/>
        <v>100</v>
      </c>
      <c r="R7" s="7">
        <f t="shared" si="3"/>
        <v>60</v>
      </c>
      <c r="S7" s="7">
        <f>STDEV(K7,K13,K19,K25,K31,K37,K43,K49,K55,K61,K67)</f>
        <v>1.0333664015873077E-3</v>
      </c>
      <c r="T7" s="7"/>
      <c r="AG7" s="11"/>
      <c r="AH7" s="3"/>
      <c r="AI7" s="7"/>
      <c r="AJ7" s="7"/>
      <c r="AL7" s="3"/>
      <c r="AM7" s="7"/>
      <c r="AN7" s="7"/>
      <c r="AO7" s="7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11"/>
      <c r="BC7" s="3" t="s">
        <v>9</v>
      </c>
      <c r="BD7" s="7"/>
      <c r="BE7" s="7"/>
      <c r="BG7" s="3" t="s">
        <v>9</v>
      </c>
      <c r="BH7" s="7">
        <f t="shared" si="8"/>
        <v>16.843270430589776</v>
      </c>
      <c r="BI7" s="7">
        <f t="shared" si="5"/>
        <v>4.3714354586474835</v>
      </c>
      <c r="BJ7" s="7">
        <f t="shared" si="6"/>
        <v>1.9549653689577486</v>
      </c>
      <c r="BL7" s="21" t="s">
        <v>9</v>
      </c>
      <c r="BM7" s="21">
        <v>16.843270430589776</v>
      </c>
      <c r="BN7" s="21">
        <v>17.685543188649511</v>
      </c>
      <c r="BO7" s="21">
        <v>9.7474351097332281</v>
      </c>
      <c r="BP7" s="21">
        <v>4.4308287301092895</v>
      </c>
      <c r="BQ7" s="21">
        <v>3.0485926494638305</v>
      </c>
      <c r="BR7" s="21"/>
      <c r="BS7" s="21"/>
      <c r="BT7" s="21"/>
      <c r="BU7" s="21"/>
      <c r="BV7" s="21"/>
      <c r="BW7" s="11"/>
      <c r="BX7" s="3"/>
      <c r="BY7" s="23" t="s">
        <v>44</v>
      </c>
      <c r="BZ7" s="23" t="s">
        <v>45</v>
      </c>
      <c r="CA7" s="25"/>
      <c r="CB7" s="25"/>
      <c r="CC7" s="25"/>
      <c r="CD7" s="25"/>
      <c r="CE7" s="25"/>
      <c r="CF7" s="25"/>
      <c r="CG7" s="17"/>
      <c r="CI7" s="3"/>
      <c r="CJ7" s="23" t="s">
        <v>44</v>
      </c>
      <c r="CK7" s="23" t="s">
        <v>45</v>
      </c>
      <c r="CL7" s="25">
        <f t="shared" si="0"/>
        <v>35.247501382629842</v>
      </c>
      <c r="CM7" s="25">
        <f t="shared" si="1"/>
        <v>4.4594645592298452</v>
      </c>
      <c r="CN7" s="25">
        <f t="shared" si="4"/>
        <v>1.5766588151462508</v>
      </c>
      <c r="CP7" s="4"/>
      <c r="CQ7" s="178" t="s">
        <v>141</v>
      </c>
      <c r="CR7" s="178"/>
      <c r="CS7" s="178"/>
      <c r="CT7" s="178"/>
      <c r="CU7" s="178"/>
      <c r="CV7" s="178"/>
      <c r="CW7" s="178"/>
      <c r="CX7" s="178"/>
      <c r="CY7" s="32"/>
      <c r="CZ7" s="32"/>
      <c r="DA7" s="32"/>
      <c r="DE7" s="31"/>
      <c r="DF7" s="22" t="s">
        <v>16</v>
      </c>
      <c r="DG7" s="73">
        <v>53</v>
      </c>
      <c r="DH7" s="73"/>
      <c r="DI7" s="73">
        <v>10</v>
      </c>
      <c r="DJ7" s="73">
        <v>0</v>
      </c>
      <c r="DM7" s="22" t="s">
        <v>16</v>
      </c>
      <c r="DN7" s="73">
        <v>6.400235849056604</v>
      </c>
      <c r="DO7" s="73"/>
      <c r="DP7" s="73">
        <v>0.89499999999999991</v>
      </c>
      <c r="DQ7" s="73">
        <v>0</v>
      </c>
      <c r="DR7" s="73"/>
      <c r="DS7" s="74"/>
      <c r="DZ7" s="6"/>
    </row>
    <row r="8" spans="1:131" s="5" customFormat="1" ht="19.5" customHeight="1" thickBot="1" x14ac:dyDescent="0.35">
      <c r="V8" s="178" t="s">
        <v>139</v>
      </c>
      <c r="W8" s="178"/>
      <c r="X8" s="178"/>
      <c r="Y8" s="178"/>
      <c r="Z8" s="178"/>
      <c r="AA8" s="178"/>
      <c r="AB8" s="178"/>
      <c r="AC8" s="178"/>
      <c r="AD8" s="32"/>
      <c r="AE8" s="32"/>
      <c r="AF8" s="32"/>
      <c r="AG8" s="11"/>
      <c r="BB8" s="11"/>
      <c r="BM8" s="5">
        <f>SUM(BM4:BM7)</f>
        <v>86.1367138867069</v>
      </c>
      <c r="BN8" s="5">
        <f t="shared" ref="BN8:BQ8" si="10">SUM(BN4:BN7)</f>
        <v>84.132015608457863</v>
      </c>
      <c r="BO8" s="5">
        <f t="shared" si="10"/>
        <v>64.163962407775117</v>
      </c>
      <c r="BP8" s="5">
        <f t="shared" si="10"/>
        <v>48.134666806724525</v>
      </c>
      <c r="BQ8" s="5">
        <f t="shared" si="10"/>
        <v>39.716398237857291</v>
      </c>
      <c r="BW8" s="11"/>
      <c r="BX8" s="12"/>
      <c r="BY8" s="26" t="s">
        <v>46</v>
      </c>
      <c r="BZ8" s="26" t="s">
        <v>47</v>
      </c>
      <c r="CA8" s="27"/>
      <c r="CB8" s="27"/>
      <c r="CC8" s="27"/>
      <c r="CD8" s="27"/>
      <c r="CE8" s="27"/>
      <c r="CF8" s="27"/>
      <c r="CG8" s="17"/>
      <c r="CI8" s="12"/>
      <c r="CJ8" s="26" t="s">
        <v>46</v>
      </c>
      <c r="CK8" s="26" t="s">
        <v>47</v>
      </c>
      <c r="CL8" s="25">
        <f t="shared" si="0"/>
        <v>24.505092318649424</v>
      </c>
      <c r="CM8" s="25">
        <f t="shared" si="1"/>
        <v>1.1688906429090862</v>
      </c>
      <c r="CN8" s="25">
        <f t="shared" si="4"/>
        <v>0.41326525003325898</v>
      </c>
      <c r="CQ8" s="9"/>
      <c r="CR8" s="25" t="s">
        <v>57</v>
      </c>
      <c r="CS8" s="25" t="s">
        <v>58</v>
      </c>
      <c r="CT8" s="25" t="s">
        <v>59</v>
      </c>
      <c r="CU8" s="25" t="s">
        <v>34</v>
      </c>
      <c r="CV8" s="25" t="s">
        <v>35</v>
      </c>
      <c r="CW8" s="25"/>
      <c r="CX8" s="25"/>
      <c r="CY8" s="25"/>
      <c r="CZ8" s="25"/>
      <c r="DE8" s="31"/>
      <c r="DF8" s="22" t="s">
        <v>17</v>
      </c>
      <c r="DG8" s="73">
        <v>98</v>
      </c>
      <c r="DH8" s="73">
        <v>22</v>
      </c>
      <c r="DI8" s="73">
        <v>5</v>
      </c>
      <c r="DJ8" s="73">
        <v>0</v>
      </c>
      <c r="DM8" s="22" t="s">
        <v>17</v>
      </c>
      <c r="DN8" s="73">
        <v>5.5987244897959183</v>
      </c>
      <c r="DO8" s="73">
        <v>2.6636363636363636</v>
      </c>
      <c r="DP8" s="73">
        <v>1.2625</v>
      </c>
      <c r="DQ8" s="73">
        <v>0</v>
      </c>
      <c r="DR8" s="73"/>
      <c r="DS8" s="74"/>
      <c r="DU8" s="85" t="s">
        <v>276</v>
      </c>
      <c r="DV8" s="85" t="s">
        <v>277</v>
      </c>
      <c r="DZ8" s="6"/>
    </row>
    <row r="9" spans="1:131" s="5" customFormat="1" ht="20.25" thickTop="1" thickBot="1" x14ac:dyDescent="0.35">
      <c r="A9" s="13" t="s">
        <v>17</v>
      </c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J9" s="22" t="s">
        <v>17</v>
      </c>
      <c r="K9" s="23" t="s">
        <v>30</v>
      </c>
      <c r="L9" s="23" t="s">
        <v>31</v>
      </c>
      <c r="M9" s="23" t="s">
        <v>29</v>
      </c>
      <c r="V9" s="9"/>
      <c r="W9" s="25" t="s">
        <v>57</v>
      </c>
      <c r="X9" s="25" t="s">
        <v>58</v>
      </c>
      <c r="Y9" s="25" t="s">
        <v>59</v>
      </c>
      <c r="Z9" s="25" t="s">
        <v>34</v>
      </c>
      <c r="AA9" s="25" t="s">
        <v>35</v>
      </c>
      <c r="AB9" s="25"/>
      <c r="AC9" s="25"/>
      <c r="AD9" s="25"/>
      <c r="AE9" s="25"/>
      <c r="AF9" s="25"/>
      <c r="AG9" s="11"/>
      <c r="AH9" s="22" t="s">
        <v>17</v>
      </c>
      <c r="AI9" s="23"/>
      <c r="AJ9" s="23" t="s">
        <v>143</v>
      </c>
      <c r="AQ9" s="178" t="s">
        <v>148</v>
      </c>
      <c r="AR9" s="178"/>
      <c r="AS9" s="178"/>
      <c r="AT9" s="178"/>
      <c r="AU9" s="178"/>
      <c r="AV9" s="178"/>
      <c r="AW9" s="178"/>
      <c r="AX9" s="178"/>
      <c r="AY9" s="52"/>
      <c r="AZ9" s="52"/>
      <c r="BA9" s="52"/>
      <c r="BB9" s="11"/>
      <c r="BC9" s="22" t="s">
        <v>17</v>
      </c>
      <c r="BD9" s="23" t="s">
        <v>36</v>
      </c>
      <c r="BE9" s="23" t="s">
        <v>37</v>
      </c>
      <c r="BL9" s="178" t="s">
        <v>140</v>
      </c>
      <c r="BM9" s="178"/>
      <c r="BN9" s="178"/>
      <c r="BO9" s="178"/>
      <c r="BP9" s="178"/>
      <c r="BQ9" s="178"/>
      <c r="BR9" s="178"/>
      <c r="BS9" s="178"/>
      <c r="BT9" s="32"/>
      <c r="BU9" s="32"/>
      <c r="BV9" s="32"/>
      <c r="BW9" s="11"/>
      <c r="BX9" s="22" t="s">
        <v>17</v>
      </c>
      <c r="BY9" s="23" t="s">
        <v>39</v>
      </c>
      <c r="BZ9" s="23" t="s">
        <v>40</v>
      </c>
      <c r="CA9" s="25">
        <v>43.370685084526116</v>
      </c>
      <c r="CB9" s="25">
        <v>43.723270541237383</v>
      </c>
      <c r="CC9" s="25">
        <v>41.984727022963853</v>
      </c>
      <c r="CD9" s="25">
        <v>42.641644976636904</v>
      </c>
      <c r="CE9" s="25">
        <v>49.174517841722533</v>
      </c>
      <c r="CF9" s="25">
        <v>44.153727944320472</v>
      </c>
      <c r="CG9" s="17">
        <f t="shared" ref="CG9:CG56" si="11">AVERAGE(CA9:CF9)</f>
        <v>44.174762235234539</v>
      </c>
      <c r="CQ9" s="23" t="s">
        <v>53</v>
      </c>
      <c r="CR9" s="10">
        <v>1.5660000000000001</v>
      </c>
      <c r="CS9" s="10">
        <v>1.714</v>
      </c>
      <c r="CT9" s="10">
        <v>1.712</v>
      </c>
      <c r="CU9" s="10">
        <v>1.014</v>
      </c>
      <c r="CV9" s="10">
        <v>1.5209999999999999</v>
      </c>
      <c r="CW9" s="10"/>
      <c r="CX9" s="10"/>
      <c r="CY9" s="10"/>
      <c r="CZ9" s="10"/>
      <c r="DE9" s="31"/>
      <c r="DF9" s="22" t="s">
        <v>18</v>
      </c>
      <c r="DG9" s="73">
        <v>70</v>
      </c>
      <c r="DH9" s="73">
        <v>60</v>
      </c>
      <c r="DI9" s="73">
        <v>5</v>
      </c>
      <c r="DJ9" s="73">
        <v>0</v>
      </c>
      <c r="DM9" s="22" t="s">
        <v>18</v>
      </c>
      <c r="DN9" s="73">
        <v>3.7067857142857146</v>
      </c>
      <c r="DO9" s="73">
        <v>2.5529166666666656</v>
      </c>
      <c r="DP9" s="73">
        <v>1.0225000000000002</v>
      </c>
      <c r="DQ9" s="73">
        <v>0</v>
      </c>
      <c r="DR9" s="73"/>
      <c r="DS9" s="74"/>
      <c r="DT9" s="5" t="s">
        <v>33</v>
      </c>
      <c r="DU9" s="73" t="s">
        <v>278</v>
      </c>
      <c r="DV9" s="5" t="s">
        <v>279</v>
      </c>
      <c r="DZ9" s="6"/>
    </row>
    <row r="10" spans="1:131" s="5" customFormat="1" ht="15.75" thickTop="1" x14ac:dyDescent="0.25">
      <c r="A10" s="3" t="s">
        <v>0</v>
      </c>
      <c r="B10" s="7">
        <v>54</v>
      </c>
      <c r="C10" s="7">
        <v>52</v>
      </c>
      <c r="D10" s="7">
        <v>36</v>
      </c>
      <c r="E10" s="7">
        <v>29</v>
      </c>
      <c r="F10" s="7">
        <v>75</v>
      </c>
      <c r="G10" s="7">
        <v>28</v>
      </c>
      <c r="H10" s="7"/>
      <c r="J10" s="3" t="s">
        <v>0</v>
      </c>
      <c r="K10" s="7">
        <f>(SUM(B10:H10))/720</f>
        <v>0.38055555555555554</v>
      </c>
      <c r="L10" s="7">
        <f>(K10/K13)*100</f>
        <v>12.985781990521328</v>
      </c>
      <c r="M10" s="7">
        <f>(L10/100)*60</f>
        <v>7.7914691943127963</v>
      </c>
      <c r="V10" s="21" t="s">
        <v>0</v>
      </c>
      <c r="W10" s="7">
        <v>0.95437201898224067</v>
      </c>
      <c r="X10" s="7">
        <v>1.4172987795147189</v>
      </c>
      <c r="Y10" s="7">
        <v>2.8346362115770809</v>
      </c>
      <c r="Z10" s="7">
        <v>3.8695749432737312</v>
      </c>
      <c r="AA10" s="7">
        <v>3.6594756885524835</v>
      </c>
      <c r="AB10" s="7"/>
      <c r="AC10" s="10"/>
      <c r="AD10" s="10"/>
      <c r="AE10" s="10"/>
      <c r="AF10" s="10"/>
      <c r="AG10" s="11"/>
      <c r="AH10" s="3" t="s">
        <v>0</v>
      </c>
      <c r="AI10" s="7"/>
      <c r="AJ10" s="7">
        <v>11.610169491525424</v>
      </c>
      <c r="AQ10" s="9"/>
      <c r="AR10" s="25" t="s">
        <v>57</v>
      </c>
      <c r="AS10" s="25" t="s">
        <v>58</v>
      </c>
      <c r="AT10" s="25" t="s">
        <v>59</v>
      </c>
      <c r="AU10" s="25" t="s">
        <v>34</v>
      </c>
      <c r="AV10" s="25" t="s">
        <v>35</v>
      </c>
      <c r="AW10" s="25"/>
      <c r="AX10" s="25"/>
      <c r="AY10" s="25"/>
      <c r="AZ10" s="25"/>
      <c r="BA10" s="25"/>
      <c r="BB10" s="11"/>
      <c r="BC10" s="3" t="s">
        <v>6</v>
      </c>
      <c r="BD10" s="7">
        <v>58</v>
      </c>
      <c r="BE10" s="7">
        <f>BD10/K13</f>
        <v>19.791469194312796</v>
      </c>
      <c r="BL10" s="9"/>
      <c r="BM10" s="25" t="s">
        <v>57</v>
      </c>
      <c r="BN10" s="25" t="s">
        <v>58</v>
      </c>
      <c r="BO10" s="25" t="s">
        <v>59</v>
      </c>
      <c r="BP10" s="25" t="s">
        <v>34</v>
      </c>
      <c r="BQ10" s="25" t="s">
        <v>35</v>
      </c>
      <c r="BR10" s="25"/>
      <c r="BS10" s="25"/>
      <c r="BT10" s="25"/>
      <c r="BU10" s="25"/>
      <c r="BV10" s="25"/>
      <c r="BW10" s="11"/>
      <c r="BX10" s="3"/>
      <c r="BY10" s="23" t="s">
        <v>39</v>
      </c>
      <c r="BZ10" s="23" t="s">
        <v>41</v>
      </c>
      <c r="CA10" s="25">
        <v>38.405495480708709</v>
      </c>
      <c r="CB10" s="25">
        <v>40.488154306595739</v>
      </c>
      <c r="CC10" s="25">
        <v>37.135343031067855</v>
      </c>
      <c r="CD10" s="25">
        <v>38.809010774814809</v>
      </c>
      <c r="CE10" s="25">
        <v>39.823651300179023</v>
      </c>
      <c r="CF10" s="25">
        <v>39.108328837083334</v>
      </c>
      <c r="CG10" s="17">
        <f t="shared" si="11"/>
        <v>38.961663955074918</v>
      </c>
      <c r="CQ10" s="23" t="s">
        <v>52</v>
      </c>
      <c r="CR10" s="21">
        <v>0.44600000000000001</v>
      </c>
      <c r="CS10" s="21">
        <v>0.80500000000000005</v>
      </c>
      <c r="CT10" s="21">
        <v>1.151</v>
      </c>
      <c r="CU10" s="21">
        <v>0.99099999999999999</v>
      </c>
      <c r="CV10" s="21">
        <v>0.53700000000000003</v>
      </c>
      <c r="CW10" s="21"/>
      <c r="CX10" s="21"/>
      <c r="CY10" s="21"/>
      <c r="CZ10" s="21"/>
      <c r="DE10" s="31"/>
      <c r="DF10" s="22" t="s">
        <v>19</v>
      </c>
      <c r="DG10" s="73">
        <v>108</v>
      </c>
      <c r="DH10" s="73">
        <v>99</v>
      </c>
      <c r="DI10" s="73">
        <v>6</v>
      </c>
      <c r="DJ10" s="73">
        <v>5</v>
      </c>
      <c r="DM10" s="22" t="s">
        <v>19</v>
      </c>
      <c r="DN10" s="73">
        <v>5.7406249999999996</v>
      </c>
      <c r="DO10" s="73">
        <v>2.1628787878787881</v>
      </c>
      <c r="DP10" s="73">
        <v>0.92291666666666661</v>
      </c>
      <c r="DQ10" s="73">
        <v>0.78500000000000003</v>
      </c>
      <c r="DR10" s="73"/>
      <c r="DS10" s="74"/>
      <c r="DT10" s="5" t="s">
        <v>57</v>
      </c>
      <c r="DU10" s="73" t="s">
        <v>331</v>
      </c>
      <c r="DV10" s="5" t="s">
        <v>280</v>
      </c>
      <c r="DZ10" s="6"/>
    </row>
    <row r="11" spans="1:131" s="5" customFormat="1" x14ac:dyDescent="0.25">
      <c r="A11" s="3" t="s">
        <v>1</v>
      </c>
      <c r="B11" s="7">
        <v>152</v>
      </c>
      <c r="C11" s="7">
        <v>204</v>
      </c>
      <c r="D11" s="7">
        <v>218</v>
      </c>
      <c r="E11" s="7">
        <v>173</v>
      </c>
      <c r="F11" s="7">
        <v>183</v>
      </c>
      <c r="G11" s="7">
        <v>129</v>
      </c>
      <c r="H11" s="7"/>
      <c r="J11" s="3" t="s">
        <v>1</v>
      </c>
      <c r="K11" s="7">
        <f>(SUM(B11:H11))/720</f>
        <v>1.4708333333333334</v>
      </c>
      <c r="L11" s="7">
        <f>(K11/K13)*100</f>
        <v>50.189573459715639</v>
      </c>
      <c r="M11" s="7">
        <f>(L11/100)*60</f>
        <v>30.113744075829384</v>
      </c>
      <c r="V11" s="21" t="s">
        <v>13</v>
      </c>
      <c r="W11" s="7">
        <v>1.6077297546984688</v>
      </c>
      <c r="X11" s="7">
        <v>1.2333043153874017</v>
      </c>
      <c r="Y11" s="7">
        <v>1.8338779917804466</v>
      </c>
      <c r="Z11" s="7">
        <v>3.269410477732329</v>
      </c>
      <c r="AA11" s="7">
        <v>3.126981941965592</v>
      </c>
      <c r="AB11" s="7"/>
      <c r="AC11" s="21"/>
      <c r="AD11" s="21"/>
      <c r="AE11" s="21"/>
      <c r="AF11" s="21"/>
      <c r="AG11" s="11"/>
      <c r="AH11" s="3" t="s">
        <v>13</v>
      </c>
      <c r="AI11" s="7"/>
      <c r="AJ11" s="7">
        <v>40.113636363636367</v>
      </c>
      <c r="AL11" s="4"/>
      <c r="AM11" s="4"/>
      <c r="AN11" s="4"/>
      <c r="AO11" s="4"/>
      <c r="AQ11" s="21" t="s">
        <v>0</v>
      </c>
      <c r="AR11" s="21">
        <v>0.83049129613321282</v>
      </c>
      <c r="AS11" s="21">
        <v>0.82108776067663625</v>
      </c>
      <c r="AT11" s="21">
        <v>5.6609395770421367</v>
      </c>
      <c r="AU11" s="21">
        <v>7.9495514068107997</v>
      </c>
      <c r="AV11" s="21">
        <v>30.029169718145166</v>
      </c>
      <c r="AW11" s="10"/>
      <c r="AX11" s="10"/>
      <c r="AY11" s="10"/>
      <c r="AZ11" s="10"/>
      <c r="BA11" s="10"/>
      <c r="BB11" s="11"/>
      <c r="BC11" s="3" t="s">
        <v>7</v>
      </c>
      <c r="BD11" s="7">
        <v>95</v>
      </c>
      <c r="BE11" s="7">
        <f>BD11/K13</f>
        <v>32.417061611374407</v>
      </c>
      <c r="BL11" s="21" t="s">
        <v>11</v>
      </c>
      <c r="BM11" s="10">
        <v>2.1040000000000001</v>
      </c>
      <c r="BN11" s="10">
        <v>2.468</v>
      </c>
      <c r="BO11" s="10">
        <v>2.008</v>
      </c>
      <c r="BP11" s="10">
        <v>3.2559999999999998</v>
      </c>
      <c r="BQ11" s="10">
        <v>1.861</v>
      </c>
      <c r="BR11" s="10"/>
      <c r="BS11" s="10"/>
      <c r="BT11" s="10"/>
      <c r="BU11" s="10"/>
      <c r="BV11" s="10"/>
      <c r="BW11" s="11"/>
      <c r="BX11" s="3"/>
      <c r="BY11" s="23" t="s">
        <v>42</v>
      </c>
      <c r="BZ11" s="23" t="s">
        <v>2</v>
      </c>
      <c r="CA11" s="25">
        <v>22.849990087113053</v>
      </c>
      <c r="CB11" s="25">
        <v>22.726941984342869</v>
      </c>
      <c r="CC11" s="25">
        <v>23.31624421754481</v>
      </c>
      <c r="CD11" s="25">
        <v>23.626751206283704</v>
      </c>
      <c r="CE11" s="25">
        <v>22.546674523255</v>
      </c>
      <c r="CF11" s="25">
        <v>22.425208350258387</v>
      </c>
      <c r="CG11" s="17">
        <f t="shared" si="11"/>
        <v>22.91530172813297</v>
      </c>
      <c r="DE11" s="31"/>
      <c r="DF11" s="22" t="s">
        <v>20</v>
      </c>
      <c r="DG11" s="73">
        <v>145</v>
      </c>
      <c r="DH11" s="73">
        <v>46</v>
      </c>
      <c r="DI11" s="73">
        <v>3</v>
      </c>
      <c r="DJ11" s="73"/>
      <c r="DM11" s="22" t="s">
        <v>20</v>
      </c>
      <c r="DN11" s="73">
        <v>4.6789655172413793</v>
      </c>
      <c r="DO11" s="73">
        <v>2.1478260869565209</v>
      </c>
      <c r="DP11" s="73">
        <v>0.9375</v>
      </c>
      <c r="DQ11" s="73"/>
      <c r="DR11" s="73"/>
      <c r="DS11" s="74"/>
      <c r="DT11" s="5" t="s">
        <v>58</v>
      </c>
      <c r="DU11" s="73" t="s">
        <v>284</v>
      </c>
      <c r="DV11" s="5" t="s">
        <v>281</v>
      </c>
      <c r="DZ11" s="6"/>
    </row>
    <row r="12" spans="1:131" s="5" customFormat="1" x14ac:dyDescent="0.25">
      <c r="A12" s="1" t="s">
        <v>2</v>
      </c>
      <c r="B12" s="8">
        <v>154</v>
      </c>
      <c r="C12" s="8">
        <v>104</v>
      </c>
      <c r="D12" s="8">
        <v>106</v>
      </c>
      <c r="E12" s="8">
        <v>158</v>
      </c>
      <c r="F12" s="8">
        <v>102</v>
      </c>
      <c r="G12" s="8">
        <v>153</v>
      </c>
      <c r="H12" s="8"/>
      <c r="J12" s="1" t="s">
        <v>2</v>
      </c>
      <c r="K12" s="8">
        <f>(SUM(B12:H12))/720</f>
        <v>1.0791666666666666</v>
      </c>
      <c r="L12" s="8">
        <f>(K12/K13)*100</f>
        <v>36.824644549763036</v>
      </c>
      <c r="M12" s="8">
        <f>(L12/100)*60</f>
        <v>22.094786729857823</v>
      </c>
      <c r="V12" s="21" t="s">
        <v>2</v>
      </c>
      <c r="W12" s="7">
        <v>2.0894563072364574</v>
      </c>
      <c r="X12" s="7">
        <v>1.8685176534778833</v>
      </c>
      <c r="Y12" s="7">
        <v>1.4955060182308035</v>
      </c>
      <c r="Z12" s="7">
        <v>4.4793863910441107</v>
      </c>
      <c r="AA12" s="7">
        <v>1.6664408337403227</v>
      </c>
      <c r="AB12" s="7"/>
      <c r="AC12" s="21"/>
      <c r="AD12" s="21"/>
      <c r="AE12" s="21"/>
      <c r="AF12" s="21"/>
      <c r="AG12" s="11"/>
      <c r="AH12" s="3" t="s">
        <v>2</v>
      </c>
      <c r="AI12" s="7"/>
      <c r="AJ12" s="7">
        <v>40.051546391752581</v>
      </c>
      <c r="AL12" s="4"/>
      <c r="AM12" s="4"/>
      <c r="AN12" s="4"/>
      <c r="AO12" s="4"/>
      <c r="AQ12" s="21" t="s">
        <v>13</v>
      </c>
      <c r="AR12" s="10">
        <v>2.4588494192327355</v>
      </c>
      <c r="AS12" s="10">
        <v>4.5071993836174498</v>
      </c>
      <c r="AT12" s="10">
        <v>3.8873869588468706</v>
      </c>
      <c r="AU12" s="10">
        <v>9.748662528715883</v>
      </c>
      <c r="AV12" s="10">
        <v>4.3114530052799811</v>
      </c>
      <c r="AW12" s="21"/>
      <c r="AX12" s="21"/>
      <c r="AY12" s="21"/>
      <c r="AZ12" s="21"/>
      <c r="BA12" s="21"/>
      <c r="BB12" s="11"/>
      <c r="BC12" s="3" t="s">
        <v>8</v>
      </c>
      <c r="BD12" s="7">
        <v>74</v>
      </c>
      <c r="BE12" s="7">
        <f>BD12/K13</f>
        <v>25.251184834123226</v>
      </c>
      <c r="BL12" s="21" t="s">
        <v>12</v>
      </c>
      <c r="BM12" s="10">
        <v>1.5069999999999999</v>
      </c>
      <c r="BN12" s="10">
        <v>2.14</v>
      </c>
      <c r="BO12" s="10">
        <v>1.427</v>
      </c>
      <c r="BP12" s="10">
        <v>2.6869999999999998</v>
      </c>
      <c r="BQ12" s="10">
        <v>1.6970000000000001</v>
      </c>
      <c r="BR12" s="21"/>
      <c r="BS12" s="21"/>
      <c r="BT12" s="21"/>
      <c r="BU12" s="21"/>
      <c r="BV12" s="21"/>
      <c r="BW12" s="11"/>
      <c r="BX12" s="3"/>
      <c r="BY12" s="23" t="s">
        <v>42</v>
      </c>
      <c r="BZ12" s="23" t="s">
        <v>43</v>
      </c>
      <c r="CA12" s="25">
        <v>22.597237041678255</v>
      </c>
      <c r="CB12" s="25">
        <v>24.082217018531914</v>
      </c>
      <c r="CC12" s="25">
        <v>25.478402488726367</v>
      </c>
      <c r="CD12" s="25">
        <v>25.707711227407405</v>
      </c>
      <c r="CE12" s="25">
        <v>23.485409814537512</v>
      </c>
      <c r="CF12" s="25">
        <v>22.538274172062501</v>
      </c>
      <c r="CG12" s="17">
        <f t="shared" si="11"/>
        <v>23.981541960490659</v>
      </c>
      <c r="DE12" s="31"/>
      <c r="DF12" s="22" t="s">
        <v>21</v>
      </c>
      <c r="DG12" s="73">
        <v>195</v>
      </c>
      <c r="DH12" s="73">
        <v>80</v>
      </c>
      <c r="DI12" s="73">
        <v>13</v>
      </c>
      <c r="DJ12" s="73">
        <v>1</v>
      </c>
      <c r="DM12" s="22" t="s">
        <v>21</v>
      </c>
      <c r="DN12" s="73">
        <v>3.322371794871795</v>
      </c>
      <c r="DO12" s="73">
        <v>1.6754687499999996</v>
      </c>
      <c r="DP12" s="73">
        <v>1.5913461538461542</v>
      </c>
      <c r="DQ12" s="73">
        <v>0.65</v>
      </c>
      <c r="DR12" s="73"/>
      <c r="DS12" s="74"/>
      <c r="DT12" s="5" t="s">
        <v>59</v>
      </c>
      <c r="DU12" s="73" t="s">
        <v>282</v>
      </c>
      <c r="DV12" s="5" t="s">
        <v>283</v>
      </c>
      <c r="DZ12" s="6"/>
    </row>
    <row r="13" spans="1:131" s="5" customFormat="1" x14ac:dyDescent="0.25">
      <c r="A13" s="3" t="s">
        <v>10</v>
      </c>
      <c r="B13" s="7">
        <v>360</v>
      </c>
      <c r="C13" s="7">
        <v>360</v>
      </c>
      <c r="D13" s="7">
        <v>360</v>
      </c>
      <c r="E13" s="7">
        <v>360</v>
      </c>
      <c r="F13" s="7">
        <v>360</v>
      </c>
      <c r="G13" s="7">
        <v>310</v>
      </c>
      <c r="H13" s="7"/>
      <c r="J13" s="3" t="s">
        <v>10</v>
      </c>
      <c r="K13" s="7">
        <f>(SUM(B13:H13))/720</f>
        <v>2.9305555555555554</v>
      </c>
      <c r="L13" s="7">
        <f>SUM(L10:L12)</f>
        <v>100</v>
      </c>
      <c r="M13" s="7">
        <f>SUM(M10:M12)</f>
        <v>60.000000000000007</v>
      </c>
      <c r="AG13" s="11"/>
      <c r="AH13" s="3"/>
      <c r="AI13" s="7"/>
      <c r="AJ13" s="7"/>
      <c r="AL13" s="4"/>
      <c r="AM13" s="4"/>
      <c r="AN13" s="4"/>
      <c r="AO13" s="4"/>
      <c r="AQ13" s="21" t="s">
        <v>2</v>
      </c>
      <c r="AR13" s="21">
        <v>2.0892167060917495</v>
      </c>
      <c r="AS13" s="21">
        <v>2.5348658217362603</v>
      </c>
      <c r="AT13" s="21">
        <v>7.1740482030450528</v>
      </c>
      <c r="AU13" s="21">
        <v>18.80493260529769</v>
      </c>
      <c r="AV13" s="21">
        <v>5.7233490127159596</v>
      </c>
      <c r="AW13" s="21"/>
      <c r="AX13" s="21"/>
      <c r="AY13" s="21"/>
      <c r="AZ13" s="21"/>
      <c r="BA13" s="21"/>
      <c r="BB13" s="11"/>
      <c r="BC13" s="3" t="s">
        <v>9</v>
      </c>
      <c r="BD13" s="7">
        <v>60</v>
      </c>
      <c r="BE13" s="7">
        <f>BD13/K13</f>
        <v>20.473933649289101</v>
      </c>
      <c r="BL13" s="21" t="s">
        <v>14</v>
      </c>
      <c r="BM13" s="10">
        <v>1.2090000000000001</v>
      </c>
      <c r="BN13" s="10">
        <v>1.252</v>
      </c>
      <c r="BO13" s="10">
        <v>1.2230000000000001</v>
      </c>
      <c r="BP13" s="10">
        <v>0.84199999999999997</v>
      </c>
      <c r="BQ13" s="10">
        <v>0.753</v>
      </c>
      <c r="BR13" s="21"/>
      <c r="BS13" s="21"/>
      <c r="BT13" s="21"/>
      <c r="BU13" s="21"/>
      <c r="BV13" s="21"/>
      <c r="BW13" s="11"/>
      <c r="BX13" s="3"/>
      <c r="BY13" s="23" t="s">
        <v>44</v>
      </c>
      <c r="BZ13" s="23" t="s">
        <v>45</v>
      </c>
      <c r="CA13" s="25">
        <v>33.362899184218612</v>
      </c>
      <c r="CB13" s="25">
        <v>35.108790569683691</v>
      </c>
      <c r="CC13" s="25">
        <v>33.63985073655882</v>
      </c>
      <c r="CD13" s="25">
        <v>33.318190631704603</v>
      </c>
      <c r="CE13" s="25">
        <v>34.493427567799991</v>
      </c>
      <c r="CF13" s="25">
        <v>34.941901908523491</v>
      </c>
      <c r="CG13" s="17">
        <f t="shared" si="11"/>
        <v>34.144176766414866</v>
      </c>
      <c r="DE13" s="31"/>
      <c r="DF13" s="22" t="s">
        <v>22</v>
      </c>
      <c r="DG13" s="73">
        <v>57</v>
      </c>
      <c r="DH13" s="73">
        <v>35</v>
      </c>
      <c r="DI13" s="73">
        <v>0</v>
      </c>
      <c r="DJ13" s="73">
        <v>0</v>
      </c>
      <c r="DM13" s="22" t="s">
        <v>22</v>
      </c>
      <c r="DN13" s="73">
        <v>2.1539473684210524</v>
      </c>
      <c r="DO13" s="73">
        <v>1.8767857142857143</v>
      </c>
      <c r="DP13" s="73">
        <v>0</v>
      </c>
      <c r="DQ13" s="73">
        <v>0</v>
      </c>
      <c r="DS13" s="74"/>
      <c r="DZ13" s="6"/>
    </row>
    <row r="14" spans="1:131" s="5" customFormat="1" ht="15.75" thickBot="1" x14ac:dyDescent="0.3">
      <c r="O14" s="49">
        <v>30.113744075829398</v>
      </c>
      <c r="P14" s="49">
        <v>22.094786729857823</v>
      </c>
      <c r="AG14" s="11"/>
      <c r="AL14" s="4"/>
      <c r="AM14" s="4"/>
      <c r="AN14" s="4"/>
      <c r="AO14" s="4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11"/>
      <c r="BL14" s="21" t="s">
        <v>9</v>
      </c>
      <c r="BM14" s="10">
        <v>1.546</v>
      </c>
      <c r="BN14" s="10">
        <v>0.81799999999999995</v>
      </c>
      <c r="BO14" s="10">
        <v>1.391</v>
      </c>
      <c r="BP14" s="10">
        <v>0.58099999999999996</v>
      </c>
      <c r="BQ14" s="10">
        <v>0.62</v>
      </c>
      <c r="BR14" s="21"/>
      <c r="BS14" s="21"/>
      <c r="BT14" s="21"/>
      <c r="BU14" s="21"/>
      <c r="BV14" s="21"/>
      <c r="BW14" s="11"/>
      <c r="BX14" s="12"/>
      <c r="BY14" s="26" t="s">
        <v>46</v>
      </c>
      <c r="BZ14" s="26" t="s">
        <v>47</v>
      </c>
      <c r="CA14" s="27">
        <v>23.670596591183639</v>
      </c>
      <c r="CB14" s="27">
        <v>23.686342423244383</v>
      </c>
      <c r="CC14" s="27">
        <v>24.143043609393615</v>
      </c>
      <c r="CD14" s="27">
        <v>24.437698681559532</v>
      </c>
      <c r="CE14" s="27">
        <v>24.361113605387359</v>
      </c>
      <c r="CF14" s="27">
        <v>23.948564193483765</v>
      </c>
      <c r="CG14" s="17">
        <f t="shared" si="11"/>
        <v>24.041226517375382</v>
      </c>
      <c r="DE14" s="31"/>
      <c r="DF14" s="22" t="s">
        <v>28</v>
      </c>
      <c r="DG14" s="73"/>
      <c r="DH14" s="73">
        <v>37</v>
      </c>
      <c r="DI14" s="73">
        <v>5</v>
      </c>
      <c r="DJ14" s="73"/>
      <c r="DM14" s="22" t="s">
        <v>28</v>
      </c>
      <c r="DN14" s="73"/>
      <c r="DO14" s="73">
        <v>1.7972972972972969</v>
      </c>
      <c r="DP14" s="73">
        <v>0.82750000000000001</v>
      </c>
      <c r="DQ14" s="73">
        <v>0</v>
      </c>
      <c r="DS14" s="74"/>
      <c r="DT14" s="73"/>
      <c r="DZ14" s="6"/>
    </row>
    <row r="15" spans="1:131" s="5" customFormat="1" ht="16.5" thickTop="1" thickBot="1" x14ac:dyDescent="0.3">
      <c r="A15" s="13" t="s">
        <v>18</v>
      </c>
      <c r="B15" s="14">
        <v>1</v>
      </c>
      <c r="C15" s="14">
        <v>2</v>
      </c>
      <c r="D15" s="14">
        <v>3</v>
      </c>
      <c r="E15" s="14">
        <v>4</v>
      </c>
      <c r="F15" s="14">
        <v>5</v>
      </c>
      <c r="G15" s="14">
        <v>6</v>
      </c>
      <c r="H15" s="14">
        <v>7</v>
      </c>
      <c r="J15" s="22" t="s">
        <v>18</v>
      </c>
      <c r="K15" s="23" t="s">
        <v>30</v>
      </c>
      <c r="L15" s="23" t="s">
        <v>31</v>
      </c>
      <c r="M15" s="23" t="s">
        <v>29</v>
      </c>
      <c r="O15" s="49">
        <v>29.957366177167216</v>
      </c>
      <c r="P15" s="49">
        <v>25.409758408337282</v>
      </c>
      <c r="AG15" s="11"/>
      <c r="AH15" s="22" t="s">
        <v>18</v>
      </c>
      <c r="AI15" s="23"/>
      <c r="AJ15" s="23" t="s">
        <v>143</v>
      </c>
      <c r="AL15" s="4"/>
      <c r="AM15" s="4"/>
      <c r="AN15" s="4"/>
      <c r="AO15" s="4"/>
      <c r="BB15" s="11"/>
      <c r="BC15" s="22" t="s">
        <v>18</v>
      </c>
      <c r="BD15" s="23" t="s">
        <v>36</v>
      </c>
      <c r="BE15" s="23" t="s">
        <v>37</v>
      </c>
      <c r="BW15" s="11"/>
      <c r="BX15" s="22" t="s">
        <v>18</v>
      </c>
      <c r="BY15" s="23" t="s">
        <v>39</v>
      </c>
      <c r="BZ15" s="23" t="s">
        <v>40</v>
      </c>
      <c r="CA15" s="25">
        <v>51.653800932993164</v>
      </c>
      <c r="CB15" s="25">
        <v>52.71313014077321</v>
      </c>
      <c r="CC15" s="25">
        <v>49.122086476993509</v>
      </c>
      <c r="CD15" s="25">
        <v>54.032533960552357</v>
      </c>
      <c r="CE15" s="25">
        <v>53.415699423730494</v>
      </c>
      <c r="CF15" s="25">
        <v>55.559893444519425</v>
      </c>
      <c r="CG15" s="17">
        <f t="shared" si="11"/>
        <v>52.74952406326036</v>
      </c>
      <c r="DE15" s="31"/>
      <c r="DF15" s="22" t="s">
        <v>23</v>
      </c>
      <c r="DG15" s="73">
        <v>45</v>
      </c>
      <c r="DH15" s="73">
        <v>49</v>
      </c>
      <c r="DI15" s="73">
        <v>3</v>
      </c>
      <c r="DJ15" s="73">
        <v>0</v>
      </c>
      <c r="DM15" s="22" t="s">
        <v>23</v>
      </c>
      <c r="DN15" s="73">
        <v>2.7516666666666669</v>
      </c>
      <c r="DO15" s="73">
        <v>2.3221938775510202</v>
      </c>
      <c r="DP15" s="73">
        <v>1.2625</v>
      </c>
      <c r="DS15" s="74"/>
      <c r="DT15" s="73"/>
      <c r="DZ15" s="6"/>
    </row>
    <row r="16" spans="1:131" s="5" customFormat="1" ht="15.75" thickTop="1" x14ac:dyDescent="0.25">
      <c r="A16" s="3" t="s">
        <v>0</v>
      </c>
      <c r="B16" s="7">
        <v>47</v>
      </c>
      <c r="C16" s="7">
        <v>19</v>
      </c>
      <c r="D16" s="7">
        <v>23</v>
      </c>
      <c r="E16" s="7">
        <v>24</v>
      </c>
      <c r="F16" s="7">
        <v>30</v>
      </c>
      <c r="G16" s="7">
        <v>20</v>
      </c>
      <c r="H16" s="7"/>
      <c r="J16" s="3" t="s">
        <v>0</v>
      </c>
      <c r="K16" s="7">
        <f>(SUM(B16:H16))/720</f>
        <v>0.22638888888888889</v>
      </c>
      <c r="L16" s="7">
        <f>(K16/K19)*100</f>
        <v>7.7214590241591665</v>
      </c>
      <c r="M16" s="7">
        <f>(L16/100)*60</f>
        <v>4.6328754144954996</v>
      </c>
      <c r="O16" s="49">
        <v>34.760776882993838</v>
      </c>
      <c r="P16" s="49">
        <v>16.172430127901468</v>
      </c>
      <c r="AG16" s="11"/>
      <c r="AH16" s="3" t="s">
        <v>0</v>
      </c>
      <c r="AI16" s="7"/>
      <c r="AJ16" s="7">
        <v>9.8192771084337345</v>
      </c>
      <c r="AL16" s="4"/>
      <c r="AM16" s="4"/>
      <c r="AN16" s="4"/>
      <c r="AO16" s="4"/>
      <c r="BB16" s="11"/>
      <c r="BC16" s="3" t="s">
        <v>6</v>
      </c>
      <c r="BD16" s="7">
        <v>46</v>
      </c>
      <c r="BE16" s="7">
        <f>BD16/K19</f>
        <v>15.689246802463288</v>
      </c>
      <c r="BW16" s="11"/>
      <c r="BX16" s="3"/>
      <c r="BY16" s="23" t="s">
        <v>39</v>
      </c>
      <c r="BZ16" s="23" t="s">
        <v>41</v>
      </c>
      <c r="CA16" s="25">
        <v>40.298176737590907</v>
      </c>
      <c r="CB16" s="25">
        <v>41.761333424689546</v>
      </c>
      <c r="CC16" s="25">
        <v>37.796943238638434</v>
      </c>
      <c r="CD16" s="25">
        <v>46.811395030238089</v>
      </c>
      <c r="CE16" s="25">
        <v>42.1136322188988</v>
      </c>
      <c r="CF16" s="25">
        <v>37.356187122229102</v>
      </c>
      <c r="CG16" s="17">
        <f t="shared" si="11"/>
        <v>41.02294462871415</v>
      </c>
      <c r="CI16" s="5">
        <v>44.174762235234539</v>
      </c>
      <c r="CJ16" s="5">
        <v>38.961663955074918</v>
      </c>
      <c r="CK16" s="5">
        <v>22.91530172813297</v>
      </c>
      <c r="CL16" s="5">
        <v>23.981541960490659</v>
      </c>
      <c r="CM16" s="5">
        <v>34.144176766414866</v>
      </c>
      <c r="CN16" s="5">
        <v>24.041226517375382</v>
      </c>
      <c r="DE16" s="31"/>
      <c r="DF16" s="22" t="s">
        <v>24</v>
      </c>
      <c r="DG16" s="73">
        <v>76</v>
      </c>
      <c r="DH16" s="73"/>
      <c r="DI16" s="73"/>
      <c r="DJ16" s="73">
        <v>0</v>
      </c>
      <c r="DM16" s="22" t="s">
        <v>24</v>
      </c>
      <c r="DN16" s="73">
        <v>2.2307565789473687</v>
      </c>
      <c r="DO16" s="73"/>
      <c r="DP16" s="73"/>
      <c r="DQ16" s="73">
        <v>0</v>
      </c>
      <c r="DS16" s="74"/>
      <c r="DT16" s="73"/>
      <c r="DZ16" s="6"/>
    </row>
    <row r="17" spans="1:130" s="5" customFormat="1" x14ac:dyDescent="0.25">
      <c r="A17" s="3" t="s">
        <v>1</v>
      </c>
      <c r="B17" s="7">
        <v>184</v>
      </c>
      <c r="C17" s="7">
        <v>201</v>
      </c>
      <c r="D17" s="7">
        <v>215</v>
      </c>
      <c r="E17" s="7">
        <v>125</v>
      </c>
      <c r="F17" s="7">
        <v>195</v>
      </c>
      <c r="G17" s="7">
        <v>134</v>
      </c>
      <c r="H17" s="7"/>
      <c r="J17" s="3" t="s">
        <v>1</v>
      </c>
      <c r="K17" s="7">
        <f>(SUM(B17:H17))/720</f>
        <v>1.4638888888888888</v>
      </c>
      <c r="L17" s="7">
        <f>(K17/K19)*100</f>
        <v>49.928943628612025</v>
      </c>
      <c r="M17" s="7">
        <f>(L17/100)*60</f>
        <v>29.957366177167216</v>
      </c>
      <c r="O17" s="49">
        <v>25.52344860255803</v>
      </c>
      <c r="P17" s="49">
        <v>28.365703458076741</v>
      </c>
      <c r="AG17" s="11"/>
      <c r="AH17" s="3" t="s">
        <v>13</v>
      </c>
      <c r="AI17" s="7"/>
      <c r="AJ17" s="7">
        <v>47.053571428571431</v>
      </c>
      <c r="AL17" s="4"/>
      <c r="AM17" s="4"/>
      <c r="AN17" s="4"/>
      <c r="AO17" s="4"/>
      <c r="AP17" s="4"/>
      <c r="BB17" s="11"/>
      <c r="BC17" s="3" t="s">
        <v>7</v>
      </c>
      <c r="BD17" s="7">
        <v>67</v>
      </c>
      <c r="BE17" s="7">
        <f>BD17/K19</f>
        <v>22.85172903837044</v>
      </c>
      <c r="BJ17" s="4"/>
      <c r="BK17" s="4"/>
      <c r="BW17" s="11"/>
      <c r="BX17" s="3"/>
      <c r="BY17" s="23" t="s">
        <v>42</v>
      </c>
      <c r="BZ17" s="23" t="s">
        <v>2</v>
      </c>
      <c r="CA17" s="25">
        <v>20.911335857670544</v>
      </c>
      <c r="CB17" s="25">
        <v>21.404318069037082</v>
      </c>
      <c r="CC17" s="25">
        <v>22.365548532383194</v>
      </c>
      <c r="CD17" s="25">
        <v>21.5564807765371</v>
      </c>
      <c r="CE17" s="25">
        <v>20.596276128510283</v>
      </c>
      <c r="CF17" s="25">
        <v>20.279321711089121</v>
      </c>
      <c r="CG17" s="17">
        <f t="shared" si="11"/>
        <v>21.185546845871222</v>
      </c>
      <c r="CI17" s="5">
        <v>52.74952406326036</v>
      </c>
      <c r="CJ17" s="5">
        <v>41.02294462871415</v>
      </c>
      <c r="CK17" s="5">
        <v>21.185546845871222</v>
      </c>
      <c r="CL17" s="5">
        <v>21.50653471658946</v>
      </c>
      <c r="CM17" s="5">
        <v>34.606516792877805</v>
      </c>
      <c r="CN17" s="5">
        <v>23.582306860809762</v>
      </c>
      <c r="DE17" s="31"/>
      <c r="DF17" s="22" t="s">
        <v>25</v>
      </c>
      <c r="DG17" s="73">
        <v>32</v>
      </c>
      <c r="DH17" s="73"/>
      <c r="DI17" s="73"/>
      <c r="DJ17" s="73"/>
      <c r="DM17" s="22" t="s">
        <v>25</v>
      </c>
      <c r="DN17" s="73">
        <v>2.6027343750000003</v>
      </c>
      <c r="DO17" s="73"/>
      <c r="DP17" s="73"/>
      <c r="DQ17" s="73"/>
      <c r="DS17" s="74"/>
      <c r="DT17" s="73"/>
      <c r="DZ17" s="6"/>
    </row>
    <row r="18" spans="1:130" s="5" customFormat="1" x14ac:dyDescent="0.25">
      <c r="A18" s="1" t="s">
        <v>2</v>
      </c>
      <c r="B18" s="8">
        <v>129</v>
      </c>
      <c r="C18" s="8">
        <v>140</v>
      </c>
      <c r="D18" s="8">
        <v>122</v>
      </c>
      <c r="E18" s="8">
        <v>211</v>
      </c>
      <c r="F18" s="8">
        <v>135</v>
      </c>
      <c r="G18" s="8">
        <v>157</v>
      </c>
      <c r="H18" s="8"/>
      <c r="J18" s="1" t="s">
        <v>2</v>
      </c>
      <c r="K18" s="8">
        <f>(SUM(B18:H18))/720</f>
        <v>1.2416666666666667</v>
      </c>
      <c r="L18" s="8">
        <f>(K18/K19)*100</f>
        <v>42.349597347228801</v>
      </c>
      <c r="M18" s="8">
        <f>(L18/100)*60</f>
        <v>25.409758408337282</v>
      </c>
      <c r="O18" s="49">
        <v>30.469416785206263</v>
      </c>
      <c r="P18" s="49">
        <v>21.479374110953056</v>
      </c>
      <c r="AG18" s="11"/>
      <c r="AH18" s="3" t="s">
        <v>2</v>
      </c>
      <c r="AI18" s="7"/>
      <c r="AJ18" s="7">
        <v>54.512195121951223</v>
      </c>
      <c r="AL18" s="4"/>
      <c r="AM18" s="4"/>
      <c r="AN18" s="4"/>
      <c r="AO18" s="4"/>
      <c r="AP18" s="4"/>
      <c r="BB18" s="11"/>
      <c r="BC18" s="3" t="s">
        <v>8</v>
      </c>
      <c r="BD18" s="7">
        <v>66</v>
      </c>
      <c r="BE18" s="7">
        <f>BD18/K19</f>
        <v>22.510658455708196</v>
      </c>
      <c r="BJ18" s="4"/>
      <c r="BK18" s="4"/>
      <c r="BW18" s="11"/>
      <c r="BX18" s="3"/>
      <c r="BY18" s="23" t="s">
        <v>42</v>
      </c>
      <c r="BZ18" s="23" t="s">
        <v>43</v>
      </c>
      <c r="CA18" s="25">
        <v>20.419528145884094</v>
      </c>
      <c r="CB18" s="25">
        <v>22.202902163366012</v>
      </c>
      <c r="CC18" s="25">
        <v>22.027433811337531</v>
      </c>
      <c r="CD18" s="25">
        <v>21.347643741904761</v>
      </c>
      <c r="CE18" s="25">
        <v>21.921994002282741</v>
      </c>
      <c r="CF18" s="25">
        <v>21.119706434761611</v>
      </c>
      <c r="CG18" s="17">
        <f t="shared" si="11"/>
        <v>21.50653471658946</v>
      </c>
      <c r="CI18" s="5">
        <v>50.245611880826658</v>
      </c>
      <c r="CJ18" s="5">
        <v>52.198532191212131</v>
      </c>
      <c r="CK18" s="5">
        <v>22.957357263793615</v>
      </c>
      <c r="CL18" s="5">
        <v>22.365179816094074</v>
      </c>
      <c r="CM18" s="5">
        <v>38.562715839256533</v>
      </c>
      <c r="CN18" s="5">
        <v>23.363956866820502</v>
      </c>
      <c r="DE18" s="31"/>
      <c r="DF18" s="73" t="s">
        <v>15</v>
      </c>
      <c r="DG18" s="73">
        <f>AVERAGE(DG7:DG17)</f>
        <v>87.9</v>
      </c>
      <c r="DH18" s="73">
        <f>AVERAGE(DH7:DH17)</f>
        <v>53.5</v>
      </c>
      <c r="DI18" s="73">
        <f>AVERAGE(DI7:DI17)</f>
        <v>5.5555555555555554</v>
      </c>
      <c r="DJ18" s="73">
        <f>AVERAGE(DJ7:DJ17)</f>
        <v>0.75</v>
      </c>
      <c r="DM18" s="73" t="s">
        <v>15</v>
      </c>
      <c r="DN18" s="73">
        <f>AVERAGE(DN7:DN17)</f>
        <v>3.91868133542865</v>
      </c>
      <c r="DO18" s="73">
        <f>AVERAGE(DO7:DO17)</f>
        <v>2.1498754430340461</v>
      </c>
      <c r="DP18" s="73">
        <f>AVERAGE(DP7:DP17)</f>
        <v>0.96908475783475778</v>
      </c>
      <c r="DQ18" s="73">
        <f>AVERAGE(DQ7:DQ17)</f>
        <v>0.17937500000000001</v>
      </c>
      <c r="DR18" s="73"/>
      <c r="DS18" s="74"/>
      <c r="DT18" s="73"/>
      <c r="DZ18" s="6"/>
    </row>
    <row r="19" spans="1:130" s="5" customFormat="1" x14ac:dyDescent="0.25">
      <c r="A19" s="3" t="s">
        <v>10</v>
      </c>
      <c r="B19" s="7">
        <v>360</v>
      </c>
      <c r="C19" s="7">
        <v>360</v>
      </c>
      <c r="D19" s="7">
        <v>360</v>
      </c>
      <c r="E19" s="7">
        <v>360</v>
      </c>
      <c r="F19" s="7">
        <v>360</v>
      </c>
      <c r="G19" s="7">
        <v>311</v>
      </c>
      <c r="H19" s="7"/>
      <c r="J19" s="3" t="s">
        <v>10</v>
      </c>
      <c r="K19" s="7">
        <f>(SUM(B19:H19))/720</f>
        <v>2.9319444444444445</v>
      </c>
      <c r="L19" s="7">
        <f>SUM(L16:L18)</f>
        <v>100</v>
      </c>
      <c r="M19" s="7">
        <f>SUM(M16:M18)</f>
        <v>60</v>
      </c>
      <c r="O19" s="49">
        <v>32.884888678351494</v>
      </c>
      <c r="P19" s="49">
        <v>21.828517290383704</v>
      </c>
      <c r="AG19" s="11"/>
      <c r="AH19" s="3"/>
      <c r="AI19" s="7"/>
      <c r="AJ19" s="7"/>
      <c r="AL19" s="4"/>
      <c r="AM19" s="4"/>
      <c r="AN19" s="4"/>
      <c r="AO19" s="4"/>
      <c r="AP19" s="4"/>
      <c r="BB19" s="11"/>
      <c r="BC19" s="3" t="s">
        <v>9</v>
      </c>
      <c r="BD19" s="7">
        <v>37</v>
      </c>
      <c r="BE19" s="7">
        <f>BD19/K19</f>
        <v>12.619611558503079</v>
      </c>
      <c r="BJ19" s="4"/>
      <c r="BK19" s="4"/>
      <c r="BW19" s="11"/>
      <c r="BX19" s="3"/>
      <c r="BY19" s="23" t="s">
        <v>44</v>
      </c>
      <c r="BZ19" s="23" t="s">
        <v>45</v>
      </c>
      <c r="CA19" s="25">
        <v>34.264104688255813</v>
      </c>
      <c r="CB19" s="25">
        <v>35.434511041164903</v>
      </c>
      <c r="CC19" s="25">
        <v>33.248808839557917</v>
      </c>
      <c r="CD19" s="25">
        <v>36.695364973221189</v>
      </c>
      <c r="CE19" s="25">
        <v>34.61064861705966</v>
      </c>
      <c r="CF19" s="25">
        <v>33.385662598007372</v>
      </c>
      <c r="CG19" s="17">
        <f t="shared" si="11"/>
        <v>34.606516792877805</v>
      </c>
      <c r="CI19" s="5">
        <v>50.957992456733962</v>
      </c>
      <c r="CJ19" s="5">
        <v>48.34432665460853</v>
      </c>
      <c r="CK19" s="5">
        <v>25.182447330867586</v>
      </c>
      <c r="CL19" s="5">
        <v>24.499049741624447</v>
      </c>
      <c r="CM19" s="5">
        <v>42.335018248262983</v>
      </c>
      <c r="CN19" s="5">
        <v>25.786441911225907</v>
      </c>
      <c r="DE19" s="31"/>
      <c r="DF19" s="73" t="s">
        <v>4</v>
      </c>
      <c r="DG19" s="73">
        <f>STDEV(DG7:DG17)</f>
        <v>50.372942472455712</v>
      </c>
      <c r="DH19" s="73">
        <f t="shared" ref="DH19:DJ19" si="12">STDEV(DH7:DH17)</f>
        <v>25.348992653977959</v>
      </c>
      <c r="DI19" s="73">
        <f t="shared" si="12"/>
        <v>3.8765677832043357</v>
      </c>
      <c r="DJ19" s="73">
        <f t="shared" si="12"/>
        <v>1.7525491637693282</v>
      </c>
      <c r="DM19" s="73" t="s">
        <v>4</v>
      </c>
      <c r="DN19" s="73">
        <f>STDEV(DN7:DN17)</f>
        <v>1.5753542451238765</v>
      </c>
      <c r="DO19" s="73">
        <f>STDEV(DO7:DO17)</f>
        <v>0.354604508147917</v>
      </c>
      <c r="DP19" s="73">
        <f t="shared" ref="DP19:DQ19" si="13">STDEV(DP7:DP17)</f>
        <v>0.4373266219548036</v>
      </c>
      <c r="DQ19" s="73">
        <f t="shared" si="13"/>
        <v>0.33409191955850376</v>
      </c>
      <c r="DR19" s="73">
        <f>AVERAGE(DN18:DQ18)</f>
        <v>1.8042541340743636</v>
      </c>
      <c r="DS19" s="74"/>
      <c r="DT19" s="73"/>
      <c r="DZ19" s="6"/>
    </row>
    <row r="20" spans="1:130" s="5" customFormat="1" ht="15.75" thickBot="1" x14ac:dyDescent="0.3">
      <c r="O20" s="49">
        <v>31.520606347702515</v>
      </c>
      <c r="P20" s="49">
        <v>20.549502605400281</v>
      </c>
      <c r="AG20" s="11"/>
      <c r="AL20" s="4"/>
      <c r="AM20" s="4"/>
      <c r="AN20" s="4"/>
      <c r="AO20" s="4"/>
      <c r="AP20" s="4"/>
      <c r="BB20" s="11"/>
      <c r="BJ20" s="4"/>
      <c r="BK20" s="4"/>
      <c r="BW20" s="11"/>
      <c r="BX20" s="12"/>
      <c r="BY20" s="26" t="s">
        <v>46</v>
      </c>
      <c r="BZ20" s="26" t="s">
        <v>47</v>
      </c>
      <c r="CA20" s="27">
        <v>22.866182826770753</v>
      </c>
      <c r="CB20" s="27">
        <v>23.550770354038661</v>
      </c>
      <c r="CC20" s="27">
        <v>23.879467426081582</v>
      </c>
      <c r="CD20" s="27">
        <v>24.34873165209018</v>
      </c>
      <c r="CE20" s="27">
        <v>23.723296240213276</v>
      </c>
      <c r="CF20" s="27">
        <v>23.125392665664108</v>
      </c>
      <c r="CG20" s="17">
        <f t="shared" si="11"/>
        <v>23.582306860809762</v>
      </c>
      <c r="CI20" s="5">
        <v>45.928862835778084</v>
      </c>
      <c r="CJ20" s="5">
        <v>48.062499955368317</v>
      </c>
      <c r="CK20" s="5">
        <v>24.669419342531743</v>
      </c>
      <c r="CL20" s="5">
        <v>24.5823983843276</v>
      </c>
      <c r="CM20" s="5">
        <v>38.27773640429394</v>
      </c>
      <c r="CN20" s="5">
        <v>26.768552016014102</v>
      </c>
      <c r="DE20" s="31"/>
      <c r="DF20" s="73" t="s">
        <v>5</v>
      </c>
      <c r="DG20" s="73">
        <f>DG19/(SQRT(10))</f>
        <v>15.929323065759361</v>
      </c>
      <c r="DH20" s="73">
        <f>DH19/(SQRT(8))</f>
        <v>8.9622223009378956</v>
      </c>
      <c r="DI20" s="73">
        <f>DI19/(SQRT(9))</f>
        <v>1.2921892610681118</v>
      </c>
      <c r="DJ20" s="73">
        <f>DJ19/(SQRT(8))</f>
        <v>0.61961969903205261</v>
      </c>
      <c r="DM20" s="73" t="s">
        <v>5</v>
      </c>
      <c r="DN20" s="73">
        <f>DN19/(SQRT(10))</f>
        <v>0.49817075362066554</v>
      </c>
      <c r="DO20" s="73">
        <f>DO19/(SQRT(8))</f>
        <v>0.12537162617535622</v>
      </c>
      <c r="DP20" s="73">
        <f>DP19/(SQRT(9))</f>
        <v>0.1457755406516012</v>
      </c>
      <c r="DQ20" s="73">
        <f>DQ19/(SQRT(8))</f>
        <v>0.11811933092972426</v>
      </c>
      <c r="DR20" s="73"/>
      <c r="DS20" s="74"/>
      <c r="DT20" s="73"/>
      <c r="DZ20" s="6"/>
    </row>
    <row r="21" spans="1:130" s="5" customFormat="1" ht="16.5" thickTop="1" thickBot="1" x14ac:dyDescent="0.3">
      <c r="A21" s="13" t="s">
        <v>19</v>
      </c>
      <c r="B21" s="14">
        <v>1</v>
      </c>
      <c r="C21" s="14">
        <v>2</v>
      </c>
      <c r="D21" s="14">
        <v>3</v>
      </c>
      <c r="E21" s="14">
        <v>4</v>
      </c>
      <c r="F21" s="14">
        <v>5</v>
      </c>
      <c r="G21" s="14">
        <v>6</v>
      </c>
      <c r="H21" s="14">
        <v>7</v>
      </c>
      <c r="J21" s="22" t="s">
        <v>19</v>
      </c>
      <c r="K21" s="23" t="s">
        <v>30</v>
      </c>
      <c r="L21" s="23" t="s">
        <v>31</v>
      </c>
      <c r="M21" s="23" t="s">
        <v>29</v>
      </c>
      <c r="O21" s="49">
        <v>29.076267171956424</v>
      </c>
      <c r="P21" s="49">
        <v>22.368545712932256</v>
      </c>
      <c r="AG21" s="11"/>
      <c r="AH21" s="22" t="s">
        <v>19</v>
      </c>
      <c r="AI21" s="23"/>
      <c r="AJ21" s="23" t="s">
        <v>143</v>
      </c>
      <c r="AL21" s="53"/>
      <c r="AM21" s="4"/>
      <c r="AN21" s="53"/>
      <c r="AO21" s="53"/>
      <c r="AP21" s="4"/>
      <c r="BB21" s="11"/>
      <c r="BC21" s="22" t="s">
        <v>19</v>
      </c>
      <c r="BD21" s="23" t="s">
        <v>36</v>
      </c>
      <c r="BE21" s="23" t="s">
        <v>37</v>
      </c>
      <c r="BJ21" s="4"/>
      <c r="BK21" s="4"/>
      <c r="BW21" s="11"/>
      <c r="BX21" s="22" t="s">
        <v>19</v>
      </c>
      <c r="BY21" s="23" t="s">
        <v>39</v>
      </c>
      <c r="BZ21" s="23" t="s">
        <v>40</v>
      </c>
      <c r="CA21" s="25">
        <v>48.108205455898684</v>
      </c>
      <c r="CB21" s="25">
        <v>52.155473561820259</v>
      </c>
      <c r="CC21" s="25">
        <v>51.610668288428585</v>
      </c>
      <c r="CD21" s="25">
        <v>51.808524729017236</v>
      </c>
      <c r="CE21" s="25">
        <v>48.698252708439711</v>
      </c>
      <c r="CF21" s="25">
        <v>49.092546541355475</v>
      </c>
      <c r="CG21" s="17">
        <f t="shared" si="11"/>
        <v>50.245611880826658</v>
      </c>
      <c r="CI21" s="5">
        <v>48.397685652984329</v>
      </c>
      <c r="CJ21" s="5">
        <v>42.81145098244081</v>
      </c>
      <c r="CK21" s="5">
        <v>22.31757992664981</v>
      </c>
      <c r="CL21" s="5">
        <v>23.038544751372559</v>
      </c>
      <c r="CM21" s="5">
        <v>29.92927285699783</v>
      </c>
      <c r="CN21" s="5">
        <v>24.386964921535068</v>
      </c>
      <c r="DE21" s="31"/>
      <c r="DF21" s="73"/>
      <c r="DG21" s="73"/>
      <c r="DH21" s="74"/>
      <c r="DI21" s="74"/>
      <c r="DJ21" s="73"/>
      <c r="DS21" s="74"/>
      <c r="DT21" s="73"/>
      <c r="DZ21" s="6"/>
    </row>
    <row r="22" spans="1:130" s="5" customFormat="1" ht="15.75" thickTop="1" x14ac:dyDescent="0.25">
      <c r="A22" s="3" t="s">
        <v>0</v>
      </c>
      <c r="B22" s="7">
        <v>41</v>
      </c>
      <c r="C22" s="7">
        <v>72</v>
      </c>
      <c r="D22" s="7">
        <v>52</v>
      </c>
      <c r="E22" s="7">
        <v>68</v>
      </c>
      <c r="F22" s="7">
        <v>35</v>
      </c>
      <c r="G22" s="7">
        <v>51</v>
      </c>
      <c r="H22" s="7"/>
      <c r="J22" s="3" t="s">
        <v>0</v>
      </c>
      <c r="K22" s="7">
        <f>(SUM(B22:H22))/720</f>
        <v>0.44305555555555554</v>
      </c>
      <c r="L22" s="7">
        <f>(K22/K25)*100</f>
        <v>15.111321648507817</v>
      </c>
      <c r="M22" s="7">
        <f>(L22/100)*60</f>
        <v>9.0667929891046892</v>
      </c>
      <c r="O22" s="45"/>
      <c r="P22" s="46"/>
      <c r="AG22" s="11"/>
      <c r="AH22" s="3" t="s">
        <v>0</v>
      </c>
      <c r="AI22" s="7"/>
      <c r="AJ22" s="7">
        <v>14.5</v>
      </c>
      <c r="AL22" s="53"/>
      <c r="AM22" s="4"/>
      <c r="AN22" s="53"/>
      <c r="AO22" s="53"/>
      <c r="AP22" s="4"/>
      <c r="BB22" s="11"/>
      <c r="BC22" s="3" t="s">
        <v>6</v>
      </c>
      <c r="BD22" s="7">
        <v>75</v>
      </c>
      <c r="BE22" s="7">
        <f>BD22/K25</f>
        <v>25.580293699668402</v>
      </c>
      <c r="BJ22" s="4"/>
      <c r="BK22" s="4"/>
      <c r="BW22" s="11"/>
      <c r="BX22" s="3"/>
      <c r="BY22" s="23" t="s">
        <v>39</v>
      </c>
      <c r="BZ22" s="23" t="s">
        <v>41</v>
      </c>
      <c r="CA22" s="25">
        <v>50.183046668269228</v>
      </c>
      <c r="CB22" s="25">
        <v>52.343093658721152</v>
      </c>
      <c r="CC22" s="25">
        <v>51.345194134930551</v>
      </c>
      <c r="CD22" s="25">
        <v>53.242187678249998</v>
      </c>
      <c r="CE22" s="25">
        <v>54.90340521414543</v>
      </c>
      <c r="CF22" s="25">
        <v>51.174265792956419</v>
      </c>
      <c r="CG22" s="17">
        <f t="shared" si="11"/>
        <v>52.198532191212131</v>
      </c>
      <c r="CI22" s="5">
        <v>47.027294706230499</v>
      </c>
      <c r="CJ22" s="5">
        <v>43.512198506652794</v>
      </c>
      <c r="CK22" s="5">
        <v>20.423816063329514</v>
      </c>
      <c r="CL22" s="5">
        <v>22.412813450669343</v>
      </c>
      <c r="CM22" s="5">
        <v>29.012780466509298</v>
      </c>
      <c r="CN22" s="5">
        <v>23.977619707990133</v>
      </c>
      <c r="DE22" s="31"/>
      <c r="DS22" s="74"/>
      <c r="DT22" s="73"/>
      <c r="DZ22" s="6"/>
    </row>
    <row r="23" spans="1:130" s="5" customFormat="1" x14ac:dyDescent="0.25">
      <c r="A23" s="3" t="s">
        <v>1</v>
      </c>
      <c r="B23" s="7">
        <v>255</v>
      </c>
      <c r="C23" s="7">
        <v>219</v>
      </c>
      <c r="D23" s="7">
        <v>221</v>
      </c>
      <c r="E23" s="7">
        <v>150</v>
      </c>
      <c r="F23" s="7">
        <v>213</v>
      </c>
      <c r="G23" s="7">
        <v>165</v>
      </c>
      <c r="H23" s="7"/>
      <c r="J23" s="3" t="s">
        <v>1</v>
      </c>
      <c r="K23" s="7">
        <f>(SUM(B23:H23))/720</f>
        <v>1.6986111111111111</v>
      </c>
      <c r="L23" s="7">
        <f>(K23/K25)*100</f>
        <v>57.934628138323063</v>
      </c>
      <c r="M23" s="7">
        <f>(L23/100)*60</f>
        <v>34.760776882993838</v>
      </c>
      <c r="O23" s="45"/>
      <c r="P23" s="45"/>
      <c r="AG23" s="11"/>
      <c r="AH23" s="3" t="s">
        <v>13</v>
      </c>
      <c r="AI23" s="7"/>
      <c r="AJ23" s="7">
        <v>48.1496062992126</v>
      </c>
      <c r="AL23" s="53"/>
      <c r="AM23" s="4"/>
      <c r="AN23" s="53"/>
      <c r="AO23" s="53"/>
      <c r="AP23" s="4"/>
      <c r="BB23" s="11"/>
      <c r="BC23" s="3" t="s">
        <v>7</v>
      </c>
      <c r="BD23" s="7">
        <v>96</v>
      </c>
      <c r="BE23" s="7">
        <f>BD23/K25</f>
        <v>32.742775935575558</v>
      </c>
      <c r="BJ23" s="4"/>
      <c r="BK23" s="4"/>
      <c r="BW23" s="11"/>
      <c r="BX23" s="3"/>
      <c r="BY23" s="23" t="s">
        <v>42</v>
      </c>
      <c r="BZ23" s="23" t="s">
        <v>2</v>
      </c>
      <c r="CA23" s="25">
        <v>21.970136445367189</v>
      </c>
      <c r="CB23" s="25">
        <v>23.489667073175305</v>
      </c>
      <c r="CC23" s="25">
        <v>23.188519849561381</v>
      </c>
      <c r="CD23" s="25">
        <v>23.224414494567814</v>
      </c>
      <c r="CE23" s="25">
        <v>23.148378022985352</v>
      </c>
      <c r="CF23" s="25">
        <v>22.723027697104666</v>
      </c>
      <c r="CG23" s="17">
        <f t="shared" si="11"/>
        <v>22.957357263793615</v>
      </c>
      <c r="CI23" s="5">
        <v>52.881282183336644</v>
      </c>
      <c r="CJ23" s="5">
        <v>47.529517829590297</v>
      </c>
      <c r="CK23" s="5">
        <v>23.03346313861881</v>
      </c>
      <c r="CL23" s="5">
        <v>24.957527354842551</v>
      </c>
      <c r="CM23" s="5">
        <v>35.111793686425465</v>
      </c>
      <c r="CN23" s="5">
        <v>24.133669747424552</v>
      </c>
      <c r="DE23" s="31"/>
      <c r="DS23" s="74"/>
      <c r="DT23" s="73"/>
      <c r="DZ23" s="6"/>
    </row>
    <row r="24" spans="1:130" s="5" customFormat="1" x14ac:dyDescent="0.25">
      <c r="A24" s="1" t="s">
        <v>2</v>
      </c>
      <c r="B24" s="8">
        <v>64</v>
      </c>
      <c r="C24" s="8">
        <v>69</v>
      </c>
      <c r="D24" s="8">
        <v>87</v>
      </c>
      <c r="E24" s="8">
        <v>142</v>
      </c>
      <c r="F24" s="8">
        <v>112</v>
      </c>
      <c r="G24" s="8">
        <v>95</v>
      </c>
      <c r="H24" s="8"/>
      <c r="J24" s="1" t="s">
        <v>2</v>
      </c>
      <c r="K24" s="8">
        <f>(SUM(B24:H24))/720</f>
        <v>0.79027777777777775</v>
      </c>
      <c r="L24" s="8">
        <f>(K24/K25)*100</f>
        <v>26.954050213169111</v>
      </c>
      <c r="M24" s="8">
        <f>(L24/100)*60</f>
        <v>16.172430127901468</v>
      </c>
      <c r="AG24" s="11"/>
      <c r="AH24" s="3" t="s">
        <v>2</v>
      </c>
      <c r="AI24" s="7"/>
      <c r="AJ24" s="7">
        <v>43.106060606060609</v>
      </c>
      <c r="AL24" s="53"/>
      <c r="AM24" s="4"/>
      <c r="AN24" s="53"/>
      <c r="AO24" s="53"/>
      <c r="BB24" s="11"/>
      <c r="BC24" s="3" t="s">
        <v>8</v>
      </c>
      <c r="BD24" s="7">
        <v>52</v>
      </c>
      <c r="BE24" s="7">
        <f>BD24/K25</f>
        <v>17.735670298436759</v>
      </c>
      <c r="BW24" s="11"/>
      <c r="BX24" s="3"/>
      <c r="BY24" s="23" t="s">
        <v>42</v>
      </c>
      <c r="BZ24" s="23" t="s">
        <v>43</v>
      </c>
      <c r="CA24" s="25">
        <v>22.250326935230774</v>
      </c>
      <c r="CB24" s="25">
        <v>23.634909352967696</v>
      </c>
      <c r="CC24" s="25">
        <v>23.773565932083333</v>
      </c>
      <c r="CD24" s="25">
        <v>22.818337384500001</v>
      </c>
      <c r="CE24" s="25">
        <v>20.73948720197901</v>
      </c>
      <c r="CF24" s="25">
        <v>20.974452089803641</v>
      </c>
      <c r="CG24" s="17">
        <f t="shared" si="11"/>
        <v>22.365179816094074</v>
      </c>
      <c r="DE24" s="31"/>
      <c r="DS24" s="74"/>
      <c r="DT24" s="73"/>
      <c r="DZ24" s="6"/>
    </row>
    <row r="25" spans="1:130" s="5" customFormat="1" x14ac:dyDescent="0.25">
      <c r="A25" s="3" t="s">
        <v>10</v>
      </c>
      <c r="B25" s="7">
        <v>360</v>
      </c>
      <c r="C25" s="7">
        <v>360</v>
      </c>
      <c r="D25" s="7">
        <v>360</v>
      </c>
      <c r="E25" s="7">
        <v>360</v>
      </c>
      <c r="F25" s="7">
        <v>360</v>
      </c>
      <c r="G25" s="7">
        <v>311</v>
      </c>
      <c r="H25" s="7"/>
      <c r="J25" s="3" t="s">
        <v>10</v>
      </c>
      <c r="K25" s="7">
        <f>(SUM(B25:H25))/720</f>
        <v>2.9319444444444445</v>
      </c>
      <c r="L25" s="7">
        <f>SUM(L22:L24)</f>
        <v>99.999999999999986</v>
      </c>
      <c r="M25" s="7">
        <f>SUM(M22:M24)</f>
        <v>60</v>
      </c>
      <c r="AG25" s="11"/>
      <c r="AH25" s="3"/>
      <c r="AI25" s="7"/>
      <c r="AJ25" s="7"/>
      <c r="AL25" s="53"/>
      <c r="AM25" s="4"/>
      <c r="AN25" s="53"/>
      <c r="AO25" s="53"/>
      <c r="BB25" s="11"/>
      <c r="BC25" s="3" t="s">
        <v>9</v>
      </c>
      <c r="BD25" s="7">
        <v>35</v>
      </c>
      <c r="BE25" s="7">
        <f>BD25/K25</f>
        <v>11.937470393178588</v>
      </c>
      <c r="BW25" s="11"/>
      <c r="BX25" s="3"/>
      <c r="BY25" s="23" t="s">
        <v>44</v>
      </c>
      <c r="BZ25" s="23" t="s">
        <v>45</v>
      </c>
      <c r="CA25" s="25">
        <v>38.202747547656251</v>
      </c>
      <c r="CB25" s="25">
        <v>38.451153517911344</v>
      </c>
      <c r="CC25" s="25">
        <v>38.187633727241675</v>
      </c>
      <c r="CD25" s="25">
        <v>38.430847437242647</v>
      </c>
      <c r="CE25" s="25">
        <v>38.881628382917427</v>
      </c>
      <c r="CF25" s="25">
        <v>39.222284422569885</v>
      </c>
      <c r="CG25" s="17">
        <f t="shared" si="11"/>
        <v>38.562715839256533</v>
      </c>
      <c r="DE25" s="31"/>
      <c r="DS25" s="73"/>
      <c r="DT25" s="73"/>
      <c r="DZ25" s="6"/>
    </row>
    <row r="26" spans="1:130" s="5" customFormat="1" ht="15.75" thickBot="1" x14ac:dyDescent="0.3">
      <c r="AG26" s="11"/>
      <c r="AL26" s="53"/>
      <c r="AM26" s="4"/>
      <c r="AN26" s="53"/>
      <c r="AO26" s="53"/>
      <c r="BB26" s="11"/>
      <c r="BW26" s="11"/>
      <c r="BX26" s="12"/>
      <c r="BY26" s="26" t="s">
        <v>46</v>
      </c>
      <c r="BZ26" s="26" t="s">
        <v>47</v>
      </c>
      <c r="CA26" s="27">
        <v>23.081264366222207</v>
      </c>
      <c r="CB26" s="27">
        <v>23.667415500090573</v>
      </c>
      <c r="CC26" s="27">
        <v>22.967145931846176</v>
      </c>
      <c r="CD26" s="27">
        <v>23.480421601348031</v>
      </c>
      <c r="CE26" s="27">
        <v>23.702226378294487</v>
      </c>
      <c r="CF26" s="27">
        <v>23.285267423121553</v>
      </c>
      <c r="CG26" s="17">
        <f t="shared" si="11"/>
        <v>23.363956866820502</v>
      </c>
      <c r="DE26" s="31"/>
      <c r="DS26" s="73"/>
      <c r="DT26" s="73"/>
      <c r="DZ26" s="6"/>
    </row>
    <row r="27" spans="1:130" s="5" customFormat="1" ht="16.5" thickTop="1" thickBot="1" x14ac:dyDescent="0.3">
      <c r="A27" s="13" t="s">
        <v>20</v>
      </c>
      <c r="B27" s="14">
        <v>1</v>
      </c>
      <c r="C27" s="14">
        <v>2</v>
      </c>
      <c r="D27" s="14">
        <v>3</v>
      </c>
      <c r="E27" s="14">
        <v>4</v>
      </c>
      <c r="F27" s="14">
        <v>5</v>
      </c>
      <c r="G27" s="14">
        <v>6</v>
      </c>
      <c r="H27" s="14">
        <v>7</v>
      </c>
      <c r="J27" s="22" t="s">
        <v>20</v>
      </c>
      <c r="K27" s="23" t="s">
        <v>30</v>
      </c>
      <c r="L27" s="23" t="s">
        <v>31</v>
      </c>
      <c r="M27" s="23" t="s">
        <v>29</v>
      </c>
      <c r="AG27" s="11"/>
      <c r="AH27" s="22" t="s">
        <v>20</v>
      </c>
      <c r="AI27" s="23"/>
      <c r="AJ27" s="23" t="s">
        <v>143</v>
      </c>
      <c r="AL27" s="53"/>
      <c r="AM27" s="4"/>
      <c r="AN27" s="53"/>
      <c r="AO27" s="53"/>
      <c r="BB27" s="11"/>
      <c r="BC27" s="22" t="s">
        <v>20</v>
      </c>
      <c r="BD27" s="23" t="s">
        <v>36</v>
      </c>
      <c r="BE27" s="23" t="s">
        <v>37</v>
      </c>
      <c r="BW27" s="11"/>
      <c r="BX27" s="22" t="s">
        <v>20</v>
      </c>
      <c r="BY27" s="23" t="s">
        <v>39</v>
      </c>
      <c r="BZ27" s="23" t="s">
        <v>40</v>
      </c>
      <c r="CA27" s="25">
        <v>50.33389636546157</v>
      </c>
      <c r="CB27" s="25">
        <v>50.469748415183211</v>
      </c>
      <c r="CC27" s="25">
        <v>50.801231284112134</v>
      </c>
      <c r="CD27" s="25">
        <v>49.837978287025543</v>
      </c>
      <c r="CE27" s="25">
        <v>51.145106378405011</v>
      </c>
      <c r="CF27" s="25">
        <v>53.159994010216309</v>
      </c>
      <c r="CG27" s="17">
        <f t="shared" si="11"/>
        <v>50.957992456733962</v>
      </c>
      <c r="DE27" s="31"/>
      <c r="DS27" s="73"/>
      <c r="DT27" s="73"/>
      <c r="DZ27" s="6"/>
    </row>
    <row r="28" spans="1:130" s="5" customFormat="1" ht="15.75" thickTop="1" x14ac:dyDescent="0.25">
      <c r="A28" s="3" t="s">
        <v>0</v>
      </c>
      <c r="B28" s="7">
        <v>31</v>
      </c>
      <c r="C28" s="7">
        <v>34</v>
      </c>
      <c r="D28" s="7">
        <v>60</v>
      </c>
      <c r="E28" s="7">
        <v>30</v>
      </c>
      <c r="F28" s="7">
        <v>26</v>
      </c>
      <c r="G28" s="7">
        <v>34</v>
      </c>
      <c r="H28" s="7"/>
      <c r="J28" s="3" t="s">
        <v>0</v>
      </c>
      <c r="K28" s="7">
        <f>(SUM(B28:H28))/720</f>
        <v>0.2986111111111111</v>
      </c>
      <c r="L28" s="7">
        <f>(K28/K31)*100</f>
        <v>10.184746565608716</v>
      </c>
      <c r="M28" s="7">
        <f>(L28/100)*60</f>
        <v>6.1108479393652289</v>
      </c>
      <c r="AG28" s="11"/>
      <c r="AH28" s="3" t="s">
        <v>0</v>
      </c>
      <c r="AI28" s="7"/>
      <c r="AJ28" s="7">
        <v>9.2672413793103452</v>
      </c>
      <c r="AL28" s="53"/>
      <c r="AM28" s="4"/>
      <c r="AN28" s="53"/>
      <c r="AO28" s="53"/>
      <c r="BB28" s="11"/>
      <c r="BC28" s="3" t="s">
        <v>6</v>
      </c>
      <c r="BD28" s="7">
        <v>46</v>
      </c>
      <c r="BE28" s="7">
        <f>BD28/K31</f>
        <v>15.689246802463288</v>
      </c>
      <c r="BW28" s="11"/>
      <c r="BX28" s="3"/>
      <c r="BY28" s="23" t="s">
        <v>39</v>
      </c>
      <c r="BZ28" s="23" t="s">
        <v>41</v>
      </c>
      <c r="CA28" s="25">
        <v>46.98740453467741</v>
      </c>
      <c r="CB28" s="25">
        <v>51.082040120588232</v>
      </c>
      <c r="CC28" s="25">
        <v>51.256989659771939</v>
      </c>
      <c r="CD28" s="25">
        <v>47.057882617964289</v>
      </c>
      <c r="CE28" s="25">
        <v>45.416590835299999</v>
      </c>
      <c r="CF28" s="25">
        <v>48.265052159349366</v>
      </c>
      <c r="CG28" s="17">
        <f t="shared" si="11"/>
        <v>48.34432665460853</v>
      </c>
      <c r="DE28" s="31"/>
      <c r="DS28" s="73"/>
      <c r="DT28" s="73"/>
      <c r="DZ28" s="6"/>
    </row>
    <row r="29" spans="1:130" s="5" customFormat="1" x14ac:dyDescent="0.25">
      <c r="A29" s="3" t="s">
        <v>1</v>
      </c>
      <c r="B29" s="7">
        <v>181</v>
      </c>
      <c r="C29" s="7">
        <v>121</v>
      </c>
      <c r="D29" s="7">
        <v>112</v>
      </c>
      <c r="E29" s="7">
        <v>132</v>
      </c>
      <c r="F29" s="7">
        <v>206</v>
      </c>
      <c r="G29" s="7">
        <v>146</v>
      </c>
      <c r="H29" s="7"/>
      <c r="J29" s="3" t="s">
        <v>1</v>
      </c>
      <c r="K29" s="7">
        <f>(SUM(B29:H29))/720</f>
        <v>1.2472222222222222</v>
      </c>
      <c r="L29" s="7">
        <f>(K29/K31)*100</f>
        <v>42.539081004263387</v>
      </c>
      <c r="M29" s="7">
        <f>(L29/100)*60</f>
        <v>25.52344860255803</v>
      </c>
      <c r="AG29" s="11"/>
      <c r="AH29" s="3" t="s">
        <v>13</v>
      </c>
      <c r="AI29" s="7"/>
      <c r="AJ29" s="7">
        <v>35.078125</v>
      </c>
      <c r="AL29" s="4"/>
      <c r="AM29" s="4"/>
      <c r="AN29" s="4"/>
      <c r="AO29" s="4"/>
      <c r="BB29" s="11"/>
      <c r="BC29" s="3" t="s">
        <v>7</v>
      </c>
      <c r="BD29" s="7">
        <v>95</v>
      </c>
      <c r="BE29" s="7">
        <f>BD29/K31</f>
        <v>32.401705352913311</v>
      </c>
      <c r="BW29" s="11"/>
      <c r="BX29" s="3"/>
      <c r="BY29" s="23" t="s">
        <v>42</v>
      </c>
      <c r="BZ29" s="23" t="s">
        <v>2</v>
      </c>
      <c r="CA29" s="25">
        <v>24.845783376880402</v>
      </c>
      <c r="CB29" s="25">
        <v>24.687435487170795</v>
      </c>
      <c r="CC29" s="25">
        <v>25.496303848550077</v>
      </c>
      <c r="CD29" s="25">
        <v>25.367962521256814</v>
      </c>
      <c r="CE29" s="25">
        <v>24.835175839558929</v>
      </c>
      <c r="CF29" s="25">
        <v>25.862022911788472</v>
      </c>
      <c r="CG29" s="17">
        <f t="shared" si="11"/>
        <v>25.182447330867586</v>
      </c>
      <c r="DE29" s="31"/>
      <c r="DS29" s="73"/>
      <c r="DT29" s="73"/>
      <c r="DZ29" s="6"/>
    </row>
    <row r="30" spans="1:130" s="5" customFormat="1" x14ac:dyDescent="0.25">
      <c r="A30" s="1" t="s">
        <v>2</v>
      </c>
      <c r="B30" s="8">
        <v>148</v>
      </c>
      <c r="C30" s="8">
        <v>205</v>
      </c>
      <c r="D30" s="8">
        <v>188</v>
      </c>
      <c r="E30" s="8">
        <v>198</v>
      </c>
      <c r="F30" s="8">
        <v>128</v>
      </c>
      <c r="G30" s="8">
        <v>131</v>
      </c>
      <c r="H30" s="8"/>
      <c r="J30" s="1" t="s">
        <v>2</v>
      </c>
      <c r="K30" s="8">
        <f>(SUM(B30:H30))/720</f>
        <v>1.3861111111111111</v>
      </c>
      <c r="L30" s="8">
        <f>(K30/K31)*100</f>
        <v>47.2761724301279</v>
      </c>
      <c r="M30" s="8">
        <f>(L30/100)*60</f>
        <v>28.365703458076741</v>
      </c>
      <c r="AG30" s="11"/>
      <c r="AH30" s="3" t="s">
        <v>2</v>
      </c>
      <c r="AI30" s="7"/>
      <c r="AJ30" s="7">
        <v>48.446601941747574</v>
      </c>
      <c r="AL30" s="4"/>
      <c r="AM30" s="4"/>
      <c r="AN30" s="4"/>
      <c r="AO30" s="4"/>
      <c r="BB30" s="11"/>
      <c r="BC30" s="3" t="s">
        <v>8</v>
      </c>
      <c r="BD30" s="7">
        <v>82</v>
      </c>
      <c r="BE30" s="7">
        <f>BD30/K31</f>
        <v>27.967787778304121</v>
      </c>
      <c r="BW30" s="11"/>
      <c r="BX30" s="3"/>
      <c r="BY30" s="23" t="s">
        <v>42</v>
      </c>
      <c r="BZ30" s="23" t="s">
        <v>43</v>
      </c>
      <c r="CA30" s="25">
        <v>25.222704400645164</v>
      </c>
      <c r="CB30" s="25">
        <v>22.742087551000001</v>
      </c>
      <c r="CC30" s="25">
        <v>23.502975454096493</v>
      </c>
      <c r="CD30" s="25">
        <v>26.747519268603575</v>
      </c>
      <c r="CE30" s="25">
        <v>22.951773315053849</v>
      </c>
      <c r="CF30" s="25">
        <v>25.827238460347594</v>
      </c>
      <c r="CG30" s="17">
        <f t="shared" si="11"/>
        <v>24.499049741624447</v>
      </c>
      <c r="DE30" s="31"/>
      <c r="DF30" s="5" t="s">
        <v>166</v>
      </c>
      <c r="DG30" s="5" t="s">
        <v>285</v>
      </c>
      <c r="DM30" s="5" t="s">
        <v>166</v>
      </c>
      <c r="DN30" s="5" t="s">
        <v>292</v>
      </c>
      <c r="DS30" s="73"/>
      <c r="DT30" s="73"/>
      <c r="DZ30" s="6"/>
    </row>
    <row r="31" spans="1:130" s="5" customFormat="1" x14ac:dyDescent="0.25">
      <c r="A31" s="3" t="s">
        <v>10</v>
      </c>
      <c r="B31" s="7">
        <v>360</v>
      </c>
      <c r="C31" s="7">
        <v>360</v>
      </c>
      <c r="D31" s="7">
        <v>360</v>
      </c>
      <c r="E31" s="7">
        <v>360</v>
      </c>
      <c r="F31" s="7">
        <v>360</v>
      </c>
      <c r="G31" s="7">
        <v>311</v>
      </c>
      <c r="H31" s="7"/>
      <c r="J31" s="3" t="s">
        <v>10</v>
      </c>
      <c r="K31" s="7">
        <f>(SUM(B31:H31))/720</f>
        <v>2.9319444444444445</v>
      </c>
      <c r="L31" s="7">
        <f>SUM(L28:L30)</f>
        <v>100</v>
      </c>
      <c r="M31" s="7">
        <f>SUM(M28:M30)</f>
        <v>60</v>
      </c>
      <c r="AG31" s="11"/>
      <c r="AH31" s="3"/>
      <c r="AI31" s="7"/>
      <c r="AJ31" s="7"/>
      <c r="AL31" s="4"/>
      <c r="AM31" s="4"/>
      <c r="AN31" s="4"/>
      <c r="AO31" s="4"/>
      <c r="BB31" s="11"/>
      <c r="BC31" s="3" t="s">
        <v>9</v>
      </c>
      <c r="BD31" s="7">
        <v>70</v>
      </c>
      <c r="BE31" s="7">
        <f>BD31/K31</f>
        <v>23.874940786357175</v>
      </c>
      <c r="BW31" s="11"/>
      <c r="BX31" s="3"/>
      <c r="BY31" s="23" t="s">
        <v>44</v>
      </c>
      <c r="BZ31" s="23" t="s">
        <v>45</v>
      </c>
      <c r="CA31" s="25">
        <v>39.544771143709099</v>
      </c>
      <c r="CB31" s="25">
        <v>45.963784870965362</v>
      </c>
      <c r="CC31" s="25">
        <v>41.816281910461718</v>
      </c>
      <c r="CD31" s="25">
        <v>43.685291986838905</v>
      </c>
      <c r="CE31" s="25">
        <v>42.044783505333562</v>
      </c>
      <c r="CF31" s="25">
        <v>40.955196072269239</v>
      </c>
      <c r="CG31" s="17">
        <f t="shared" si="11"/>
        <v>42.335018248262983</v>
      </c>
      <c r="DE31" s="31"/>
      <c r="DS31" s="73"/>
      <c r="DT31" s="73"/>
      <c r="DZ31" s="6"/>
    </row>
    <row r="32" spans="1:130" s="5" customFormat="1" ht="15.75" thickBot="1" x14ac:dyDescent="0.3">
      <c r="AG32" s="11"/>
      <c r="AL32" s="4"/>
      <c r="AM32" s="4"/>
      <c r="AN32" s="4"/>
      <c r="AO32" s="4"/>
      <c r="BB32" s="11"/>
      <c r="BW32" s="11"/>
      <c r="BX32" s="12"/>
      <c r="BY32" s="26" t="s">
        <v>46</v>
      </c>
      <c r="BZ32" s="26" t="s">
        <v>47</v>
      </c>
      <c r="CA32" s="27">
        <v>25.322319061573261</v>
      </c>
      <c r="CB32" s="27">
        <v>26.88595718050172</v>
      </c>
      <c r="CC32" s="27">
        <v>26.148666567943927</v>
      </c>
      <c r="CD32" s="27">
        <v>25.643709221759536</v>
      </c>
      <c r="CE32" s="27">
        <v>26.275888783980008</v>
      </c>
      <c r="CF32" s="27">
        <v>24.442110651597005</v>
      </c>
      <c r="CG32" s="17">
        <f t="shared" si="11"/>
        <v>25.786441911225907</v>
      </c>
      <c r="DE32" s="31"/>
      <c r="DF32" s="5" t="s">
        <v>167</v>
      </c>
      <c r="DM32" s="5" t="s">
        <v>176</v>
      </c>
      <c r="DS32" s="73"/>
      <c r="DT32" s="73"/>
      <c r="DZ32" s="6"/>
    </row>
    <row r="33" spans="1:130" s="5" customFormat="1" ht="16.5" thickTop="1" thickBot="1" x14ac:dyDescent="0.3">
      <c r="A33" s="13" t="s">
        <v>21</v>
      </c>
      <c r="B33" s="14">
        <v>1</v>
      </c>
      <c r="C33" s="14">
        <v>2</v>
      </c>
      <c r="D33" s="14">
        <v>3</v>
      </c>
      <c r="E33" s="14">
        <v>4</v>
      </c>
      <c r="F33" s="14">
        <v>5</v>
      </c>
      <c r="G33" s="14">
        <v>6</v>
      </c>
      <c r="H33" s="14">
        <v>7</v>
      </c>
      <c r="J33" s="22" t="s">
        <v>21</v>
      </c>
      <c r="K33" s="23" t="s">
        <v>30</v>
      </c>
      <c r="L33" s="23" t="s">
        <v>31</v>
      </c>
      <c r="M33" s="23" t="s">
        <v>29</v>
      </c>
      <c r="AG33" s="11"/>
      <c r="AH33" s="22" t="s">
        <v>21</v>
      </c>
      <c r="AI33" s="23"/>
      <c r="AJ33" s="23" t="s">
        <v>143</v>
      </c>
      <c r="AL33" s="4"/>
      <c r="AM33" s="4"/>
      <c r="AN33" s="4"/>
      <c r="AO33" s="4"/>
      <c r="BB33" s="11"/>
      <c r="BC33" s="22" t="s">
        <v>21</v>
      </c>
      <c r="BD33" s="23" t="s">
        <v>36</v>
      </c>
      <c r="BE33" s="23" t="s">
        <v>37</v>
      </c>
      <c r="BG33" s="7">
        <v>19.791469194312796</v>
      </c>
      <c r="BH33" s="7">
        <v>32.417061611374407</v>
      </c>
      <c r="BI33" s="7">
        <v>25.251184834123226</v>
      </c>
      <c r="BJ33" s="7">
        <v>20.473933649289101</v>
      </c>
      <c r="BW33" s="11"/>
      <c r="BX33" s="22" t="s">
        <v>21</v>
      </c>
      <c r="BY33" s="23" t="s">
        <v>39</v>
      </c>
      <c r="BZ33" s="23" t="s">
        <v>40</v>
      </c>
      <c r="CA33" s="25">
        <v>43.877091005352852</v>
      </c>
      <c r="CB33" s="25">
        <v>44.370209444402988</v>
      </c>
      <c r="CC33" s="25">
        <v>45.157487434638654</v>
      </c>
      <c r="CD33" s="25">
        <v>46.649623896004314</v>
      </c>
      <c r="CE33" s="25">
        <v>48.761398013134539</v>
      </c>
      <c r="CF33" s="25">
        <v>46.757367221135119</v>
      </c>
      <c r="CG33" s="17">
        <f t="shared" si="11"/>
        <v>45.928862835778084</v>
      </c>
      <c r="DE33" s="31"/>
      <c r="DS33" s="73"/>
      <c r="DT33" s="73"/>
      <c r="DZ33" s="6"/>
    </row>
    <row r="34" spans="1:130" s="5" customFormat="1" ht="15.75" thickTop="1" x14ac:dyDescent="0.25">
      <c r="A34" s="3" t="s">
        <v>0</v>
      </c>
      <c r="B34" s="7">
        <v>59</v>
      </c>
      <c r="C34" s="7">
        <v>29</v>
      </c>
      <c r="D34" s="7">
        <v>29</v>
      </c>
      <c r="E34" s="7">
        <v>76</v>
      </c>
      <c r="F34" s="7">
        <v>63</v>
      </c>
      <c r="G34" s="7">
        <v>27</v>
      </c>
      <c r="H34" s="7"/>
      <c r="J34" s="3" t="s">
        <v>0</v>
      </c>
      <c r="K34" s="7">
        <f>(SUM(B34:H34))/720</f>
        <v>0.39305555555555555</v>
      </c>
      <c r="L34" s="7">
        <f>(K34/K37)*100</f>
        <v>13.41868183973447</v>
      </c>
      <c r="M34" s="7">
        <f>(L34/100)*60</f>
        <v>8.0512091038406819</v>
      </c>
      <c r="AG34" s="11"/>
      <c r="AH34" s="3" t="s">
        <v>0</v>
      </c>
      <c r="AI34" s="7"/>
      <c r="AJ34" s="7">
        <v>14.1</v>
      </c>
      <c r="AL34" s="4"/>
      <c r="AM34" s="4"/>
      <c r="AN34" s="4"/>
      <c r="AO34" s="4"/>
      <c r="BB34" s="11"/>
      <c r="BC34" s="3" t="s">
        <v>6</v>
      </c>
      <c r="BD34" s="7">
        <v>58</v>
      </c>
      <c r="BE34" s="7">
        <f>BD34/K37</f>
        <v>19.80085348506401</v>
      </c>
      <c r="BG34" s="7">
        <v>15.689246802463288</v>
      </c>
      <c r="BH34" s="7">
        <v>22.85172903837044</v>
      </c>
      <c r="BI34" s="7">
        <v>22.510658455708196</v>
      </c>
      <c r="BJ34" s="7">
        <v>12.619611558503079</v>
      </c>
      <c r="BW34" s="11"/>
      <c r="BX34" s="3"/>
      <c r="BY34" s="23" t="s">
        <v>39</v>
      </c>
      <c r="BZ34" s="23" t="s">
        <v>41</v>
      </c>
      <c r="CA34" s="25">
        <v>50.95572312352504</v>
      </c>
      <c r="CB34" s="25">
        <v>43.621870664794983</v>
      </c>
      <c r="CC34" s="25">
        <v>47.94781807785715</v>
      </c>
      <c r="CD34" s="25">
        <v>48.134298578514944</v>
      </c>
      <c r="CE34" s="25">
        <v>50.180154929220691</v>
      </c>
      <c r="CF34" s="25">
        <v>47.535134358297093</v>
      </c>
      <c r="CG34" s="17">
        <f t="shared" si="11"/>
        <v>48.062499955368317</v>
      </c>
      <c r="DE34" s="31"/>
      <c r="DF34" s="5" t="s">
        <v>91</v>
      </c>
      <c r="DG34" s="5" t="s">
        <v>126</v>
      </c>
      <c r="DH34" s="5" t="s">
        <v>199</v>
      </c>
      <c r="DM34" s="5" t="s">
        <v>91</v>
      </c>
      <c r="DN34" s="5" t="s">
        <v>126</v>
      </c>
      <c r="DO34" s="5" t="s">
        <v>293</v>
      </c>
      <c r="DS34" s="73"/>
      <c r="DT34" s="73"/>
      <c r="DZ34" s="6"/>
    </row>
    <row r="35" spans="1:130" s="5" customFormat="1" x14ac:dyDescent="0.25">
      <c r="A35" s="3" t="s">
        <v>1</v>
      </c>
      <c r="B35" s="7">
        <v>188</v>
      </c>
      <c r="C35" s="7">
        <v>205</v>
      </c>
      <c r="D35" s="7">
        <v>196</v>
      </c>
      <c r="E35" s="7">
        <v>169</v>
      </c>
      <c r="F35" s="7">
        <v>118</v>
      </c>
      <c r="G35" s="7">
        <v>195</v>
      </c>
      <c r="H35" s="7"/>
      <c r="J35" s="3" t="s">
        <v>1</v>
      </c>
      <c r="K35" s="7">
        <f>(SUM(B35:H35))/720</f>
        <v>1.4875</v>
      </c>
      <c r="L35" s="7">
        <f>(K35/K37)*100</f>
        <v>50.782361308677103</v>
      </c>
      <c r="M35" s="7">
        <f>(L35/100)*60</f>
        <v>30.469416785206263</v>
      </c>
      <c r="AG35" s="11"/>
      <c r="AH35" s="3" t="s">
        <v>13</v>
      </c>
      <c r="AI35" s="7"/>
      <c r="AJ35" s="7">
        <v>39.375</v>
      </c>
      <c r="AL35" s="4"/>
      <c r="AM35" s="4"/>
      <c r="AN35" s="4"/>
      <c r="AO35" s="4"/>
      <c r="BB35" s="11"/>
      <c r="BC35" s="3" t="s">
        <v>7</v>
      </c>
      <c r="BD35" s="7">
        <v>84</v>
      </c>
      <c r="BE35" s="7">
        <f>BD35/K37</f>
        <v>28.67709815078236</v>
      </c>
      <c r="BG35" s="7">
        <v>25.580293699668402</v>
      </c>
      <c r="BH35" s="7">
        <v>32.742775935575558</v>
      </c>
      <c r="BI35" s="7">
        <v>17.735670298436759</v>
      </c>
      <c r="BJ35" s="7">
        <v>11.937470393178588</v>
      </c>
      <c r="BW35" s="11"/>
      <c r="BX35" s="3"/>
      <c r="BY35" s="23" t="s">
        <v>42</v>
      </c>
      <c r="BZ35" s="23" t="s">
        <v>2</v>
      </c>
      <c r="CA35" s="25">
        <v>24.152572970938323</v>
      </c>
      <c r="CB35" s="25">
        <v>25.084720012948864</v>
      </c>
      <c r="CC35" s="25">
        <v>25.307579274748111</v>
      </c>
      <c r="CD35" s="25">
        <v>24.771649995450346</v>
      </c>
      <c r="CE35" s="25">
        <v>24.482230159048996</v>
      </c>
      <c r="CF35" s="25">
        <v>24.217763642055836</v>
      </c>
      <c r="CG35" s="17">
        <f t="shared" si="11"/>
        <v>24.669419342531743</v>
      </c>
      <c r="DE35" s="31"/>
      <c r="DS35" s="73"/>
      <c r="DT35" s="73"/>
      <c r="DZ35" s="6"/>
    </row>
    <row r="36" spans="1:130" s="5" customFormat="1" x14ac:dyDescent="0.25">
      <c r="A36" s="1" t="s">
        <v>2</v>
      </c>
      <c r="B36" s="8">
        <v>113</v>
      </c>
      <c r="C36" s="8">
        <v>126</v>
      </c>
      <c r="D36" s="8">
        <v>135</v>
      </c>
      <c r="E36" s="8">
        <v>114</v>
      </c>
      <c r="F36" s="8">
        <v>179</v>
      </c>
      <c r="G36" s="8">
        <v>88</v>
      </c>
      <c r="H36" s="8"/>
      <c r="J36" s="1" t="s">
        <v>2</v>
      </c>
      <c r="K36" s="8">
        <f>(SUM(B36:H36))/720</f>
        <v>1.0486111111111112</v>
      </c>
      <c r="L36" s="8">
        <f>(K36/K37)*100</f>
        <v>35.798956851588429</v>
      </c>
      <c r="M36" s="8">
        <f>(L36/100)*60</f>
        <v>21.479374110953056</v>
      </c>
      <c r="AG36" s="11"/>
      <c r="AH36" s="3" t="s">
        <v>2</v>
      </c>
      <c r="AI36" s="7"/>
      <c r="AJ36" s="7">
        <v>40.159574468085104</v>
      </c>
      <c r="AL36" s="4"/>
      <c r="AM36" s="4"/>
      <c r="AN36" s="4"/>
      <c r="AO36" s="4"/>
      <c r="BB36" s="11"/>
      <c r="BC36" s="3" t="s">
        <v>8</v>
      </c>
      <c r="BD36" s="7">
        <v>78</v>
      </c>
      <c r="BE36" s="7">
        <f>BD36/K37</f>
        <v>26.628733997155049</v>
      </c>
      <c r="BG36" s="7">
        <v>15.689246802463288</v>
      </c>
      <c r="BH36" s="7">
        <v>32.401705352913311</v>
      </c>
      <c r="BI36" s="7">
        <v>27.967787778304121</v>
      </c>
      <c r="BJ36" s="7">
        <v>23.874940786357175</v>
      </c>
      <c r="BW36" s="11"/>
      <c r="BX36" s="3"/>
      <c r="BY36" s="23" t="s">
        <v>42</v>
      </c>
      <c r="BZ36" s="23" t="s">
        <v>43</v>
      </c>
      <c r="CA36" s="25">
        <v>24.309811358648432</v>
      </c>
      <c r="CB36" s="25">
        <v>24.422774132538358</v>
      </c>
      <c r="CC36" s="25">
        <v>25.342413265357145</v>
      </c>
      <c r="CD36" s="25">
        <v>25.235326827883767</v>
      </c>
      <c r="CE36" s="25">
        <v>24.720820919717234</v>
      </c>
      <c r="CF36" s="25">
        <v>23.463243801820653</v>
      </c>
      <c r="CG36" s="17">
        <f t="shared" si="11"/>
        <v>24.5823983843276</v>
      </c>
      <c r="DE36" s="31"/>
      <c r="DF36" s="5" t="s">
        <v>93</v>
      </c>
      <c r="DG36" s="5" t="s">
        <v>126</v>
      </c>
      <c r="DH36" s="5" t="s">
        <v>286</v>
      </c>
      <c r="DM36" s="5" t="s">
        <v>93</v>
      </c>
      <c r="DN36" s="5" t="s">
        <v>126</v>
      </c>
      <c r="DO36" s="5" t="s">
        <v>294</v>
      </c>
      <c r="DZ36" s="6"/>
    </row>
    <row r="37" spans="1:130" s="5" customFormat="1" ht="18.75" x14ac:dyDescent="0.3">
      <c r="A37" s="3" t="s">
        <v>10</v>
      </c>
      <c r="B37" s="7">
        <v>360</v>
      </c>
      <c r="C37" s="7">
        <v>360</v>
      </c>
      <c r="D37" s="7">
        <v>360</v>
      </c>
      <c r="E37" s="7">
        <v>359</v>
      </c>
      <c r="F37" s="7">
        <v>360</v>
      </c>
      <c r="G37" s="7">
        <v>310</v>
      </c>
      <c r="H37" s="7"/>
      <c r="J37" s="3" t="s">
        <v>10</v>
      </c>
      <c r="K37" s="7">
        <f>(SUM(B37:H37))/720</f>
        <v>2.9291666666666667</v>
      </c>
      <c r="L37" s="7">
        <f>SUM(L34:L36)</f>
        <v>100</v>
      </c>
      <c r="M37" s="7">
        <f>SUM(M34:M36)</f>
        <v>60</v>
      </c>
      <c r="Q37" s="45"/>
      <c r="R37" s="45"/>
      <c r="S37" s="45"/>
      <c r="T37" s="45"/>
      <c r="U37" s="45"/>
      <c r="AG37" s="11"/>
      <c r="AH37" s="3"/>
      <c r="AI37" s="7"/>
      <c r="AJ37" s="7"/>
      <c r="AL37" s="4"/>
      <c r="AM37" s="4"/>
      <c r="AN37" s="4"/>
      <c r="AO37" s="4"/>
      <c r="BB37" s="11"/>
      <c r="BC37" s="3" t="s">
        <v>9</v>
      </c>
      <c r="BD37" s="7">
        <v>42</v>
      </c>
      <c r="BE37" s="7">
        <f>BD37/K37</f>
        <v>14.33854907539118</v>
      </c>
      <c r="BG37" s="7">
        <v>19.80085348506401</v>
      </c>
      <c r="BH37" s="7">
        <v>28.67709815078236</v>
      </c>
      <c r="BI37" s="7">
        <v>26.628733997155049</v>
      </c>
      <c r="BJ37" s="7">
        <v>14.33854907539118</v>
      </c>
      <c r="BW37" s="11"/>
      <c r="BX37" s="3"/>
      <c r="BY37" s="23" t="s">
        <v>44</v>
      </c>
      <c r="BZ37" s="23" t="s">
        <v>45</v>
      </c>
      <c r="CA37" s="25">
        <v>39.191355568902125</v>
      </c>
      <c r="CB37" s="25">
        <v>37.704076607380955</v>
      </c>
      <c r="CC37" s="25">
        <v>37.835618943045105</v>
      </c>
      <c r="CD37" s="25">
        <v>39.021527273448555</v>
      </c>
      <c r="CE37" s="25">
        <v>38.431968722139175</v>
      </c>
      <c r="CF37" s="25">
        <v>37.481871310847701</v>
      </c>
      <c r="CG37" s="17">
        <f t="shared" si="11"/>
        <v>38.27773640429394</v>
      </c>
      <c r="CP37" s="178" t="s">
        <v>74</v>
      </c>
      <c r="CQ37" s="178"/>
      <c r="CR37" s="178"/>
      <c r="CS37" s="178"/>
      <c r="CT37" s="178"/>
      <c r="CU37" s="178"/>
      <c r="CV37" s="178"/>
      <c r="CW37" s="178"/>
      <c r="CX37" s="178"/>
      <c r="CY37" s="178"/>
      <c r="CZ37" s="178"/>
      <c r="DA37" s="178"/>
      <c r="DE37" s="31"/>
      <c r="DZ37" s="6"/>
    </row>
    <row r="38" spans="1:130" s="5" customFormat="1" ht="15.75" thickBot="1" x14ac:dyDescent="0.3">
      <c r="Q38" s="45"/>
      <c r="R38" s="45"/>
      <c r="S38" s="45"/>
      <c r="T38" s="45"/>
      <c r="U38" s="45"/>
      <c r="AG38" s="11"/>
      <c r="AL38" s="4"/>
      <c r="AM38" s="4"/>
      <c r="AN38" s="4"/>
      <c r="AO38" s="4"/>
      <c r="BB38" s="11"/>
      <c r="BG38" s="7">
        <v>12.619611558503079</v>
      </c>
      <c r="BH38" s="7">
        <v>17.735670298436759</v>
      </c>
      <c r="BI38" s="7">
        <v>21.48744670772146</v>
      </c>
      <c r="BJ38" s="7">
        <v>13.301752723827569</v>
      </c>
      <c r="BW38" s="11"/>
      <c r="BX38" s="12"/>
      <c r="BY38" s="26" t="s">
        <v>46</v>
      </c>
      <c r="BZ38" s="26" t="s">
        <v>47</v>
      </c>
      <c r="CA38" s="27">
        <v>26.181649541248948</v>
      </c>
      <c r="CB38" s="27">
        <v>27.511271448333325</v>
      </c>
      <c r="CC38" s="27">
        <v>26.723772367826921</v>
      </c>
      <c r="CD38" s="27">
        <v>27.130227733557035</v>
      </c>
      <c r="CE38" s="27">
        <v>26.358488950825347</v>
      </c>
      <c r="CF38" s="27">
        <v>26.705902054293041</v>
      </c>
      <c r="CG38" s="17">
        <f t="shared" si="11"/>
        <v>26.768552016014102</v>
      </c>
      <c r="CP38" s="24"/>
      <c r="CQ38" s="24"/>
      <c r="CR38" s="25">
        <v>10</v>
      </c>
      <c r="CS38" s="25">
        <v>12</v>
      </c>
      <c r="CT38" s="25">
        <v>14</v>
      </c>
      <c r="CU38" s="25">
        <v>17</v>
      </c>
      <c r="CV38" s="25">
        <v>21</v>
      </c>
      <c r="CW38" s="25"/>
      <c r="CX38" s="25"/>
      <c r="CY38" s="25"/>
      <c r="CZ38" s="25"/>
      <c r="DE38" s="31"/>
      <c r="DF38" s="5" t="s">
        <v>153</v>
      </c>
      <c r="DG38" s="5" t="s">
        <v>94</v>
      </c>
      <c r="DH38" s="5" t="s">
        <v>95</v>
      </c>
      <c r="DI38" s="5" t="s">
        <v>96</v>
      </c>
      <c r="DJ38" s="5" t="s">
        <v>97</v>
      </c>
      <c r="DK38" s="5" t="s">
        <v>5</v>
      </c>
      <c r="DM38" s="5" t="s">
        <v>153</v>
      </c>
      <c r="DN38" s="5" t="s">
        <v>94</v>
      </c>
      <c r="DO38" s="5" t="s">
        <v>95</v>
      </c>
      <c r="DP38" s="5" t="s">
        <v>96</v>
      </c>
      <c r="DQ38" s="5" t="s">
        <v>97</v>
      </c>
      <c r="DR38" s="5" t="s">
        <v>5</v>
      </c>
      <c r="DS38" s="4"/>
      <c r="DT38" s="4"/>
      <c r="DU38" s="4"/>
      <c r="DZ38" s="6"/>
    </row>
    <row r="39" spans="1:130" s="5" customFormat="1" ht="16.5" thickTop="1" thickBot="1" x14ac:dyDescent="0.3">
      <c r="A39" s="13" t="s">
        <v>22</v>
      </c>
      <c r="B39" s="14">
        <v>1</v>
      </c>
      <c r="C39" s="14">
        <v>2</v>
      </c>
      <c r="D39" s="14">
        <v>3</v>
      </c>
      <c r="E39" s="14">
        <v>4</v>
      </c>
      <c r="F39" s="14">
        <v>5</v>
      </c>
      <c r="G39" s="14">
        <v>6</v>
      </c>
      <c r="H39" s="14">
        <v>7</v>
      </c>
      <c r="J39" s="22" t="s">
        <v>22</v>
      </c>
      <c r="K39" s="23" t="s">
        <v>30</v>
      </c>
      <c r="L39" s="23" t="s">
        <v>31</v>
      </c>
      <c r="M39" s="23" t="s">
        <v>29</v>
      </c>
      <c r="Q39" s="45"/>
      <c r="R39" s="45"/>
      <c r="S39" s="45"/>
      <c r="T39" s="45"/>
      <c r="U39" s="45"/>
      <c r="AG39" s="11"/>
      <c r="AH39" s="22" t="s">
        <v>22</v>
      </c>
      <c r="AI39" s="23"/>
      <c r="AJ39" s="23" t="s">
        <v>143</v>
      </c>
      <c r="AL39" s="4"/>
      <c r="AM39" s="4"/>
      <c r="AN39" s="4"/>
      <c r="AO39" s="4"/>
      <c r="BB39" s="11"/>
      <c r="BC39" s="22" t="s">
        <v>22</v>
      </c>
      <c r="BD39" s="23" t="s">
        <v>36</v>
      </c>
      <c r="BE39" s="23" t="s">
        <v>37</v>
      </c>
      <c r="BG39" s="7">
        <v>18.076740881099006</v>
      </c>
      <c r="BH39" s="7">
        <v>31.719564187588819</v>
      </c>
      <c r="BI39" s="7">
        <v>26.603505447655138</v>
      </c>
      <c r="BJ39" s="7">
        <v>19.441023211747986</v>
      </c>
      <c r="BW39" s="11"/>
      <c r="BX39" s="22" t="s">
        <v>22</v>
      </c>
      <c r="BY39" s="23" t="s">
        <v>39</v>
      </c>
      <c r="BZ39" s="23" t="s">
        <v>40</v>
      </c>
      <c r="CA39" s="25">
        <v>47.543068762879713</v>
      </c>
      <c r="CB39" s="25">
        <v>49.197983943103893</v>
      </c>
      <c r="CC39" s="25">
        <v>48.337124298780239</v>
      </c>
      <c r="CD39" s="25">
        <v>45.584578897870998</v>
      </c>
      <c r="CE39" s="25">
        <v>49.94514295751609</v>
      </c>
      <c r="CF39" s="25">
        <v>49.778215057755048</v>
      </c>
      <c r="CG39" s="17">
        <f t="shared" si="11"/>
        <v>48.397685652984329</v>
      </c>
      <c r="CP39" s="23" t="s">
        <v>54</v>
      </c>
      <c r="CQ39" s="23"/>
      <c r="CR39" s="10">
        <v>49.045377001798137</v>
      </c>
      <c r="CS39" s="10">
        <v>50.819754806814053</v>
      </c>
      <c r="CT39" s="10">
        <v>38.986273296742851</v>
      </c>
      <c r="CU39" s="10">
        <v>32.01411147346743</v>
      </c>
      <c r="CV39" s="21">
        <v>34.951195026890424</v>
      </c>
      <c r="CW39" s="21"/>
      <c r="CX39" s="21"/>
      <c r="CY39" s="21"/>
      <c r="CZ39" s="21"/>
      <c r="DE39" s="31"/>
      <c r="DF39" s="5" t="s">
        <v>33</v>
      </c>
      <c r="DG39" s="5">
        <v>11</v>
      </c>
      <c r="DH39" s="5">
        <v>1</v>
      </c>
      <c r="DI39" s="5">
        <v>87.9</v>
      </c>
      <c r="DJ39" s="5">
        <v>50.372999999999998</v>
      </c>
      <c r="DK39" s="5">
        <v>15.929</v>
      </c>
      <c r="DM39" s="5" t="s">
        <v>33</v>
      </c>
      <c r="DN39" s="5">
        <v>11</v>
      </c>
      <c r="DO39" s="5">
        <v>1</v>
      </c>
      <c r="DP39" s="5">
        <v>3.919</v>
      </c>
      <c r="DQ39" s="5">
        <v>1.575</v>
      </c>
      <c r="DR39" s="5">
        <v>0.498</v>
      </c>
      <c r="DS39" s="4"/>
      <c r="DT39" s="4"/>
      <c r="DU39" s="4"/>
      <c r="DZ39" s="6"/>
    </row>
    <row r="40" spans="1:130" s="5" customFormat="1" ht="15.75" thickTop="1" x14ac:dyDescent="0.25">
      <c r="A40" s="3" t="s">
        <v>0</v>
      </c>
      <c r="B40" s="7">
        <v>20</v>
      </c>
      <c r="C40" s="7">
        <v>18</v>
      </c>
      <c r="D40" s="7">
        <v>17</v>
      </c>
      <c r="E40" s="7">
        <v>25</v>
      </c>
      <c r="F40" s="7">
        <v>22</v>
      </c>
      <c r="G40" s="7">
        <v>84</v>
      </c>
      <c r="H40" s="7"/>
      <c r="J40" s="3" t="s">
        <v>0</v>
      </c>
      <c r="K40" s="7">
        <f>(SUM(B40:H40))/720</f>
        <v>0.25833333333333336</v>
      </c>
      <c r="L40" s="7">
        <f>(K40/K43)*100</f>
        <v>8.8109900521080053</v>
      </c>
      <c r="M40" s="7">
        <f>(L40/100)*60</f>
        <v>5.2865940312648032</v>
      </c>
      <c r="Q40" s="45"/>
      <c r="R40" s="45"/>
      <c r="S40" s="45"/>
      <c r="T40" s="45"/>
      <c r="U40" s="45"/>
      <c r="AG40" s="11"/>
      <c r="AH40" s="3" t="s">
        <v>0</v>
      </c>
      <c r="AI40" s="7"/>
      <c r="AJ40" s="7">
        <v>12.236842105263158</v>
      </c>
      <c r="AL40" s="4"/>
      <c r="AM40" s="4"/>
      <c r="AN40" s="4"/>
      <c r="AO40" s="4"/>
      <c r="BB40" s="11"/>
      <c r="BC40" s="3" t="s">
        <v>6</v>
      </c>
      <c r="BD40" s="7">
        <v>37</v>
      </c>
      <c r="BE40" s="7">
        <f>BD40/K43</f>
        <v>12.619611558503079</v>
      </c>
      <c r="BG40" s="7">
        <v>12.960682141165325</v>
      </c>
      <c r="BH40" s="7">
        <v>21.48744670772146</v>
      </c>
      <c r="BI40" s="7">
        <v>25.92136428233065</v>
      </c>
      <c r="BJ40" s="7">
        <v>18.758882046423494</v>
      </c>
      <c r="BW40" s="11"/>
      <c r="BX40" s="3"/>
      <c r="BY40" s="23" t="s">
        <v>39</v>
      </c>
      <c r="BZ40" s="23" t="s">
        <v>41</v>
      </c>
      <c r="CA40" s="25">
        <v>42.759018229605253</v>
      </c>
      <c r="CB40" s="25">
        <v>38.539957383218955</v>
      </c>
      <c r="CC40" s="25">
        <v>43.080322413627449</v>
      </c>
      <c r="CD40" s="25">
        <v>42.504880159149991</v>
      </c>
      <c r="CE40" s="25">
        <v>43.723392947900422</v>
      </c>
      <c r="CF40" s="25">
        <v>46.26113476114277</v>
      </c>
      <c r="CG40" s="17">
        <f t="shared" si="11"/>
        <v>42.81145098244081</v>
      </c>
      <c r="CP40" s="23" t="s">
        <v>42</v>
      </c>
      <c r="CQ40" s="23"/>
      <c r="CR40" s="21">
        <v>24.505092318649424</v>
      </c>
      <c r="CS40" s="21">
        <v>28.415483356843058</v>
      </c>
      <c r="CT40" s="21">
        <v>39.191518923178457</v>
      </c>
      <c r="CU40" s="21">
        <v>44.064707666526431</v>
      </c>
      <c r="CV40" s="21">
        <v>42.701826227259637</v>
      </c>
      <c r="CW40" s="21"/>
      <c r="CX40" s="21"/>
      <c r="CY40" s="21"/>
      <c r="CZ40" s="21"/>
      <c r="DE40" s="31"/>
      <c r="DF40" s="5" t="s">
        <v>57</v>
      </c>
      <c r="DG40" s="5">
        <v>9</v>
      </c>
      <c r="DH40" s="5">
        <v>1</v>
      </c>
      <c r="DI40" s="5">
        <v>53.5</v>
      </c>
      <c r="DJ40" s="5">
        <v>25.349</v>
      </c>
      <c r="DK40" s="5">
        <v>8.9619999999999997</v>
      </c>
      <c r="DM40" s="5" t="s">
        <v>57</v>
      </c>
      <c r="DN40" s="5">
        <v>9</v>
      </c>
      <c r="DO40" s="5">
        <v>1</v>
      </c>
      <c r="DP40" s="5">
        <v>2.15</v>
      </c>
      <c r="DQ40" s="5">
        <v>0.35499999999999998</v>
      </c>
      <c r="DR40" s="5">
        <v>0.125</v>
      </c>
      <c r="DS40" s="4"/>
      <c r="DT40" s="4"/>
      <c r="DU40" s="4"/>
      <c r="DZ40" s="6"/>
    </row>
    <row r="41" spans="1:130" s="5" customFormat="1" x14ac:dyDescent="0.25">
      <c r="A41" s="3" t="s">
        <v>1</v>
      </c>
      <c r="B41" s="7">
        <v>269</v>
      </c>
      <c r="C41" s="7">
        <v>225</v>
      </c>
      <c r="D41" s="7">
        <v>198</v>
      </c>
      <c r="E41" s="7">
        <v>158</v>
      </c>
      <c r="F41" s="7">
        <v>173</v>
      </c>
      <c r="G41" s="7">
        <v>134</v>
      </c>
      <c r="H41" s="7"/>
      <c r="J41" s="3" t="s">
        <v>1</v>
      </c>
      <c r="K41" s="7">
        <f>(SUM(B41:H41))/720</f>
        <v>1.6069444444444445</v>
      </c>
      <c r="L41" s="7">
        <f>(K41/K43)*100</f>
        <v>54.808147797252495</v>
      </c>
      <c r="M41" s="7">
        <f>(L41/100)*60</f>
        <v>32.884888678351494</v>
      </c>
      <c r="Q41" s="45"/>
      <c r="R41" s="45"/>
      <c r="S41" s="45"/>
      <c r="T41" s="45"/>
      <c r="U41" s="45"/>
      <c r="AG41" s="11"/>
      <c r="AH41" s="3" t="s">
        <v>13</v>
      </c>
      <c r="AI41" s="7"/>
      <c r="AJ41" s="7">
        <v>57.9</v>
      </c>
      <c r="BB41" s="11"/>
      <c r="BC41" s="3" t="s">
        <v>7</v>
      </c>
      <c r="BD41" s="7">
        <v>52</v>
      </c>
      <c r="BE41" s="7">
        <f>BD41/K43</f>
        <v>17.735670298436759</v>
      </c>
      <c r="BW41" s="11"/>
      <c r="BX41" s="3"/>
      <c r="BY41" s="23" t="s">
        <v>42</v>
      </c>
      <c r="BZ41" s="23" t="s">
        <v>2</v>
      </c>
      <c r="CA41" s="25">
        <v>21.823892880016725</v>
      </c>
      <c r="CB41" s="25">
        <v>23.271875971021743</v>
      </c>
      <c r="CC41" s="25">
        <v>22.490783212468532</v>
      </c>
      <c r="CD41" s="25">
        <v>21.442654113058847</v>
      </c>
      <c r="CE41" s="25">
        <v>21.95914568109697</v>
      </c>
      <c r="CF41" s="25">
        <v>22.917127702236037</v>
      </c>
      <c r="CG41" s="17">
        <f t="shared" si="11"/>
        <v>22.31757992664981</v>
      </c>
      <c r="CK41" s="17"/>
      <c r="CL41" s="17"/>
      <c r="CM41" s="17"/>
      <c r="CN41" s="17"/>
      <c r="CO41" s="17"/>
      <c r="DE41" s="31"/>
      <c r="DF41" s="5" t="s">
        <v>58</v>
      </c>
      <c r="DG41" s="5">
        <v>9</v>
      </c>
      <c r="DH41" s="5">
        <v>0</v>
      </c>
      <c r="DI41" s="5">
        <v>5.556</v>
      </c>
      <c r="DJ41" s="5">
        <v>3.8769999999999998</v>
      </c>
      <c r="DK41" s="5">
        <v>1.292</v>
      </c>
      <c r="DM41" s="5" t="s">
        <v>58</v>
      </c>
      <c r="DN41" s="5">
        <v>9</v>
      </c>
      <c r="DO41" s="5">
        <v>0</v>
      </c>
      <c r="DP41" s="5">
        <v>0.96899999999999997</v>
      </c>
      <c r="DQ41" s="5">
        <v>0.437</v>
      </c>
      <c r="DR41" s="5">
        <v>0.14599999999999999</v>
      </c>
      <c r="DZ41" s="6"/>
    </row>
    <row r="42" spans="1:130" s="5" customFormat="1" ht="18.75" x14ac:dyDescent="0.3">
      <c r="A42" s="1" t="s">
        <v>2</v>
      </c>
      <c r="B42" s="8">
        <v>71</v>
      </c>
      <c r="C42" s="8">
        <v>117</v>
      </c>
      <c r="D42" s="8">
        <v>145</v>
      </c>
      <c r="E42" s="8">
        <v>177</v>
      </c>
      <c r="F42" s="8">
        <v>165</v>
      </c>
      <c r="G42" s="8">
        <v>93</v>
      </c>
      <c r="H42" s="8"/>
      <c r="J42" s="1" t="s">
        <v>2</v>
      </c>
      <c r="K42" s="8">
        <f>(SUM(B42:H42))/720</f>
        <v>1.0666666666666667</v>
      </c>
      <c r="L42" s="8">
        <f>(K42/K43)*100</f>
        <v>36.380862150639508</v>
      </c>
      <c r="M42" s="8">
        <f>(L42/100)*60</f>
        <v>21.828517290383704</v>
      </c>
      <c r="Q42" s="45"/>
      <c r="R42" s="45"/>
      <c r="S42" s="45"/>
      <c r="T42" s="45"/>
      <c r="U42" s="45"/>
      <c r="AG42" s="11"/>
      <c r="AH42" s="3" t="s">
        <v>2</v>
      </c>
      <c r="AI42" s="7"/>
      <c r="AJ42" s="7">
        <v>44.651162790697676</v>
      </c>
      <c r="BB42" s="11"/>
      <c r="BC42" s="3" t="s">
        <v>8</v>
      </c>
      <c r="BD42" s="7">
        <v>63</v>
      </c>
      <c r="BE42" s="7">
        <f>BD42/K43</f>
        <v>21.48744670772146</v>
      </c>
      <c r="BW42" s="11"/>
      <c r="BX42" s="3"/>
      <c r="BY42" s="23" t="s">
        <v>42</v>
      </c>
      <c r="BZ42" s="23" t="s">
        <v>43</v>
      </c>
      <c r="CA42" s="25">
        <v>22.611648886871347</v>
      </c>
      <c r="CB42" s="25">
        <v>23.408748719738565</v>
      </c>
      <c r="CC42" s="25">
        <v>22.905219109901964</v>
      </c>
      <c r="CD42" s="25">
        <v>22.815670776251665</v>
      </c>
      <c r="CE42" s="25">
        <v>23.896232085281387</v>
      </c>
      <c r="CF42" s="25">
        <v>22.593748930190415</v>
      </c>
      <c r="CG42" s="17">
        <f t="shared" si="11"/>
        <v>23.038544751372559</v>
      </c>
      <c r="CQ42" s="178" t="s">
        <v>75</v>
      </c>
      <c r="CR42" s="178"/>
      <c r="CS42" s="178"/>
      <c r="CT42" s="178"/>
      <c r="CU42" s="178"/>
      <c r="CV42" s="178"/>
      <c r="CW42" s="178"/>
      <c r="CX42" s="178"/>
      <c r="CY42" s="32"/>
      <c r="CZ42" s="32"/>
      <c r="DA42" s="32"/>
      <c r="DE42" s="31"/>
      <c r="DF42" s="5" t="s">
        <v>59</v>
      </c>
      <c r="DG42" s="5">
        <v>10</v>
      </c>
      <c r="DH42" s="5">
        <v>2</v>
      </c>
      <c r="DI42" s="5">
        <v>0.75</v>
      </c>
      <c r="DJ42" s="5">
        <v>1.7529999999999999</v>
      </c>
      <c r="DK42" s="5">
        <v>0.62</v>
      </c>
      <c r="DM42" s="5" t="s">
        <v>59</v>
      </c>
      <c r="DN42" s="5">
        <v>10</v>
      </c>
      <c r="DO42" s="5">
        <v>2</v>
      </c>
      <c r="DP42" s="5">
        <v>0.17899999999999999</v>
      </c>
      <c r="DQ42" s="5">
        <v>0.33400000000000002</v>
      </c>
      <c r="DR42" s="5">
        <v>0.11799999999999999</v>
      </c>
      <c r="DZ42" s="6"/>
    </row>
    <row r="43" spans="1:130" s="5" customFormat="1" x14ac:dyDescent="0.25">
      <c r="A43" s="3" t="s">
        <v>10</v>
      </c>
      <c r="B43" s="7">
        <v>360</v>
      </c>
      <c r="C43" s="7">
        <v>360</v>
      </c>
      <c r="D43" s="7">
        <v>360</v>
      </c>
      <c r="E43" s="7">
        <v>360</v>
      </c>
      <c r="F43" s="7">
        <v>360</v>
      </c>
      <c r="G43" s="7">
        <v>311</v>
      </c>
      <c r="H43" s="7"/>
      <c r="J43" s="3" t="s">
        <v>10</v>
      </c>
      <c r="K43" s="7">
        <f>(SUM(B43:H43))/720</f>
        <v>2.9319444444444445</v>
      </c>
      <c r="L43" s="7">
        <f>SUM(L40:L42)</f>
        <v>100</v>
      </c>
      <c r="M43" s="7">
        <f>SUM(M40:M42)</f>
        <v>60</v>
      </c>
      <c r="Q43" s="45"/>
      <c r="R43" s="45"/>
      <c r="S43" s="45"/>
      <c r="T43" s="45"/>
      <c r="U43" s="45"/>
      <c r="AG43" s="11"/>
      <c r="AH43" s="3"/>
      <c r="AI43" s="7"/>
      <c r="AJ43" s="7"/>
      <c r="BB43" s="11"/>
      <c r="BC43" s="3" t="s">
        <v>9</v>
      </c>
      <c r="BD43" s="7">
        <v>39</v>
      </c>
      <c r="BE43" s="7">
        <f>BD43/K43</f>
        <v>13.301752723827569</v>
      </c>
      <c r="BW43" s="11"/>
      <c r="BX43" s="3"/>
      <c r="BY43" s="23" t="s">
        <v>44</v>
      </c>
      <c r="BZ43" s="23" t="s">
        <v>45</v>
      </c>
      <c r="CA43" s="25">
        <v>30.81506349148475</v>
      </c>
      <c r="CB43" s="25">
        <v>29.912616274734788</v>
      </c>
      <c r="CC43" s="25">
        <v>29.941180981755231</v>
      </c>
      <c r="CD43" s="25">
        <v>28.282159794497261</v>
      </c>
      <c r="CE43" s="25">
        <v>30.833989625563632</v>
      </c>
      <c r="CF43" s="25">
        <v>29.790626973951316</v>
      </c>
      <c r="CG43" s="17">
        <f t="shared" si="11"/>
        <v>29.92927285699783</v>
      </c>
      <c r="CQ43" s="9"/>
      <c r="CR43" s="25" t="s">
        <v>57</v>
      </c>
      <c r="CS43" s="25" t="s">
        <v>58</v>
      </c>
      <c r="CT43" s="25" t="s">
        <v>59</v>
      </c>
      <c r="CU43" s="25" t="s">
        <v>34</v>
      </c>
      <c r="CV43" s="25" t="s">
        <v>35</v>
      </c>
      <c r="CW43" s="25"/>
      <c r="CX43" s="25"/>
      <c r="CY43" s="25"/>
      <c r="CZ43" s="25"/>
      <c r="DE43" s="31"/>
      <c r="DZ43" s="6"/>
    </row>
    <row r="44" spans="1:130" s="5" customFormat="1" ht="21.75" thickBot="1" x14ac:dyDescent="0.4">
      <c r="Q44" s="45"/>
      <c r="R44" s="45"/>
      <c r="S44" s="45"/>
      <c r="T44" s="45"/>
      <c r="U44" s="45"/>
      <c r="V44" s="81"/>
      <c r="W44" s="211" t="s">
        <v>273</v>
      </c>
      <c r="X44" s="211"/>
      <c r="Y44" s="211"/>
      <c r="Z44" s="211"/>
      <c r="AA44" s="211"/>
      <c r="AB44" s="211"/>
      <c r="AC44" s="211"/>
      <c r="AD44" s="211"/>
      <c r="AE44" s="211"/>
      <c r="AF44" s="211"/>
      <c r="AG44" s="11"/>
      <c r="AQ44" s="81"/>
      <c r="AR44" s="211" t="s">
        <v>273</v>
      </c>
      <c r="AS44" s="211"/>
      <c r="AT44" s="211"/>
      <c r="AU44" s="211"/>
      <c r="AV44" s="211"/>
      <c r="AW44" s="211"/>
      <c r="AX44" s="211"/>
      <c r="AY44" s="211"/>
      <c r="AZ44" s="211"/>
      <c r="BA44" s="211"/>
      <c r="BB44" s="11"/>
      <c r="BL44" s="83"/>
      <c r="BM44" s="218" t="s">
        <v>275</v>
      </c>
      <c r="BN44" s="218"/>
      <c r="BO44" s="218"/>
      <c r="BP44" s="218"/>
      <c r="BQ44" s="218"/>
      <c r="BR44" s="218"/>
      <c r="BS44" s="218"/>
      <c r="BT44" s="218"/>
      <c r="BU44" s="218"/>
      <c r="BV44" s="218"/>
      <c r="BW44" s="11"/>
      <c r="BX44" s="12"/>
      <c r="BY44" s="26" t="s">
        <v>46</v>
      </c>
      <c r="BZ44" s="26" t="s">
        <v>47</v>
      </c>
      <c r="CA44" s="27">
        <v>24.520985980446653</v>
      </c>
      <c r="CB44" s="27">
        <v>24.90753936460677</v>
      </c>
      <c r="CC44" s="27">
        <v>24.669387704939307</v>
      </c>
      <c r="CD44" s="27">
        <v>23.722685082995866</v>
      </c>
      <c r="CE44" s="27">
        <v>24.516072533497773</v>
      </c>
      <c r="CF44" s="27">
        <v>23.985118862724036</v>
      </c>
      <c r="CG44" s="17">
        <f t="shared" si="11"/>
        <v>24.386964921535068</v>
      </c>
      <c r="CQ44" s="23" t="s">
        <v>53</v>
      </c>
      <c r="CR44" s="10">
        <v>1.1299999999999999</v>
      </c>
      <c r="CS44" s="10">
        <v>0.91800000000000004</v>
      </c>
      <c r="CT44" s="10">
        <v>1.399</v>
      </c>
      <c r="CU44" s="10">
        <v>1.4359999999999999</v>
      </c>
      <c r="CV44" s="10">
        <v>1.242</v>
      </c>
      <c r="CW44" s="10"/>
      <c r="CX44" s="10"/>
      <c r="CY44" s="10"/>
      <c r="CZ44" s="10"/>
      <c r="DE44" s="31"/>
      <c r="DF44" s="5" t="s">
        <v>154</v>
      </c>
      <c r="DG44" s="5" t="s">
        <v>155</v>
      </c>
      <c r="DH44" s="5" t="s">
        <v>156</v>
      </c>
      <c r="DI44" s="5" t="s">
        <v>157</v>
      </c>
      <c r="DJ44" s="5" t="s">
        <v>158</v>
      </c>
      <c r="DK44" s="5" t="s">
        <v>159</v>
      </c>
      <c r="DM44" s="5" t="s">
        <v>154</v>
      </c>
      <c r="DN44" s="5" t="s">
        <v>155</v>
      </c>
      <c r="DO44" s="5" t="s">
        <v>156</v>
      </c>
      <c r="DP44" s="5" t="s">
        <v>157</v>
      </c>
      <c r="DQ44" s="5" t="s">
        <v>158</v>
      </c>
      <c r="DR44" s="5" t="s">
        <v>159</v>
      </c>
      <c r="DZ44" s="6"/>
    </row>
    <row r="45" spans="1:130" s="5" customFormat="1" ht="16.5" thickTop="1" thickBot="1" x14ac:dyDescent="0.3">
      <c r="A45" s="13" t="s">
        <v>28</v>
      </c>
      <c r="B45" s="14">
        <v>1</v>
      </c>
      <c r="C45" s="14">
        <v>2</v>
      </c>
      <c r="D45" s="14">
        <v>3</v>
      </c>
      <c r="E45" s="14">
        <v>4</v>
      </c>
      <c r="F45" s="14">
        <v>5</v>
      </c>
      <c r="G45" s="14">
        <v>6</v>
      </c>
      <c r="H45" s="14">
        <v>7</v>
      </c>
      <c r="J45" s="22" t="s">
        <v>28</v>
      </c>
      <c r="K45" s="23" t="s">
        <v>30</v>
      </c>
      <c r="L45" s="23" t="s">
        <v>31</v>
      </c>
      <c r="M45" s="23" t="s">
        <v>29</v>
      </c>
      <c r="V45" s="54"/>
      <c r="W45" s="25" t="s">
        <v>33</v>
      </c>
      <c r="X45" s="25" t="s">
        <v>57</v>
      </c>
      <c r="Y45" s="25" t="s">
        <v>58</v>
      </c>
      <c r="Z45" s="25" t="s">
        <v>59</v>
      </c>
      <c r="AA45" s="25" t="s">
        <v>34</v>
      </c>
      <c r="AB45" s="25" t="s">
        <v>35</v>
      </c>
      <c r="AC45" s="25"/>
      <c r="AD45" s="25"/>
      <c r="AE45" s="25"/>
      <c r="AF45" s="25"/>
      <c r="AG45" s="11"/>
      <c r="AH45" s="22" t="s">
        <v>28</v>
      </c>
      <c r="AI45" s="23"/>
      <c r="AJ45" s="23" t="s">
        <v>143</v>
      </c>
      <c r="AQ45" s="54"/>
      <c r="AR45" s="25" t="s">
        <v>33</v>
      </c>
      <c r="AS45" s="25" t="s">
        <v>57</v>
      </c>
      <c r="AT45" s="25" t="s">
        <v>58</v>
      </c>
      <c r="AU45" s="25" t="s">
        <v>59</v>
      </c>
      <c r="AV45" s="25" t="s">
        <v>34</v>
      </c>
      <c r="AW45" s="25" t="s">
        <v>35</v>
      </c>
      <c r="AX45" s="25"/>
      <c r="AY45" s="25"/>
      <c r="AZ45" s="25"/>
      <c r="BA45" s="25"/>
      <c r="BB45" s="11"/>
      <c r="BC45" s="22" t="s">
        <v>28</v>
      </c>
      <c r="BD45" s="23" t="s">
        <v>36</v>
      </c>
      <c r="BE45" s="23" t="s">
        <v>37</v>
      </c>
      <c r="BL45" s="62"/>
      <c r="BM45" s="217" t="s">
        <v>81</v>
      </c>
      <c r="BN45" s="217"/>
      <c r="BO45" s="217"/>
      <c r="BP45" s="217"/>
      <c r="BQ45" s="217"/>
      <c r="BR45" s="217"/>
      <c r="BS45" s="217"/>
      <c r="BT45" s="217"/>
      <c r="BU45" s="217"/>
      <c r="BV45" s="217"/>
      <c r="BW45" s="11"/>
      <c r="BX45" s="22" t="s">
        <v>28</v>
      </c>
      <c r="BY45" s="23" t="s">
        <v>39</v>
      </c>
      <c r="BZ45" s="23" t="s">
        <v>40</v>
      </c>
      <c r="CA45" s="25">
        <v>47.381612274843178</v>
      </c>
      <c r="CB45" s="25">
        <v>45.736955660395239</v>
      </c>
      <c r="CC45" s="25">
        <v>44.845636927433389</v>
      </c>
      <c r="CD45" s="25">
        <v>46.772699917792785</v>
      </c>
      <c r="CE45" s="25">
        <v>48.876536679960921</v>
      </c>
      <c r="CF45" s="25">
        <v>48.550326776957476</v>
      </c>
      <c r="CG45" s="17">
        <f t="shared" si="11"/>
        <v>47.027294706230499</v>
      </c>
      <c r="CQ45" s="23" t="s">
        <v>52</v>
      </c>
      <c r="CR45" s="21">
        <v>0.41299999999999998</v>
      </c>
      <c r="CS45" s="21">
        <v>1.304</v>
      </c>
      <c r="CT45" s="21">
        <v>1.1140000000000001</v>
      </c>
      <c r="CU45" s="21">
        <v>0.85799999999999998</v>
      </c>
      <c r="CV45" s="21">
        <v>0.65700000000000003</v>
      </c>
      <c r="CW45" s="21"/>
      <c r="CX45" s="21"/>
      <c r="CY45" s="21"/>
      <c r="CZ45" s="21"/>
      <c r="DE45" s="31"/>
      <c r="DF45" s="5" t="s">
        <v>160</v>
      </c>
      <c r="DG45" s="5">
        <v>10</v>
      </c>
      <c r="DH45" s="5">
        <v>12524.433000000001</v>
      </c>
      <c r="DI45" s="5">
        <v>1252.443</v>
      </c>
      <c r="DM45" s="5" t="s">
        <v>160</v>
      </c>
      <c r="DN45" s="5">
        <v>10</v>
      </c>
      <c r="DO45" s="5">
        <v>11.173</v>
      </c>
      <c r="DP45" s="5">
        <v>1.117</v>
      </c>
      <c r="DZ45" s="6"/>
    </row>
    <row r="46" spans="1:130" s="5" customFormat="1" ht="15.75" thickTop="1" x14ac:dyDescent="0.25">
      <c r="A46" s="3" t="s">
        <v>0</v>
      </c>
      <c r="B46" s="7">
        <v>36</v>
      </c>
      <c r="C46" s="7">
        <v>38</v>
      </c>
      <c r="D46" s="7">
        <v>31</v>
      </c>
      <c r="E46" s="7">
        <v>38</v>
      </c>
      <c r="F46" s="7">
        <v>106</v>
      </c>
      <c r="G46" s="7">
        <v>30</v>
      </c>
      <c r="H46" s="7"/>
      <c r="J46" s="3" t="s">
        <v>0</v>
      </c>
      <c r="K46" s="7">
        <f>(SUM(B46:H46))/720</f>
        <v>0.38750000000000001</v>
      </c>
      <c r="L46" s="7">
        <f>(K46/K49)*100</f>
        <v>13.216485078162007</v>
      </c>
      <c r="M46" s="7">
        <f>(L46/100)*60</f>
        <v>7.9298910468972048</v>
      </c>
      <c r="V46" s="22" t="s">
        <v>16</v>
      </c>
      <c r="W46" s="60"/>
      <c r="X46" s="7"/>
      <c r="Y46" s="7">
        <v>15.697674418604651</v>
      </c>
      <c r="Z46" s="7">
        <v>10.078878177037685</v>
      </c>
      <c r="AA46" s="7">
        <v>23.622047244094489</v>
      </c>
      <c r="AB46" s="7"/>
      <c r="AC46" s="7"/>
      <c r="AD46" s="7"/>
      <c r="AE46" s="7"/>
      <c r="AF46" s="7"/>
      <c r="AG46" s="11"/>
      <c r="AH46" s="3" t="s">
        <v>0</v>
      </c>
      <c r="AI46" s="7"/>
      <c r="AJ46" s="7">
        <v>12.636363636363637</v>
      </c>
      <c r="AQ46" s="22" t="s">
        <v>16</v>
      </c>
      <c r="AR46" s="60"/>
      <c r="AS46" s="7"/>
      <c r="AT46" s="7">
        <v>13.170731707317072</v>
      </c>
      <c r="AU46" s="7">
        <v>11.979166666666666</v>
      </c>
      <c r="AV46" s="7">
        <v>43.902439024390247</v>
      </c>
      <c r="AW46" s="7"/>
      <c r="AX46" s="7"/>
      <c r="AY46" s="7"/>
      <c r="AZ46" s="7"/>
      <c r="BA46" s="7"/>
      <c r="BB46" s="11"/>
      <c r="BC46" s="3" t="s">
        <v>6</v>
      </c>
      <c r="BD46" s="7">
        <v>53</v>
      </c>
      <c r="BE46" s="7">
        <f>BD46/K49</f>
        <v>18.076740881099006</v>
      </c>
      <c r="BL46" s="62"/>
      <c r="BM46" s="25" t="s">
        <v>33</v>
      </c>
      <c r="BN46" s="25" t="s">
        <v>57</v>
      </c>
      <c r="BO46" s="25" t="s">
        <v>58</v>
      </c>
      <c r="BP46" s="25" t="s">
        <v>59</v>
      </c>
      <c r="BQ46" s="25" t="s">
        <v>34</v>
      </c>
      <c r="BR46" s="25" t="s">
        <v>35</v>
      </c>
      <c r="BS46" s="25"/>
      <c r="BT46" s="25"/>
      <c r="BU46" s="25"/>
      <c r="BV46" s="25"/>
      <c r="BW46" s="11"/>
      <c r="BX46" s="3"/>
      <c r="BY46" s="23" t="s">
        <v>39</v>
      </c>
      <c r="BZ46" s="23" t="s">
        <v>41</v>
      </c>
      <c r="CA46" s="25">
        <v>41.744520768745403</v>
      </c>
      <c r="CB46" s="25">
        <v>38.911183170596843</v>
      </c>
      <c r="CC46" s="25">
        <v>42.310295519806459</v>
      </c>
      <c r="CD46" s="25">
        <v>44.657131144526332</v>
      </c>
      <c r="CE46" s="25">
        <v>46.267245863308986</v>
      </c>
      <c r="CF46" s="25">
        <v>47.182814572932699</v>
      </c>
      <c r="CG46" s="17">
        <f t="shared" si="11"/>
        <v>43.512198506652794</v>
      </c>
      <c r="DE46" s="31"/>
      <c r="DF46" s="5" t="s">
        <v>161</v>
      </c>
      <c r="DG46" s="5">
        <v>3</v>
      </c>
      <c r="DH46" s="5">
        <v>48614.476999999999</v>
      </c>
      <c r="DI46" s="5">
        <v>16204.825999999999</v>
      </c>
      <c r="DJ46" s="5">
        <v>22.759</v>
      </c>
      <c r="DK46" s="5" t="s">
        <v>104</v>
      </c>
      <c r="DM46" s="5" t="s">
        <v>161</v>
      </c>
      <c r="DN46" s="5">
        <v>3</v>
      </c>
      <c r="DO46" s="5">
        <v>71.445999999999998</v>
      </c>
      <c r="DP46" s="5">
        <v>23.815000000000001</v>
      </c>
      <c r="DQ46" s="5">
        <v>34.841000000000001</v>
      </c>
      <c r="DR46" s="5" t="s">
        <v>104</v>
      </c>
      <c r="DZ46" s="6"/>
    </row>
    <row r="47" spans="1:130" s="5" customFormat="1" x14ac:dyDescent="0.25">
      <c r="A47" s="3" t="s">
        <v>1</v>
      </c>
      <c r="B47" s="7">
        <v>226</v>
      </c>
      <c r="C47" s="7">
        <v>176</v>
      </c>
      <c r="D47" s="7">
        <v>216</v>
      </c>
      <c r="E47" s="7">
        <v>186</v>
      </c>
      <c r="F47" s="7">
        <v>135</v>
      </c>
      <c r="G47" s="7">
        <v>170</v>
      </c>
      <c r="H47" s="7"/>
      <c r="J47" s="3" t="s">
        <v>1</v>
      </c>
      <c r="K47" s="7">
        <f>(SUM(B47:H47))/720</f>
        <v>1.5402777777777779</v>
      </c>
      <c r="L47" s="7">
        <f>(K47/K49)*100</f>
        <v>52.534343912837521</v>
      </c>
      <c r="M47" s="7">
        <f>(L47/100)*60</f>
        <v>31.520606347702515</v>
      </c>
      <c r="V47" s="22" t="s">
        <v>17</v>
      </c>
      <c r="W47" s="60"/>
      <c r="X47" s="7">
        <v>12.985781990521328</v>
      </c>
      <c r="Y47" s="7">
        <v>9.4276094276094256</v>
      </c>
      <c r="Z47" s="7">
        <v>5.3529133112269065</v>
      </c>
      <c r="AA47" s="7"/>
      <c r="AB47" s="7">
        <v>29.180327868852462</v>
      </c>
      <c r="AC47" s="7"/>
      <c r="AD47" s="7"/>
      <c r="AE47" s="7"/>
      <c r="AF47" s="7"/>
      <c r="AG47" s="11"/>
      <c r="AH47" s="3" t="s">
        <v>13</v>
      </c>
      <c r="AI47" s="7"/>
      <c r="AJ47" s="7">
        <v>42.290076335877863</v>
      </c>
      <c r="AQ47" s="22" t="s">
        <v>17</v>
      </c>
      <c r="AR47" s="60"/>
      <c r="AS47" s="7">
        <v>11.610169491525424</v>
      </c>
      <c r="AT47" s="7">
        <v>10.208333333333334</v>
      </c>
      <c r="AU47" s="7">
        <v>10.660377358490566</v>
      </c>
      <c r="AV47" s="7"/>
      <c r="AW47" s="7">
        <v>74.166666666666671</v>
      </c>
      <c r="AX47" s="7"/>
      <c r="AY47" s="7"/>
      <c r="AZ47" s="7"/>
      <c r="BA47" s="7"/>
      <c r="BB47" s="11"/>
      <c r="BC47" s="3" t="s">
        <v>7</v>
      </c>
      <c r="BD47" s="7">
        <v>93</v>
      </c>
      <c r="BE47" s="7">
        <f>BD47/K49</f>
        <v>31.719564187588819</v>
      </c>
      <c r="BL47" s="22" t="s">
        <v>16</v>
      </c>
      <c r="BM47" s="60"/>
      <c r="BN47" s="7"/>
      <c r="BO47" s="7">
        <v>23.023255813953487</v>
      </c>
      <c r="BP47" s="7">
        <v>20.19281332164768</v>
      </c>
      <c r="BQ47" s="7">
        <v>14.645669291338583</v>
      </c>
      <c r="BR47" s="7"/>
      <c r="BS47" s="7"/>
      <c r="BT47" s="7"/>
      <c r="BU47" s="7"/>
      <c r="BV47" s="7"/>
      <c r="BW47" s="11"/>
      <c r="BX47" s="3"/>
      <c r="BY47" s="23" t="s">
        <v>42</v>
      </c>
      <c r="BZ47" s="23" t="s">
        <v>2</v>
      </c>
      <c r="CA47" s="25">
        <v>20.432205920464291</v>
      </c>
      <c r="CB47" s="25">
        <v>20.324787737231251</v>
      </c>
      <c r="CC47" s="25">
        <v>20.521540767406847</v>
      </c>
      <c r="CD47" s="25">
        <v>20.284033161323521</v>
      </c>
      <c r="CE47" s="25">
        <v>20.194608832320071</v>
      </c>
      <c r="CF47" s="25">
        <v>20.785719961231095</v>
      </c>
      <c r="CG47" s="17">
        <f t="shared" si="11"/>
        <v>20.423816063329514</v>
      </c>
      <c r="DE47" s="31"/>
      <c r="DF47" s="5" t="s">
        <v>162</v>
      </c>
      <c r="DG47" s="5">
        <v>21</v>
      </c>
      <c r="DH47" s="5">
        <v>14952.189</v>
      </c>
      <c r="DI47" s="5">
        <v>712.00900000000001</v>
      </c>
      <c r="DM47" s="5" t="s">
        <v>162</v>
      </c>
      <c r="DN47" s="5">
        <v>21</v>
      </c>
      <c r="DO47" s="5">
        <v>14.353999999999999</v>
      </c>
      <c r="DP47" s="5">
        <v>0.68400000000000005</v>
      </c>
      <c r="DZ47" s="6"/>
    </row>
    <row r="48" spans="1:130" s="5" customFormat="1" x14ac:dyDescent="0.25">
      <c r="A48" s="1" t="s">
        <v>2</v>
      </c>
      <c r="B48" s="8">
        <v>98</v>
      </c>
      <c r="C48" s="8">
        <v>146</v>
      </c>
      <c r="D48" s="8">
        <v>113</v>
      </c>
      <c r="E48" s="8">
        <v>136</v>
      </c>
      <c r="F48" s="8">
        <v>119</v>
      </c>
      <c r="G48" s="8">
        <v>111</v>
      </c>
      <c r="H48" s="8"/>
      <c r="J48" s="1" t="s">
        <v>2</v>
      </c>
      <c r="K48" s="8">
        <f>(SUM(B48:H48))/720</f>
        <v>1.0041666666666667</v>
      </c>
      <c r="L48" s="8">
        <f>(K48/K49)*100</f>
        <v>34.24917100900047</v>
      </c>
      <c r="M48" s="8">
        <f>(L48/100)*60</f>
        <v>20.549502605400281</v>
      </c>
      <c r="V48" s="22" t="s">
        <v>18</v>
      </c>
      <c r="W48" s="60"/>
      <c r="X48" s="7">
        <v>7.7214590241591665</v>
      </c>
      <c r="Y48" s="7">
        <v>8.9516515078985179</v>
      </c>
      <c r="Z48" s="7">
        <v>22.336769759450171</v>
      </c>
      <c r="AA48" s="7">
        <v>17.322834645669293</v>
      </c>
      <c r="AB48" s="7">
        <v>8.6235489220563846</v>
      </c>
      <c r="AC48" s="7"/>
      <c r="AD48" s="7"/>
      <c r="AE48" s="7"/>
      <c r="AF48" s="7"/>
      <c r="AG48" s="11"/>
      <c r="AH48" s="3" t="s">
        <v>2</v>
      </c>
      <c r="AI48" s="7"/>
      <c r="AJ48" s="7">
        <v>37.65625</v>
      </c>
      <c r="AQ48" s="22" t="s">
        <v>18</v>
      </c>
      <c r="AR48" s="60"/>
      <c r="AS48" s="7">
        <v>9.8192771084337345</v>
      </c>
      <c r="AT48" s="7">
        <v>12.142857142857142</v>
      </c>
      <c r="AU48" s="7">
        <v>24.074074074074073</v>
      </c>
      <c r="AV48" s="7">
        <v>102.66666666666667</v>
      </c>
      <c r="AW48" s="7">
        <v>14.054054054054054</v>
      </c>
      <c r="AX48" s="7"/>
      <c r="AY48" s="7"/>
      <c r="AZ48" s="7"/>
      <c r="BA48" s="7"/>
      <c r="BB48" s="11"/>
      <c r="BC48" s="3" t="s">
        <v>8</v>
      </c>
      <c r="BD48" s="7">
        <v>78</v>
      </c>
      <c r="BE48" s="7">
        <f>BD48/K49</f>
        <v>26.603505447655138</v>
      </c>
      <c r="BL48" s="22" t="s">
        <v>17</v>
      </c>
      <c r="BM48" s="60"/>
      <c r="BN48" s="7">
        <v>19.791469194312796</v>
      </c>
      <c r="BO48" s="7">
        <v>13.160173160173159</v>
      </c>
      <c r="BP48" s="7">
        <v>11.255329227854098</v>
      </c>
      <c r="BQ48" s="7"/>
      <c r="BR48" s="7">
        <v>11.213114754098362</v>
      </c>
      <c r="BS48" s="7"/>
      <c r="BT48" s="7"/>
      <c r="BU48" s="7"/>
      <c r="BV48" s="7"/>
      <c r="BW48" s="11"/>
      <c r="BX48" s="3"/>
      <c r="BY48" s="23" t="s">
        <v>42</v>
      </c>
      <c r="BZ48" s="23" t="s">
        <v>43</v>
      </c>
      <c r="CA48" s="25">
        <v>23.474123815284919</v>
      </c>
      <c r="CB48" s="25">
        <v>24.236630890675674</v>
      </c>
      <c r="CC48" s="25">
        <v>21.246207918152152</v>
      </c>
      <c r="CD48" s="25">
        <v>21.765476089554511</v>
      </c>
      <c r="CE48" s="25">
        <v>21.550038563313542</v>
      </c>
      <c r="CF48" s="25">
        <v>22.204403427035256</v>
      </c>
      <c r="CG48" s="17">
        <f t="shared" si="11"/>
        <v>22.412813450669343</v>
      </c>
      <c r="DE48" s="31"/>
      <c r="DF48" s="5" t="s">
        <v>163</v>
      </c>
      <c r="DG48" s="5">
        <v>34</v>
      </c>
      <c r="DH48" s="5">
        <v>74841.885999999999</v>
      </c>
      <c r="DI48" s="5">
        <v>2201.232</v>
      </c>
      <c r="DM48" s="5" t="s">
        <v>163</v>
      </c>
      <c r="DN48" s="5">
        <v>34</v>
      </c>
      <c r="DO48" s="5">
        <v>98.260999999999996</v>
      </c>
      <c r="DP48" s="5">
        <v>2.89</v>
      </c>
      <c r="DZ48" s="6"/>
    </row>
    <row r="49" spans="1:130" s="5" customFormat="1" x14ac:dyDescent="0.25">
      <c r="A49" s="3" t="s">
        <v>10</v>
      </c>
      <c r="B49" s="7">
        <v>360</v>
      </c>
      <c r="C49" s="7">
        <v>360</v>
      </c>
      <c r="D49" s="7">
        <v>360</v>
      </c>
      <c r="E49" s="7">
        <v>360</v>
      </c>
      <c r="F49" s="7">
        <v>360</v>
      </c>
      <c r="G49" s="7">
        <v>311</v>
      </c>
      <c r="H49" s="7"/>
      <c r="J49" s="3" t="s">
        <v>10</v>
      </c>
      <c r="K49" s="7">
        <f>(SUM(B49:H49))/720</f>
        <v>2.9319444444444445</v>
      </c>
      <c r="L49" s="7">
        <f>SUM(L46:L48)</f>
        <v>100</v>
      </c>
      <c r="M49" s="7">
        <f>SUM(M46:M48)</f>
        <v>60</v>
      </c>
      <c r="V49" s="22" t="s">
        <v>19</v>
      </c>
      <c r="W49" s="60"/>
      <c r="X49" s="7">
        <v>15.111321648507817</v>
      </c>
      <c r="Y49" s="7">
        <v>11.852926947266571</v>
      </c>
      <c r="Z49" s="7">
        <v>19.982471516213849</v>
      </c>
      <c r="AA49" s="7">
        <v>42.797494780793322</v>
      </c>
      <c r="AB49" s="7">
        <v>43.718592964824118</v>
      </c>
      <c r="AC49" s="7"/>
      <c r="AD49" s="7"/>
      <c r="AE49" s="7"/>
      <c r="AF49" s="7"/>
      <c r="AG49" s="11"/>
      <c r="AH49" s="3"/>
      <c r="AI49" s="7"/>
      <c r="AJ49" s="7"/>
      <c r="AQ49" s="22" t="s">
        <v>19</v>
      </c>
      <c r="AR49" s="60"/>
      <c r="AS49" s="7">
        <v>14.5</v>
      </c>
      <c r="AT49" s="7">
        <v>15.3125</v>
      </c>
      <c r="AU49" s="7">
        <v>20.357142857142858</v>
      </c>
      <c r="AV49" s="7">
        <v>56.944444444444443</v>
      </c>
      <c r="AW49" s="7">
        <v>290</v>
      </c>
      <c r="AX49" s="7"/>
      <c r="AY49" s="7"/>
      <c r="AZ49" s="7"/>
      <c r="BA49" s="7"/>
      <c r="BB49" s="11"/>
      <c r="BC49" s="3" t="s">
        <v>9</v>
      </c>
      <c r="BD49" s="7">
        <v>57</v>
      </c>
      <c r="BE49" s="7">
        <f>BD49/K49</f>
        <v>19.441023211747986</v>
      </c>
      <c r="BL49" s="22" t="s">
        <v>18</v>
      </c>
      <c r="BM49" s="60"/>
      <c r="BN49" s="7">
        <v>15.689246802463288</v>
      </c>
      <c r="BO49" s="7">
        <v>8.9612254667304931</v>
      </c>
      <c r="BP49" s="7">
        <v>22.88659793814433</v>
      </c>
      <c r="BQ49" s="7">
        <v>4.859392575928009</v>
      </c>
      <c r="BR49" s="7">
        <v>14.925373134328359</v>
      </c>
      <c r="BS49" s="7"/>
      <c r="BT49" s="7"/>
      <c r="BU49" s="7"/>
      <c r="BV49" s="7"/>
      <c r="BW49" s="11"/>
      <c r="BX49" s="3"/>
      <c r="BY49" s="23" t="s">
        <v>44</v>
      </c>
      <c r="BZ49" s="23" t="s">
        <v>45</v>
      </c>
      <c r="CA49" s="25">
        <v>29.000102009372444</v>
      </c>
      <c r="CB49" s="25">
        <v>28.276393518683864</v>
      </c>
      <c r="CC49" s="25">
        <v>28.647692785022958</v>
      </c>
      <c r="CD49" s="25">
        <v>28.977758821205875</v>
      </c>
      <c r="CE49" s="25">
        <v>28.646832311506415</v>
      </c>
      <c r="CF49" s="25">
        <v>30.527903353264236</v>
      </c>
      <c r="CG49" s="17">
        <f t="shared" si="11"/>
        <v>29.012780466509298</v>
      </c>
      <c r="DE49" s="31"/>
      <c r="DZ49" s="6"/>
    </row>
    <row r="50" spans="1:130" s="5" customFormat="1" ht="15.75" thickBot="1" x14ac:dyDescent="0.3">
      <c r="A50" s="3"/>
      <c r="B50" s="7"/>
      <c r="C50" s="7"/>
      <c r="D50" s="7"/>
      <c r="E50" s="7"/>
      <c r="F50" s="7"/>
      <c r="G50" s="7"/>
      <c r="H50" s="7"/>
      <c r="J50" s="3"/>
      <c r="V50" s="22" t="s">
        <v>20</v>
      </c>
      <c r="W50" s="60"/>
      <c r="X50" s="7">
        <v>10.184746565608716</v>
      </c>
      <c r="Y50" s="7">
        <v>11.761158021712907</v>
      </c>
      <c r="Z50" s="7"/>
      <c r="AA50" s="7"/>
      <c r="AB50" s="7">
        <v>37.777777777777779</v>
      </c>
      <c r="AC50" s="7"/>
      <c r="AD50" s="7"/>
      <c r="AE50" s="7"/>
      <c r="AF50" s="7"/>
      <c r="AG50" s="11"/>
      <c r="AQ50" s="22" t="s">
        <v>20</v>
      </c>
      <c r="AR50" s="60"/>
      <c r="AS50" s="7">
        <v>9.2672413793103452</v>
      </c>
      <c r="AT50" s="7">
        <v>12.662337662337663</v>
      </c>
      <c r="AU50" s="7"/>
      <c r="AV50" s="7"/>
      <c r="AW50" s="7">
        <v>66.13636363636364</v>
      </c>
      <c r="AX50" s="7"/>
      <c r="AY50" s="7"/>
      <c r="AZ50" s="7"/>
      <c r="BA50" s="7"/>
      <c r="BB50" s="11"/>
      <c r="BL50" s="22" t="s">
        <v>19</v>
      </c>
      <c r="BM50" s="60"/>
      <c r="BN50" s="7">
        <v>25.580293699668402</v>
      </c>
      <c r="BO50" s="7">
        <v>9.4049346879535562</v>
      </c>
      <c r="BP50" s="7">
        <v>18.930762489044699</v>
      </c>
      <c r="BQ50" s="7">
        <v>22.546972860125262</v>
      </c>
      <c r="BR50" s="7">
        <v>3.6180904522613062</v>
      </c>
      <c r="BS50" s="7"/>
      <c r="BT50" s="7"/>
      <c r="BU50" s="7"/>
      <c r="BV50" s="7"/>
      <c r="BW50" s="11"/>
      <c r="BX50" s="12"/>
      <c r="BY50" s="26" t="s">
        <v>46</v>
      </c>
      <c r="BZ50" s="26" t="s">
        <v>47</v>
      </c>
      <c r="CA50" s="27">
        <v>23.915363689944748</v>
      </c>
      <c r="CB50" s="27">
        <v>23.922765189485325</v>
      </c>
      <c r="CC50" s="27">
        <v>23.783999252868021</v>
      </c>
      <c r="CD50" s="27">
        <v>24.50300730794941</v>
      </c>
      <c r="CE50" s="27">
        <v>23.918419449535193</v>
      </c>
      <c r="CF50" s="27">
        <v>23.8221633581581</v>
      </c>
      <c r="CG50" s="17">
        <f t="shared" si="11"/>
        <v>23.977619707990133</v>
      </c>
      <c r="DE50" s="31"/>
      <c r="DF50" s="5" t="s">
        <v>164</v>
      </c>
      <c r="DM50" s="5" t="s">
        <v>164</v>
      </c>
      <c r="DZ50" s="6"/>
    </row>
    <row r="51" spans="1:130" s="5" customFormat="1" ht="16.5" thickTop="1" thickBot="1" x14ac:dyDescent="0.3">
      <c r="A51" s="13" t="s">
        <v>23</v>
      </c>
      <c r="B51" s="14">
        <v>1</v>
      </c>
      <c r="C51" s="14">
        <v>2</v>
      </c>
      <c r="D51" s="14">
        <v>3</v>
      </c>
      <c r="E51" s="14">
        <v>4</v>
      </c>
      <c r="F51" s="14">
        <v>5</v>
      </c>
      <c r="G51" s="14">
        <v>6</v>
      </c>
      <c r="H51" s="14">
        <v>7</v>
      </c>
      <c r="J51" s="22" t="s">
        <v>23</v>
      </c>
      <c r="K51" s="23" t="s">
        <v>30</v>
      </c>
      <c r="L51" s="23" t="s">
        <v>31</v>
      </c>
      <c r="M51" s="23" t="s">
        <v>29</v>
      </c>
      <c r="V51" s="22" t="s">
        <v>21</v>
      </c>
      <c r="W51" s="60"/>
      <c r="X51" s="7">
        <v>13.41868183973447</v>
      </c>
      <c r="Y51" s="7">
        <v>22.480988593155896</v>
      </c>
      <c r="Z51" s="7">
        <v>13.974683544303797</v>
      </c>
      <c r="AA51" s="7">
        <v>33.333333333333329</v>
      </c>
      <c r="AB51" s="7">
        <v>26.186830015313934</v>
      </c>
      <c r="AC51" s="7"/>
      <c r="AD51" s="7"/>
      <c r="AE51" s="7"/>
      <c r="AF51" s="7"/>
      <c r="AG51" s="11"/>
      <c r="AH51" s="22" t="s">
        <v>23</v>
      </c>
      <c r="AI51" s="23"/>
      <c r="AJ51" s="23" t="s">
        <v>143</v>
      </c>
      <c r="AQ51" s="22" t="s">
        <v>21</v>
      </c>
      <c r="AR51" s="60"/>
      <c r="AS51" s="7">
        <v>14.1</v>
      </c>
      <c r="AT51" s="7">
        <v>18.192307692307693</v>
      </c>
      <c r="AU51" s="7">
        <v>21.5625</v>
      </c>
      <c r="AV51" s="7">
        <v>47.796610169491522</v>
      </c>
      <c r="AW51" s="7">
        <v>51.81818181818182</v>
      </c>
      <c r="AX51" s="7"/>
      <c r="AY51" s="7"/>
      <c r="AZ51" s="7"/>
      <c r="BA51" s="7"/>
      <c r="BB51" s="11"/>
      <c r="BC51" s="22" t="s">
        <v>23</v>
      </c>
      <c r="BD51" s="23" t="s">
        <v>36</v>
      </c>
      <c r="BE51" s="23" t="s">
        <v>37</v>
      </c>
      <c r="BL51" s="22" t="s">
        <v>20</v>
      </c>
      <c r="BM51" s="60"/>
      <c r="BN51" s="7">
        <v>15.689246802463288</v>
      </c>
      <c r="BO51" s="7">
        <v>12.15922798552473</v>
      </c>
      <c r="BP51" s="7"/>
      <c r="BQ51" s="7"/>
      <c r="BR51" s="7">
        <v>20</v>
      </c>
      <c r="BS51" s="7"/>
      <c r="BT51" s="7"/>
      <c r="BU51" s="7"/>
      <c r="BV51" s="7"/>
      <c r="BW51" s="11"/>
      <c r="BX51" s="22" t="s">
        <v>23</v>
      </c>
      <c r="BY51" s="23" t="s">
        <v>39</v>
      </c>
      <c r="BZ51" s="23" t="s">
        <v>40</v>
      </c>
      <c r="CA51" s="25">
        <v>52.481994824595958</v>
      </c>
      <c r="CB51" s="25">
        <v>53.141124472289121</v>
      </c>
      <c r="CC51" s="25">
        <v>54.298461492672665</v>
      </c>
      <c r="CD51" s="25">
        <v>53.553525855264908</v>
      </c>
      <c r="CE51" s="25">
        <v>53.300811770470666</v>
      </c>
      <c r="CF51" s="25">
        <v>50.511774684726575</v>
      </c>
      <c r="CG51" s="17">
        <f t="shared" si="11"/>
        <v>52.881282183336644</v>
      </c>
      <c r="DE51" s="31"/>
      <c r="DZ51" s="6"/>
    </row>
    <row r="52" spans="1:130" s="5" customFormat="1" ht="15.75" thickTop="1" x14ac:dyDescent="0.25">
      <c r="A52" s="3" t="s">
        <v>0</v>
      </c>
      <c r="B52" s="7">
        <v>73</v>
      </c>
      <c r="C52" s="7">
        <v>56</v>
      </c>
      <c r="D52" s="7">
        <v>47</v>
      </c>
      <c r="E52" s="7">
        <v>49</v>
      </c>
      <c r="F52" s="7">
        <v>38</v>
      </c>
      <c r="G52" s="7">
        <v>38</v>
      </c>
      <c r="H52" s="7"/>
      <c r="J52" s="3" t="s">
        <v>0</v>
      </c>
      <c r="K52" s="7">
        <f>(SUM(B52:H52))/720</f>
        <v>0.41805555555555557</v>
      </c>
      <c r="L52" s="7">
        <f>(K52/K55)*100</f>
        <v>14.258645191852203</v>
      </c>
      <c r="M52" s="7">
        <f>(L52/100)*60</f>
        <v>8.5551871151113232</v>
      </c>
      <c r="V52" s="22" t="s">
        <v>22</v>
      </c>
      <c r="W52" s="60"/>
      <c r="X52" s="7">
        <v>8.8109900521080053</v>
      </c>
      <c r="Y52" s="7">
        <v>13.398058252427186</v>
      </c>
      <c r="Z52" s="7">
        <v>16.769303647560395</v>
      </c>
      <c r="AA52" s="7">
        <v>16.834170854271356</v>
      </c>
      <c r="AB52" s="7">
        <v>26.729857819905217</v>
      </c>
      <c r="AC52" s="7"/>
      <c r="AD52" s="7"/>
      <c r="AE52" s="7"/>
      <c r="AF52" s="7"/>
      <c r="AG52" s="11"/>
      <c r="AH52" s="3" t="s">
        <v>0</v>
      </c>
      <c r="AI52" s="7"/>
      <c r="AJ52" s="7">
        <v>16.182795698924732</v>
      </c>
      <c r="AQ52" s="22" t="s">
        <v>22</v>
      </c>
      <c r="AR52" s="60"/>
      <c r="AS52" s="7">
        <v>12.236842105263158</v>
      </c>
      <c r="AT52" s="7">
        <v>14.526315789473685</v>
      </c>
      <c r="AU52" s="7">
        <v>20.344827586206897</v>
      </c>
      <c r="AV52" s="7">
        <v>44.666666666666664</v>
      </c>
      <c r="AW52" s="7">
        <v>56.4</v>
      </c>
      <c r="AX52" s="7"/>
      <c r="AY52" s="7"/>
      <c r="AZ52" s="7"/>
      <c r="BA52" s="7"/>
      <c r="BB52" s="11"/>
      <c r="BC52" s="3" t="s">
        <v>6</v>
      </c>
      <c r="BD52" s="7">
        <v>38</v>
      </c>
      <c r="BE52" s="7">
        <f>BD52/K55</f>
        <v>12.960682141165325</v>
      </c>
      <c r="BL52" s="22" t="s">
        <v>21</v>
      </c>
      <c r="BM52" s="60"/>
      <c r="BN52" s="7">
        <v>19.80085348506401</v>
      </c>
      <c r="BO52" s="7">
        <v>28.060836501901143</v>
      </c>
      <c r="BP52" s="7">
        <v>12.39493670886076</v>
      </c>
      <c r="BQ52" s="7">
        <v>19.574468085106382</v>
      </c>
      <c r="BR52" s="7">
        <v>14.885145482388975</v>
      </c>
      <c r="BS52" s="7"/>
      <c r="BT52" s="7"/>
      <c r="BU52" s="7"/>
      <c r="BV52" s="7"/>
      <c r="BW52" s="11"/>
      <c r="BX52" s="3"/>
      <c r="BY52" s="23" t="s">
        <v>39</v>
      </c>
      <c r="BZ52" s="23" t="s">
        <v>41</v>
      </c>
      <c r="CA52" s="25">
        <v>44.862692903717303</v>
      </c>
      <c r="CB52" s="25">
        <v>49.967879136806417</v>
      </c>
      <c r="CC52" s="25">
        <v>45.872382007128799</v>
      </c>
      <c r="CD52" s="25">
        <v>47.358447307545497</v>
      </c>
      <c r="CE52" s="25">
        <v>46.665115546562497</v>
      </c>
      <c r="CF52" s="25">
        <v>50.45059007578125</v>
      </c>
      <c r="CG52" s="17">
        <f t="shared" si="11"/>
        <v>47.529517829590297</v>
      </c>
      <c r="DE52" s="31"/>
      <c r="DF52" s="5" t="s">
        <v>189</v>
      </c>
      <c r="DM52" s="5" t="s">
        <v>189</v>
      </c>
      <c r="DZ52" s="6"/>
    </row>
    <row r="53" spans="1:130" s="5" customFormat="1" x14ac:dyDescent="0.25">
      <c r="A53" s="3" t="s">
        <v>1</v>
      </c>
      <c r="B53" s="7">
        <v>209</v>
      </c>
      <c r="C53" s="7">
        <v>165</v>
      </c>
      <c r="D53" s="7">
        <v>171</v>
      </c>
      <c r="E53" s="7">
        <v>150</v>
      </c>
      <c r="F53" s="7">
        <v>198</v>
      </c>
      <c r="G53" s="7">
        <v>130</v>
      </c>
      <c r="H53" s="7"/>
      <c r="J53" s="3" t="s">
        <v>1</v>
      </c>
      <c r="K53" s="7">
        <f>(SUM(B53:H53))/720</f>
        <v>1.4208333333333334</v>
      </c>
      <c r="L53" s="7">
        <f>(K53/K55)*100</f>
        <v>48.460445286594037</v>
      </c>
      <c r="M53" s="7">
        <f>(L53/100)*60</f>
        <v>29.076267171956424</v>
      </c>
      <c r="V53" s="22" t="s">
        <v>28</v>
      </c>
      <c r="W53" s="60"/>
      <c r="X53" s="7">
        <v>13.216485078162007</v>
      </c>
      <c r="Y53" s="7">
        <v>9.4097019286966681</v>
      </c>
      <c r="Z53" s="7">
        <v>28.293838862559245</v>
      </c>
      <c r="AA53" s="7">
        <v>42.464454976303323</v>
      </c>
      <c r="AB53" s="7">
        <v>32.736572890025577</v>
      </c>
      <c r="AC53" s="7"/>
      <c r="AD53" s="7"/>
      <c r="AE53" s="7"/>
      <c r="AF53" s="7"/>
      <c r="AG53" s="11"/>
      <c r="AH53" s="3" t="s">
        <v>13</v>
      </c>
      <c r="AI53" s="7"/>
      <c r="AJ53" s="7">
        <v>44.912280701754383</v>
      </c>
      <c r="AQ53" s="22" t="s">
        <v>28</v>
      </c>
      <c r="AR53" s="60"/>
      <c r="AS53" s="7">
        <v>12.636363636363637</v>
      </c>
      <c r="AT53" s="7">
        <v>13.416666666666666</v>
      </c>
      <c r="AU53" s="7">
        <v>53.303571428571431</v>
      </c>
      <c r="AV53" s="7">
        <v>50.909090909090907</v>
      </c>
      <c r="AW53" s="7">
        <v>102.4</v>
      </c>
      <c r="AX53" s="7"/>
      <c r="AY53" s="7"/>
      <c r="AZ53" s="7"/>
      <c r="BA53" s="7"/>
      <c r="BB53" s="11"/>
      <c r="BC53" s="3" t="s">
        <v>7</v>
      </c>
      <c r="BD53" s="7">
        <v>63</v>
      </c>
      <c r="BE53" s="7">
        <f>BD53/K55</f>
        <v>21.48744670772146</v>
      </c>
      <c r="BL53" s="22" t="s">
        <v>22</v>
      </c>
      <c r="BM53" s="60"/>
      <c r="BN53" s="7">
        <v>12.619611558503079</v>
      </c>
      <c r="BO53" s="7">
        <v>16.776699029126213</v>
      </c>
      <c r="BP53" s="7">
        <v>16.712458550450023</v>
      </c>
      <c r="BQ53" s="7">
        <v>9.4974874371859297</v>
      </c>
      <c r="BR53" s="7">
        <v>14.672985781990523</v>
      </c>
      <c r="BS53" s="7"/>
      <c r="BT53" s="7"/>
      <c r="BU53" s="7"/>
      <c r="BV53" s="7"/>
      <c r="BW53" s="11"/>
      <c r="BX53" s="3"/>
      <c r="BY53" s="23" t="s">
        <v>42</v>
      </c>
      <c r="BZ53" s="23" t="s">
        <v>2</v>
      </c>
      <c r="CA53" s="25">
        <v>21.357380374743592</v>
      </c>
      <c r="CB53" s="25">
        <v>23.085971951849739</v>
      </c>
      <c r="CC53" s="25">
        <v>22.999127377164172</v>
      </c>
      <c r="CD53" s="25">
        <v>24.34562765003399</v>
      </c>
      <c r="CE53" s="25">
        <v>22.338511493106726</v>
      </c>
      <c r="CF53" s="25">
        <v>24.074159984814649</v>
      </c>
      <c r="CG53" s="17">
        <f t="shared" si="11"/>
        <v>23.03346313861881</v>
      </c>
      <c r="DE53" s="31"/>
      <c r="DZ53" s="6"/>
    </row>
    <row r="54" spans="1:130" s="5" customFormat="1" x14ac:dyDescent="0.25">
      <c r="A54" s="1" t="s">
        <v>2</v>
      </c>
      <c r="B54" s="8">
        <v>78</v>
      </c>
      <c r="C54" s="8">
        <v>139</v>
      </c>
      <c r="D54" s="8">
        <v>142</v>
      </c>
      <c r="E54" s="8">
        <v>161</v>
      </c>
      <c r="F54" s="8">
        <v>124</v>
      </c>
      <c r="G54" s="8">
        <v>143</v>
      </c>
      <c r="H54" s="8"/>
      <c r="J54" s="1" t="s">
        <v>2</v>
      </c>
      <c r="K54" s="8">
        <f>(SUM(B54:H54))/720</f>
        <v>1.0930555555555554</v>
      </c>
      <c r="L54" s="8">
        <f>(K54/K55)*100</f>
        <v>37.28090952155376</v>
      </c>
      <c r="M54" s="8">
        <f>(L54/100)*60</f>
        <v>22.368545712932256</v>
      </c>
      <c r="V54" s="22" t="s">
        <v>23</v>
      </c>
      <c r="W54" s="60"/>
      <c r="X54" s="7">
        <v>14.258645191852203</v>
      </c>
      <c r="Y54" s="7">
        <v>14.563617245005259</v>
      </c>
      <c r="Z54" s="7"/>
      <c r="AA54" s="7"/>
      <c r="AB54" s="7"/>
      <c r="AG54" s="11"/>
      <c r="AH54" s="3" t="s">
        <v>2</v>
      </c>
      <c r="AI54" s="7"/>
      <c r="AJ54" s="7">
        <v>37.122641509433961</v>
      </c>
      <c r="AP54" s="4"/>
      <c r="AQ54" s="22" t="s">
        <v>23</v>
      </c>
      <c r="AR54" s="60"/>
      <c r="AS54" s="7">
        <v>16.182795698924732</v>
      </c>
      <c r="AT54" s="7">
        <v>16.890243902439025</v>
      </c>
      <c r="AU54" s="7"/>
      <c r="AV54" s="7"/>
      <c r="AW54" s="7"/>
      <c r="BB54" s="11"/>
      <c r="BC54" s="3" t="s">
        <v>8</v>
      </c>
      <c r="BD54" s="7">
        <v>76</v>
      </c>
      <c r="BE54" s="7">
        <f>BD54/K55</f>
        <v>25.92136428233065</v>
      </c>
      <c r="BI54" s="4"/>
      <c r="BJ54" s="4"/>
      <c r="BK54" s="4"/>
      <c r="BL54" s="22" t="s">
        <v>28</v>
      </c>
      <c r="BM54" s="60"/>
      <c r="BN54" s="7">
        <v>18.076740881099006</v>
      </c>
      <c r="BO54" s="7">
        <v>11.361776738749269</v>
      </c>
      <c r="BP54" s="7">
        <v>14.33175355450237</v>
      </c>
      <c r="BQ54" s="7">
        <v>24.227488151658768</v>
      </c>
      <c r="BR54" s="7">
        <v>9.6675191815856785</v>
      </c>
      <c r="BS54" s="7"/>
      <c r="BT54" s="7"/>
      <c r="BU54" s="7"/>
      <c r="BV54" s="7"/>
      <c r="BW54" s="11"/>
      <c r="BX54" s="3"/>
      <c r="BY54" s="23" t="s">
        <v>42</v>
      </c>
      <c r="BZ54" s="23" t="s">
        <v>43</v>
      </c>
      <c r="CA54" s="25">
        <v>26.300499514417808</v>
      </c>
      <c r="CB54" s="25">
        <v>25.863246808497927</v>
      </c>
      <c r="CC54" s="25">
        <v>24.533540072116161</v>
      </c>
      <c r="CD54" s="25">
        <v>25.986892652967651</v>
      </c>
      <c r="CE54" s="25">
        <v>23.61030234457947</v>
      </c>
      <c r="CF54" s="25">
        <v>23.450682736476292</v>
      </c>
      <c r="CG54" s="17">
        <f t="shared" si="11"/>
        <v>24.957527354842551</v>
      </c>
      <c r="DE54" s="31"/>
      <c r="DF54" s="5" t="s">
        <v>168</v>
      </c>
      <c r="DM54" s="5" t="s">
        <v>168</v>
      </c>
      <c r="DZ54" s="6"/>
    </row>
    <row r="55" spans="1:130" s="5" customFormat="1" x14ac:dyDescent="0.25">
      <c r="A55" s="3" t="s">
        <v>10</v>
      </c>
      <c r="B55" s="7">
        <v>360</v>
      </c>
      <c r="C55" s="7">
        <v>360</v>
      </c>
      <c r="D55" s="7">
        <v>360</v>
      </c>
      <c r="E55" s="7">
        <v>360</v>
      </c>
      <c r="F55" s="7">
        <v>360</v>
      </c>
      <c r="G55" s="7">
        <v>311</v>
      </c>
      <c r="H55" s="7"/>
      <c r="J55" s="3" t="s">
        <v>10</v>
      </c>
      <c r="K55" s="7">
        <f>(SUM(B55:H55))/720</f>
        <v>2.9319444444444445</v>
      </c>
      <c r="L55" s="7">
        <f>SUM(L52:L54)</f>
        <v>100</v>
      </c>
      <c r="M55" s="7">
        <f>SUM(M52:M54)</f>
        <v>60</v>
      </c>
      <c r="V55" s="22" t="s">
        <v>24</v>
      </c>
      <c r="W55" s="61"/>
      <c r="X55" s="7"/>
      <c r="Y55" s="7"/>
      <c r="Z55" s="7">
        <v>26.992409867172679</v>
      </c>
      <c r="AA55" s="7"/>
      <c r="AB55" s="7"/>
      <c r="AG55" s="11"/>
      <c r="AH55" s="3"/>
      <c r="AI55" s="7"/>
      <c r="AJ55" s="7"/>
      <c r="AP55" s="4"/>
      <c r="AQ55" s="22" t="s">
        <v>24</v>
      </c>
      <c r="AR55" s="61"/>
      <c r="AS55" s="7"/>
      <c r="AT55" s="7"/>
      <c r="AU55" s="7">
        <v>49.051724137931032</v>
      </c>
      <c r="AV55" s="7"/>
      <c r="AW55" s="7"/>
      <c r="BB55" s="11"/>
      <c r="BC55" s="3" t="s">
        <v>9</v>
      </c>
      <c r="BD55" s="7">
        <v>55</v>
      </c>
      <c r="BE55" s="7">
        <f>BD55/K55</f>
        <v>18.758882046423494</v>
      </c>
      <c r="BI55" s="4"/>
      <c r="BJ55" s="4"/>
      <c r="BK55" s="4"/>
      <c r="BL55" s="22" t="s">
        <v>23</v>
      </c>
      <c r="BM55" s="60"/>
      <c r="BN55" s="7">
        <v>12.960682141165325</v>
      </c>
      <c r="BO55" s="7">
        <v>15.899053627760253</v>
      </c>
      <c r="BP55" s="7"/>
      <c r="BQ55" s="7"/>
      <c r="BR55" s="7"/>
      <c r="BW55" s="11"/>
      <c r="BX55" s="3"/>
      <c r="BY55" s="23" t="s">
        <v>44</v>
      </c>
      <c r="BZ55" s="23" t="s">
        <v>45</v>
      </c>
      <c r="CA55" s="25">
        <v>34.17404105538462</v>
      </c>
      <c r="CB55" s="25">
        <v>35.877933922028816</v>
      </c>
      <c r="CC55" s="25">
        <v>36.764936994893247</v>
      </c>
      <c r="CD55" s="25">
        <v>36.514685907147445</v>
      </c>
      <c r="CE55" s="25">
        <v>33.242390339327756</v>
      </c>
      <c r="CF55" s="25">
        <v>34.096773899770895</v>
      </c>
      <c r="CG55" s="17">
        <f t="shared" si="11"/>
        <v>35.111793686425465</v>
      </c>
      <c r="DE55" s="31"/>
      <c r="DF55" s="5" t="s">
        <v>287</v>
      </c>
      <c r="DM55" s="5" t="s">
        <v>287</v>
      </c>
      <c r="DZ55" s="6"/>
    </row>
    <row r="56" spans="1:130" s="5" customFormat="1" ht="15.75" thickBot="1" x14ac:dyDescent="0.3">
      <c r="A56" s="3"/>
      <c r="B56" s="7"/>
      <c r="C56" s="7"/>
      <c r="D56" s="7"/>
      <c r="E56" s="7"/>
      <c r="F56" s="7"/>
      <c r="G56" s="7"/>
      <c r="H56" s="7"/>
      <c r="J56" s="3"/>
      <c r="V56" s="22" t="s">
        <v>25</v>
      </c>
      <c r="W56" s="61"/>
      <c r="X56" s="7"/>
      <c r="Y56" s="7"/>
      <c r="Z56" s="7"/>
      <c r="AA56" s="7">
        <v>33.709016393442617</v>
      </c>
      <c r="AB56" s="7">
        <v>25.203252032520325</v>
      </c>
      <c r="AG56" s="11"/>
      <c r="AP56" s="4"/>
      <c r="AQ56" s="22" t="s">
        <v>25</v>
      </c>
      <c r="AR56" s="61"/>
      <c r="AS56" s="7"/>
      <c r="AT56" s="7"/>
      <c r="AU56" s="7"/>
      <c r="AV56" s="7">
        <v>70</v>
      </c>
      <c r="AW56" s="7">
        <v>55.641025641025642</v>
      </c>
      <c r="BB56" s="11"/>
      <c r="BI56" s="4"/>
      <c r="BJ56" s="4"/>
      <c r="BK56" s="4"/>
      <c r="BL56" s="22" t="s">
        <v>24</v>
      </c>
      <c r="BM56" s="61"/>
      <c r="BN56" s="7"/>
      <c r="BO56" s="7"/>
      <c r="BP56" s="7">
        <v>14.345351043643264</v>
      </c>
      <c r="BQ56" s="7"/>
      <c r="BR56" s="7"/>
      <c r="BW56" s="11"/>
      <c r="BX56" s="12"/>
      <c r="BY56" s="26" t="s">
        <v>46</v>
      </c>
      <c r="BZ56" s="26" t="s">
        <v>47</v>
      </c>
      <c r="CA56" s="27">
        <v>23.86242713327389</v>
      </c>
      <c r="CB56" s="27">
        <v>23.226237994509042</v>
      </c>
      <c r="CC56" s="27">
        <v>24.150478689873044</v>
      </c>
      <c r="CD56" s="27">
        <v>24.257822893798011</v>
      </c>
      <c r="CE56" s="27">
        <v>24.117120027370689</v>
      </c>
      <c r="CF56" s="27">
        <v>25.187931745722654</v>
      </c>
      <c r="CG56" s="17">
        <f t="shared" si="11"/>
        <v>24.133669747424552</v>
      </c>
      <c r="DE56" s="31"/>
      <c r="DF56" s="5" t="s">
        <v>288</v>
      </c>
      <c r="DM56" s="5" t="s">
        <v>288</v>
      </c>
      <c r="DZ56" s="6"/>
    </row>
    <row r="57" spans="1:130" s="5" customFormat="1" ht="16.5" thickTop="1" thickBot="1" x14ac:dyDescent="0.3">
      <c r="A57" s="13" t="s">
        <v>24</v>
      </c>
      <c r="B57" s="14">
        <v>1</v>
      </c>
      <c r="C57" s="14">
        <v>2</v>
      </c>
      <c r="D57" s="14">
        <v>3</v>
      </c>
      <c r="E57" s="14">
        <v>4</v>
      </c>
      <c r="F57" s="14">
        <v>5</v>
      </c>
      <c r="G57" s="14">
        <v>6</v>
      </c>
      <c r="H57" s="14">
        <v>7</v>
      </c>
      <c r="J57" s="22" t="s">
        <v>24</v>
      </c>
      <c r="K57" s="23" t="s">
        <v>30</v>
      </c>
      <c r="L57" s="23" t="s">
        <v>31</v>
      </c>
      <c r="M57" s="23" t="s">
        <v>29</v>
      </c>
      <c r="V57" s="22"/>
      <c r="AG57" s="11"/>
      <c r="AH57" s="22" t="s">
        <v>24</v>
      </c>
      <c r="AI57" s="23"/>
      <c r="AJ57" s="23" t="s">
        <v>143</v>
      </c>
      <c r="AP57" s="4"/>
      <c r="AQ57" s="22"/>
      <c r="BB57" s="11"/>
      <c r="BC57" s="22" t="s">
        <v>24</v>
      </c>
      <c r="BD57" s="23" t="s">
        <v>36</v>
      </c>
      <c r="BE57" s="23" t="s">
        <v>37</v>
      </c>
      <c r="BI57" s="4"/>
      <c r="BJ57" s="4"/>
      <c r="BK57" s="4"/>
      <c r="BL57" s="22" t="s">
        <v>25</v>
      </c>
      <c r="BM57" s="61"/>
      <c r="BN57" s="7"/>
      <c r="BO57" s="7"/>
      <c r="BP57" s="7"/>
      <c r="BQ57" s="7">
        <v>12.172131147540982</v>
      </c>
      <c r="BR57" s="7">
        <v>13.379790940766551</v>
      </c>
      <c r="BW57" s="11"/>
      <c r="BX57" s="22" t="s">
        <v>24</v>
      </c>
      <c r="BY57" s="23" t="s">
        <v>39</v>
      </c>
      <c r="BZ57" s="23" t="s">
        <v>40</v>
      </c>
      <c r="CA57" s="25"/>
      <c r="CB57" s="25"/>
      <c r="CC57" s="25"/>
      <c r="CD57" s="25"/>
      <c r="CE57" s="25"/>
      <c r="CF57" s="25"/>
      <c r="CG57" s="17"/>
      <c r="DE57" s="31"/>
      <c r="DF57" s="5" t="s">
        <v>171</v>
      </c>
      <c r="DM57" s="5" t="s">
        <v>171</v>
      </c>
      <c r="DZ57" s="6"/>
    </row>
    <row r="58" spans="1:130" s="5" customFormat="1" ht="15.75" thickTop="1" x14ac:dyDescent="0.25">
      <c r="A58" s="3" t="s">
        <v>0</v>
      </c>
      <c r="B58" s="7"/>
      <c r="C58" s="7"/>
      <c r="D58" s="7"/>
      <c r="E58" s="7"/>
      <c r="F58" s="7"/>
      <c r="G58" s="7"/>
      <c r="H58" s="7"/>
      <c r="J58" s="3" t="s">
        <v>0</v>
      </c>
      <c r="K58" s="7"/>
      <c r="L58" s="7"/>
      <c r="M58" s="7"/>
      <c r="V58" s="22"/>
      <c r="W58" s="61" t="s">
        <v>166</v>
      </c>
      <c r="X58" s="61" t="s">
        <v>182</v>
      </c>
      <c r="Y58" s="61"/>
      <c r="Z58" s="61"/>
      <c r="AA58" s="61"/>
      <c r="AB58" s="61"/>
      <c r="AC58" s="61"/>
      <c r="AD58" s="61"/>
      <c r="AE58" s="61"/>
      <c r="AG58" s="11"/>
      <c r="AH58" s="3" t="s">
        <v>0</v>
      </c>
      <c r="AI58" s="7"/>
      <c r="AJ58" s="7"/>
      <c r="AP58" s="4"/>
      <c r="AQ58" s="22"/>
      <c r="AR58" s="61" t="s">
        <v>166</v>
      </c>
      <c r="AS58" s="61" t="s">
        <v>190</v>
      </c>
      <c r="AT58" s="61"/>
      <c r="AU58" s="61"/>
      <c r="AV58" s="61"/>
      <c r="AW58" s="61"/>
      <c r="AX58" s="61"/>
      <c r="AY58" s="61"/>
      <c r="AZ58" s="61"/>
      <c r="BB58" s="11"/>
      <c r="BC58" s="3" t="s">
        <v>6</v>
      </c>
      <c r="BD58" s="7"/>
      <c r="BE58" s="7"/>
      <c r="BI58" s="4"/>
      <c r="BJ58" s="4"/>
      <c r="BK58" s="4"/>
      <c r="BL58" s="62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11"/>
      <c r="BX58" s="3"/>
      <c r="BY58" s="23" t="s">
        <v>39</v>
      </c>
      <c r="BZ58" s="23" t="s">
        <v>41</v>
      </c>
      <c r="CA58" s="25"/>
      <c r="CB58" s="25"/>
      <c r="CC58" s="25"/>
      <c r="CD58" s="25"/>
      <c r="CE58" s="25"/>
      <c r="CF58" s="25"/>
      <c r="CG58" s="17"/>
      <c r="DE58" s="31"/>
      <c r="DF58" s="5" t="s">
        <v>172</v>
      </c>
      <c r="DM58" s="5" t="s">
        <v>172</v>
      </c>
      <c r="DZ58" s="6"/>
    </row>
    <row r="59" spans="1:130" s="5" customFormat="1" x14ac:dyDescent="0.25">
      <c r="A59" s="3" t="s">
        <v>1</v>
      </c>
      <c r="B59" s="7"/>
      <c r="C59" s="7"/>
      <c r="D59" s="7"/>
      <c r="E59" s="7"/>
      <c r="F59" s="7"/>
      <c r="G59" s="7"/>
      <c r="H59" s="7"/>
      <c r="J59" s="3" t="s">
        <v>1</v>
      </c>
      <c r="K59" s="7"/>
      <c r="L59" s="7"/>
      <c r="M59" s="7"/>
      <c r="V59" s="22"/>
      <c r="W59" s="61"/>
      <c r="X59" s="61"/>
      <c r="Y59" s="61"/>
      <c r="Z59" s="61"/>
      <c r="AA59" s="61"/>
      <c r="AB59" s="61"/>
      <c r="AC59" s="61"/>
      <c r="AD59" s="61"/>
      <c r="AE59" s="61"/>
      <c r="AG59" s="11"/>
      <c r="AH59" s="3" t="s">
        <v>13</v>
      </c>
      <c r="AI59" s="7"/>
      <c r="AJ59" s="7"/>
      <c r="AP59" s="4"/>
      <c r="AQ59" s="22"/>
      <c r="AR59" s="61"/>
      <c r="AS59" s="61"/>
      <c r="AT59" s="61"/>
      <c r="AU59" s="61"/>
      <c r="AV59" s="61"/>
      <c r="AW59" s="61"/>
      <c r="AX59" s="61"/>
      <c r="AY59" s="61"/>
      <c r="AZ59" s="61"/>
      <c r="BB59" s="11"/>
      <c r="BC59" s="3" t="s">
        <v>7</v>
      </c>
      <c r="BD59" s="7"/>
      <c r="BE59" s="7"/>
      <c r="BI59" s="4"/>
      <c r="BJ59" s="4"/>
      <c r="BK59" s="4"/>
      <c r="BL59" s="62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11"/>
      <c r="BX59" s="3"/>
      <c r="BY59" s="23" t="s">
        <v>42</v>
      </c>
      <c r="BZ59" s="23" t="s">
        <v>2</v>
      </c>
      <c r="CA59" s="25"/>
      <c r="CB59" s="25"/>
      <c r="CC59" s="25"/>
      <c r="CD59" s="25"/>
      <c r="CE59" s="25"/>
      <c r="CF59" s="25"/>
      <c r="CG59" s="17"/>
      <c r="DE59" s="31"/>
      <c r="DZ59" s="6"/>
    </row>
    <row r="60" spans="1:130" s="5" customFormat="1" x14ac:dyDescent="0.25">
      <c r="A60" s="1" t="s">
        <v>2</v>
      </c>
      <c r="B60" s="8"/>
      <c r="C60" s="8"/>
      <c r="D60" s="8"/>
      <c r="E60" s="8"/>
      <c r="F60" s="8"/>
      <c r="G60" s="8"/>
      <c r="H60" s="8"/>
      <c r="J60" s="1" t="s">
        <v>2</v>
      </c>
      <c r="K60" s="8"/>
      <c r="L60" s="8"/>
      <c r="M60" s="8"/>
      <c r="V60" s="54"/>
      <c r="W60" s="61" t="s">
        <v>167</v>
      </c>
      <c r="X60" s="61"/>
      <c r="Y60" s="61"/>
      <c r="Z60" s="61"/>
      <c r="AA60" s="61"/>
      <c r="AB60" s="61"/>
      <c r="AC60" s="61"/>
      <c r="AD60" s="61"/>
      <c r="AE60" s="61"/>
      <c r="AG60" s="11"/>
      <c r="AH60" s="3" t="s">
        <v>2</v>
      </c>
      <c r="AI60" s="7"/>
      <c r="AJ60" s="7"/>
      <c r="AP60" s="4"/>
      <c r="AQ60" s="54"/>
      <c r="AR60" s="61" t="s">
        <v>191</v>
      </c>
      <c r="AS60" s="61"/>
      <c r="AT60" s="61"/>
      <c r="AU60" s="61"/>
      <c r="AV60" s="61"/>
      <c r="AW60" s="61"/>
      <c r="AX60" s="61"/>
      <c r="AY60" s="61"/>
      <c r="AZ60" s="61"/>
      <c r="BB60" s="11"/>
      <c r="BC60" s="3" t="s">
        <v>8</v>
      </c>
      <c r="BD60" s="7"/>
      <c r="BE60" s="7"/>
      <c r="BI60" s="4"/>
      <c r="BJ60" s="4"/>
      <c r="BK60" s="4"/>
      <c r="BL60" s="62"/>
      <c r="BM60" s="69" t="s">
        <v>166</v>
      </c>
      <c r="BN60" s="69" t="s">
        <v>217</v>
      </c>
      <c r="BO60" s="69"/>
      <c r="BP60" s="60"/>
      <c r="BQ60" s="60"/>
      <c r="BR60" s="60"/>
      <c r="BS60" s="60"/>
      <c r="BT60" s="60"/>
      <c r="BU60" s="60"/>
      <c r="BV60" s="60"/>
      <c r="BW60" s="11"/>
      <c r="BX60" s="3"/>
      <c r="BY60" s="23" t="s">
        <v>42</v>
      </c>
      <c r="BZ60" s="23" t="s">
        <v>43</v>
      </c>
      <c r="CA60" s="25"/>
      <c r="CB60" s="25"/>
      <c r="CC60" s="25"/>
      <c r="CD60" s="25"/>
      <c r="CE60" s="25"/>
      <c r="CF60" s="25"/>
      <c r="CG60" s="17"/>
      <c r="DE60" s="31"/>
      <c r="DZ60" s="6"/>
    </row>
    <row r="61" spans="1:130" s="5" customFormat="1" x14ac:dyDescent="0.25">
      <c r="A61" s="3" t="s">
        <v>10</v>
      </c>
      <c r="B61" s="7"/>
      <c r="C61" s="7"/>
      <c r="D61" s="7"/>
      <c r="E61" s="7"/>
      <c r="F61" s="7"/>
      <c r="G61" s="7"/>
      <c r="H61" s="7"/>
      <c r="J61" s="3" t="s">
        <v>10</v>
      </c>
      <c r="K61" s="7"/>
      <c r="L61" s="7"/>
      <c r="M61" s="7"/>
      <c r="V61" s="54"/>
      <c r="W61" s="61"/>
      <c r="X61" s="61"/>
      <c r="Y61" s="61"/>
      <c r="Z61" s="61"/>
      <c r="AA61" s="61"/>
      <c r="AB61" s="61"/>
      <c r="AC61" s="61"/>
      <c r="AD61" s="61"/>
      <c r="AE61" s="61"/>
      <c r="AG61" s="11"/>
      <c r="AH61" s="3"/>
      <c r="AI61" s="7"/>
      <c r="AJ61" s="7"/>
      <c r="AP61" s="4"/>
      <c r="AQ61" s="54"/>
      <c r="AR61" s="61"/>
      <c r="AS61" s="61"/>
      <c r="AT61" s="61"/>
      <c r="AU61" s="61"/>
      <c r="AV61" s="61"/>
      <c r="AW61" s="61"/>
      <c r="AX61" s="61"/>
      <c r="AY61" s="61"/>
      <c r="AZ61" s="61"/>
      <c r="BB61" s="11"/>
      <c r="BC61" s="3" t="s">
        <v>9</v>
      </c>
      <c r="BD61" s="7"/>
      <c r="BE61" s="7"/>
      <c r="BI61" s="4"/>
      <c r="BJ61" s="4"/>
      <c r="BK61" s="4"/>
      <c r="BL61" s="62"/>
      <c r="BM61" s="69"/>
      <c r="BN61" s="69"/>
      <c r="BO61" s="69"/>
      <c r="BP61" s="60"/>
      <c r="BQ61" s="60"/>
      <c r="BR61" s="60"/>
      <c r="BS61" s="60"/>
      <c r="BT61" s="60"/>
      <c r="BU61" s="60"/>
      <c r="BV61" s="60"/>
      <c r="BW61" s="11"/>
      <c r="BX61" s="3"/>
      <c r="BY61" s="23" t="s">
        <v>44</v>
      </c>
      <c r="BZ61" s="23" t="s">
        <v>45</v>
      </c>
      <c r="CA61" s="25"/>
      <c r="CB61" s="25"/>
      <c r="CC61" s="25"/>
      <c r="CD61" s="25"/>
      <c r="CE61" s="25"/>
      <c r="CF61" s="25"/>
      <c r="CG61" s="17"/>
      <c r="DE61" s="31"/>
      <c r="DF61" s="5" t="s">
        <v>173</v>
      </c>
      <c r="DM61" s="5" t="s">
        <v>173</v>
      </c>
      <c r="DZ61" s="6"/>
    </row>
    <row r="62" spans="1:130" s="5" customFormat="1" ht="15.75" thickBot="1" x14ac:dyDescent="0.3">
      <c r="A62" s="3"/>
      <c r="B62" s="7"/>
      <c r="C62" s="7"/>
      <c r="D62" s="7"/>
      <c r="E62" s="7"/>
      <c r="F62" s="7"/>
      <c r="G62" s="7"/>
      <c r="H62" s="7"/>
      <c r="J62" s="3"/>
      <c r="V62" s="54"/>
      <c r="W62" s="61" t="s">
        <v>91</v>
      </c>
      <c r="X62" s="61" t="s">
        <v>126</v>
      </c>
      <c r="Y62" s="61" t="s">
        <v>151</v>
      </c>
      <c r="Z62" s="61"/>
      <c r="AA62" s="61"/>
      <c r="AB62" s="61"/>
      <c r="AC62" s="61"/>
      <c r="AD62" s="61"/>
      <c r="AE62" s="61"/>
      <c r="AG62" s="11"/>
      <c r="AP62" s="4"/>
      <c r="AQ62" s="54"/>
      <c r="AR62" s="61" t="s">
        <v>91</v>
      </c>
      <c r="AS62" s="61" t="s">
        <v>92</v>
      </c>
      <c r="AT62" s="61" t="s">
        <v>192</v>
      </c>
      <c r="AU62" s="61"/>
      <c r="AV62" s="61"/>
      <c r="AW62" s="61"/>
      <c r="AX62" s="61"/>
      <c r="AY62" s="61"/>
      <c r="AZ62" s="61"/>
      <c r="BB62" s="11"/>
      <c r="BI62" s="4"/>
      <c r="BJ62" s="4"/>
      <c r="BK62" s="4"/>
      <c r="BL62" s="62"/>
      <c r="BM62" s="69" t="s">
        <v>218</v>
      </c>
      <c r="BN62" s="69"/>
      <c r="BO62" s="69"/>
      <c r="BP62" s="60"/>
      <c r="BQ62" s="60"/>
      <c r="BR62" s="60"/>
      <c r="BS62" s="60"/>
      <c r="BT62" s="60"/>
      <c r="BU62" s="60"/>
      <c r="BV62" s="60"/>
      <c r="BW62" s="11"/>
      <c r="BX62" s="12"/>
      <c r="BY62" s="26" t="s">
        <v>46</v>
      </c>
      <c r="BZ62" s="26" t="s">
        <v>47</v>
      </c>
      <c r="CA62" s="27"/>
      <c r="CB62" s="27"/>
      <c r="CC62" s="27"/>
      <c r="CD62" s="27"/>
      <c r="CE62" s="27"/>
      <c r="CF62" s="27"/>
      <c r="CG62" s="17"/>
      <c r="DE62" s="31"/>
      <c r="DZ62" s="6"/>
    </row>
    <row r="63" spans="1:130" s="5" customFormat="1" ht="16.5" thickTop="1" thickBot="1" x14ac:dyDescent="0.3">
      <c r="A63" s="13" t="s">
        <v>25</v>
      </c>
      <c r="B63" s="14">
        <v>1</v>
      </c>
      <c r="C63" s="14">
        <v>2</v>
      </c>
      <c r="D63" s="14">
        <v>3</v>
      </c>
      <c r="E63" s="14">
        <v>4</v>
      </c>
      <c r="F63" s="14">
        <v>5</v>
      </c>
      <c r="G63" s="14">
        <v>6</v>
      </c>
      <c r="H63" s="14">
        <v>7</v>
      </c>
      <c r="J63" s="22" t="s">
        <v>25</v>
      </c>
      <c r="K63" s="23" t="s">
        <v>30</v>
      </c>
      <c r="L63" s="23" t="s">
        <v>31</v>
      </c>
      <c r="M63" s="23" t="s">
        <v>29</v>
      </c>
      <c r="V63" s="54"/>
      <c r="W63" s="61"/>
      <c r="X63" s="61"/>
      <c r="Y63" s="61"/>
      <c r="Z63" s="61"/>
      <c r="AA63" s="61"/>
      <c r="AB63" s="61"/>
      <c r="AC63" s="61"/>
      <c r="AD63" s="61"/>
      <c r="AE63" s="61"/>
      <c r="AG63" s="11"/>
      <c r="AH63" s="22" t="s">
        <v>25</v>
      </c>
      <c r="AI63" s="23"/>
      <c r="AJ63" s="23" t="s">
        <v>143</v>
      </c>
      <c r="AP63" s="4"/>
      <c r="AQ63" s="54"/>
      <c r="AR63" s="61"/>
      <c r="AS63" s="61"/>
      <c r="AT63" s="61"/>
      <c r="AU63" s="61"/>
      <c r="AV63" s="61"/>
      <c r="AW63" s="61"/>
      <c r="AX63" s="61"/>
      <c r="AY63" s="61"/>
      <c r="AZ63" s="61"/>
      <c r="BB63" s="11"/>
      <c r="BC63" s="22" t="s">
        <v>25</v>
      </c>
      <c r="BD63" s="23" t="s">
        <v>36</v>
      </c>
      <c r="BE63" s="23" t="s">
        <v>37</v>
      </c>
      <c r="BI63" s="4"/>
      <c r="BJ63" s="4"/>
      <c r="BK63" s="4"/>
      <c r="BL63" s="62"/>
      <c r="BM63" s="69"/>
      <c r="BN63" s="69"/>
      <c r="BO63" s="69"/>
      <c r="BP63" s="60"/>
      <c r="BQ63" s="60"/>
      <c r="BR63" s="60"/>
      <c r="BS63" s="60"/>
      <c r="BT63" s="60"/>
      <c r="BU63" s="60"/>
      <c r="BV63" s="60"/>
      <c r="BW63" s="11"/>
      <c r="BX63" s="22" t="s">
        <v>25</v>
      </c>
      <c r="BY63" s="23" t="s">
        <v>39</v>
      </c>
      <c r="BZ63" s="23" t="s">
        <v>40</v>
      </c>
      <c r="CA63" s="25"/>
      <c r="CB63" s="25"/>
      <c r="CC63" s="25"/>
      <c r="CD63" s="25"/>
      <c r="CE63" s="25"/>
      <c r="CF63" s="25"/>
      <c r="CG63" s="17"/>
      <c r="DE63" s="31"/>
      <c r="DF63" s="5" t="s">
        <v>98</v>
      </c>
      <c r="DM63" s="5" t="s">
        <v>98</v>
      </c>
      <c r="DZ63" s="6"/>
    </row>
    <row r="64" spans="1:130" s="5" customFormat="1" ht="15.75" thickTop="1" x14ac:dyDescent="0.25">
      <c r="A64" s="3" t="s">
        <v>0</v>
      </c>
      <c r="B64" s="7"/>
      <c r="C64" s="7"/>
      <c r="D64" s="7"/>
      <c r="E64" s="7"/>
      <c r="F64" s="7"/>
      <c r="G64" s="7"/>
      <c r="H64" s="7"/>
      <c r="J64" s="3" t="s">
        <v>0</v>
      </c>
      <c r="K64" s="7"/>
      <c r="L64" s="7"/>
      <c r="M64" s="7"/>
      <c r="V64" s="54"/>
      <c r="W64" s="61" t="s">
        <v>93</v>
      </c>
      <c r="X64" s="61" t="s">
        <v>126</v>
      </c>
      <c r="Y64" s="61" t="s">
        <v>152</v>
      </c>
      <c r="Z64" s="61"/>
      <c r="AA64" s="61"/>
      <c r="AB64" s="61"/>
      <c r="AC64" s="61"/>
      <c r="AD64" s="61"/>
      <c r="AE64" s="61"/>
      <c r="AG64" s="11"/>
      <c r="AH64" s="3" t="s">
        <v>0</v>
      </c>
      <c r="AI64" s="7"/>
      <c r="AJ64" s="7"/>
      <c r="AQ64" s="54"/>
      <c r="AR64" s="61" t="s">
        <v>93</v>
      </c>
      <c r="AS64" s="61" t="s">
        <v>126</v>
      </c>
      <c r="AT64" s="61" t="s">
        <v>193</v>
      </c>
      <c r="AU64" s="61"/>
      <c r="AV64" s="61"/>
      <c r="AW64" s="61"/>
      <c r="AX64" s="61"/>
      <c r="AY64" s="61"/>
      <c r="AZ64" s="61"/>
      <c r="BB64" s="11"/>
      <c r="BC64" s="3" t="s">
        <v>6</v>
      </c>
      <c r="BD64" s="7"/>
      <c r="BE64" s="7"/>
      <c r="BL64" s="62"/>
      <c r="BM64" s="69" t="s">
        <v>91</v>
      </c>
      <c r="BN64" s="69" t="s">
        <v>126</v>
      </c>
      <c r="BO64" s="69" t="s">
        <v>219</v>
      </c>
      <c r="BP64" s="60"/>
      <c r="BQ64" s="60"/>
      <c r="BR64" s="60"/>
      <c r="BS64" s="60"/>
      <c r="BT64" s="60"/>
      <c r="BU64" s="60"/>
      <c r="BV64" s="60"/>
      <c r="BW64" s="11"/>
      <c r="BX64" s="3"/>
      <c r="BY64" s="23" t="s">
        <v>39</v>
      </c>
      <c r="BZ64" s="23" t="s">
        <v>41</v>
      </c>
      <c r="CA64" s="25"/>
      <c r="CB64" s="25"/>
      <c r="CC64" s="25"/>
      <c r="CD64" s="25"/>
      <c r="CE64" s="25"/>
      <c r="CF64" s="25"/>
      <c r="CG64" s="17"/>
      <c r="DE64" s="31"/>
      <c r="DF64" s="5" t="s">
        <v>99</v>
      </c>
      <c r="DG64" s="5" t="s">
        <v>100</v>
      </c>
      <c r="DH64" s="5" t="s">
        <v>174</v>
      </c>
      <c r="DI64" s="5" t="s">
        <v>175</v>
      </c>
      <c r="DJ64" s="5" t="s">
        <v>101</v>
      </c>
      <c r="DK64" s="5" t="s">
        <v>102</v>
      </c>
      <c r="DM64" s="5" t="s">
        <v>99</v>
      </c>
      <c r="DN64" s="5" t="s">
        <v>100</v>
      </c>
      <c r="DO64" s="5" t="s">
        <v>174</v>
      </c>
      <c r="DP64" s="5" t="s">
        <v>175</v>
      </c>
      <c r="DQ64" s="5" t="s">
        <v>101</v>
      </c>
      <c r="DR64" s="5" t="s">
        <v>102</v>
      </c>
      <c r="DZ64" s="6"/>
    </row>
    <row r="65" spans="1:130" s="5" customFormat="1" x14ac:dyDescent="0.25">
      <c r="A65" s="3" t="s">
        <v>1</v>
      </c>
      <c r="B65" s="7"/>
      <c r="C65" s="7"/>
      <c r="D65" s="7"/>
      <c r="E65" s="7"/>
      <c r="F65" s="7"/>
      <c r="G65" s="7"/>
      <c r="H65" s="7"/>
      <c r="J65" s="3" t="s">
        <v>1</v>
      </c>
      <c r="K65" s="7"/>
      <c r="L65" s="7"/>
      <c r="M65" s="7"/>
      <c r="V65" s="54"/>
      <c r="W65" s="61"/>
      <c r="X65" s="61"/>
      <c r="Y65" s="61"/>
      <c r="Z65" s="61"/>
      <c r="AA65" s="61"/>
      <c r="AB65" s="61"/>
      <c r="AC65" s="61"/>
      <c r="AD65" s="61"/>
      <c r="AE65" s="61"/>
      <c r="AG65" s="11"/>
      <c r="AH65" s="3" t="s">
        <v>13</v>
      </c>
      <c r="AI65" s="7"/>
      <c r="AJ65" s="7"/>
      <c r="AQ65" s="54"/>
      <c r="AR65" s="61"/>
      <c r="AS65" s="61"/>
      <c r="AT65" s="61"/>
      <c r="AU65" s="61"/>
      <c r="AV65" s="61"/>
      <c r="AW65" s="61"/>
      <c r="AX65" s="61"/>
      <c r="AY65" s="61"/>
      <c r="AZ65" s="61"/>
      <c r="BB65" s="11"/>
      <c r="BC65" s="3" t="s">
        <v>7</v>
      </c>
      <c r="BD65" s="7"/>
      <c r="BE65" s="7"/>
      <c r="BL65" s="62"/>
      <c r="BM65" s="69"/>
      <c r="BN65" s="69"/>
      <c r="BO65" s="69"/>
      <c r="BP65" s="60"/>
      <c r="BQ65" s="60"/>
      <c r="BR65" s="60"/>
      <c r="BS65" s="60"/>
      <c r="BT65" s="60"/>
      <c r="BU65" s="60"/>
      <c r="BV65" s="60"/>
      <c r="BW65" s="11"/>
      <c r="BX65" s="3"/>
      <c r="BY65" s="23" t="s">
        <v>42</v>
      </c>
      <c r="BZ65" s="23" t="s">
        <v>2</v>
      </c>
      <c r="CA65" s="25"/>
      <c r="CB65" s="25"/>
      <c r="CC65" s="25"/>
      <c r="CD65" s="25"/>
      <c r="CE65" s="25"/>
      <c r="CF65" s="25"/>
      <c r="CG65" s="17"/>
      <c r="DE65" s="31"/>
      <c r="DF65" s="5" t="s">
        <v>289</v>
      </c>
      <c r="DG65" s="5">
        <v>91.563000000000002</v>
      </c>
      <c r="DH65" s="5">
        <v>4</v>
      </c>
      <c r="DI65" s="5">
        <v>9.7279999999999998</v>
      </c>
      <c r="DJ65" s="5" t="s">
        <v>104</v>
      </c>
      <c r="DK65" s="43" t="s">
        <v>105</v>
      </c>
      <c r="DM65" s="5" t="s">
        <v>289</v>
      </c>
      <c r="DN65" s="5">
        <v>3.863</v>
      </c>
      <c r="DO65" s="5">
        <v>4</v>
      </c>
      <c r="DP65" s="5">
        <v>13.31</v>
      </c>
      <c r="DQ65" s="5" t="s">
        <v>104</v>
      </c>
      <c r="DR65" s="43" t="s">
        <v>105</v>
      </c>
      <c r="DZ65" s="6"/>
    </row>
    <row r="66" spans="1:130" s="5" customFormat="1" x14ac:dyDescent="0.25">
      <c r="A66" s="1" t="s">
        <v>2</v>
      </c>
      <c r="B66" s="8"/>
      <c r="C66" s="8"/>
      <c r="D66" s="8"/>
      <c r="E66" s="8"/>
      <c r="F66" s="8"/>
      <c r="G66" s="8"/>
      <c r="H66" s="8"/>
      <c r="J66" s="1" t="s">
        <v>2</v>
      </c>
      <c r="K66" s="8"/>
      <c r="L66" s="8"/>
      <c r="M66" s="8"/>
      <c r="V66" s="54"/>
      <c r="W66" s="61" t="s">
        <v>153</v>
      </c>
      <c r="X66" s="61" t="s">
        <v>94</v>
      </c>
      <c r="Y66" s="61" t="s">
        <v>95</v>
      </c>
      <c r="Z66" s="2" t="s">
        <v>96</v>
      </c>
      <c r="AA66" s="61" t="s">
        <v>97</v>
      </c>
      <c r="AB66" s="2" t="s">
        <v>5</v>
      </c>
      <c r="AC66" s="61"/>
      <c r="AD66" s="61"/>
      <c r="AE66" s="61"/>
      <c r="AG66" s="11"/>
      <c r="AH66" s="3" t="s">
        <v>2</v>
      </c>
      <c r="AI66" s="7"/>
      <c r="AJ66" s="7"/>
      <c r="AQ66" s="54"/>
      <c r="AR66" s="61" t="s">
        <v>153</v>
      </c>
      <c r="AS66" s="61" t="s">
        <v>94</v>
      </c>
      <c r="AT66" s="61" t="s">
        <v>95</v>
      </c>
      <c r="AU66" s="61" t="s">
        <v>96</v>
      </c>
      <c r="AV66" s="61" t="s">
        <v>97</v>
      </c>
      <c r="AW66" s="61" t="s">
        <v>5</v>
      </c>
      <c r="AX66" s="61"/>
      <c r="AY66" s="61"/>
      <c r="AZ66" s="61"/>
      <c r="BB66" s="11"/>
      <c r="BC66" s="3" t="s">
        <v>8</v>
      </c>
      <c r="BD66" s="7"/>
      <c r="BE66" s="7"/>
      <c r="BL66" s="62"/>
      <c r="BM66" s="69" t="s">
        <v>93</v>
      </c>
      <c r="BN66" s="69" t="s">
        <v>126</v>
      </c>
      <c r="BO66" s="69" t="s">
        <v>220</v>
      </c>
      <c r="BP66" s="60"/>
      <c r="BQ66" s="60"/>
      <c r="BR66" s="60"/>
      <c r="BS66" s="60"/>
      <c r="BT66" s="60"/>
      <c r="BU66" s="60"/>
      <c r="BV66" s="60"/>
      <c r="BW66" s="11"/>
      <c r="BX66" s="3"/>
      <c r="BY66" s="23" t="s">
        <v>42</v>
      </c>
      <c r="BZ66" s="23" t="s">
        <v>43</v>
      </c>
      <c r="CA66" s="25"/>
      <c r="CB66" s="25"/>
      <c r="CC66" s="25"/>
      <c r="CD66" s="25"/>
      <c r="CE66" s="25"/>
      <c r="CF66" s="25"/>
      <c r="CG66" s="17"/>
      <c r="DE66" s="31"/>
      <c r="DF66" s="5" t="s">
        <v>290</v>
      </c>
      <c r="DG66" s="5">
        <v>88.885000000000005</v>
      </c>
      <c r="DH66" s="5">
        <v>4</v>
      </c>
      <c r="DI66" s="5">
        <v>9.798</v>
      </c>
      <c r="DJ66" s="5" t="s">
        <v>104</v>
      </c>
      <c r="DK66" s="43" t="s">
        <v>105</v>
      </c>
      <c r="DM66" s="5" t="s">
        <v>290</v>
      </c>
      <c r="DN66" s="5">
        <v>3.1869999999999998</v>
      </c>
      <c r="DO66" s="5">
        <v>4</v>
      </c>
      <c r="DP66" s="5">
        <v>11.382</v>
      </c>
      <c r="DQ66" s="5" t="s">
        <v>104</v>
      </c>
      <c r="DR66" s="43" t="s">
        <v>105</v>
      </c>
      <c r="DZ66" s="6"/>
    </row>
    <row r="67" spans="1:130" s="5" customFormat="1" x14ac:dyDescent="0.25">
      <c r="A67" s="3" t="s">
        <v>10</v>
      </c>
      <c r="B67" s="7"/>
      <c r="C67" s="7"/>
      <c r="D67" s="7"/>
      <c r="E67" s="7"/>
      <c r="F67" s="7"/>
      <c r="G67" s="7"/>
      <c r="H67" s="7"/>
      <c r="J67" s="3" t="s">
        <v>10</v>
      </c>
      <c r="K67" s="7"/>
      <c r="L67" s="7"/>
      <c r="M67" s="7"/>
      <c r="V67" s="54"/>
      <c r="W67" s="61" t="s">
        <v>57</v>
      </c>
      <c r="X67" s="61">
        <v>9</v>
      </c>
      <c r="Y67" s="61">
        <v>1</v>
      </c>
      <c r="Z67" s="2">
        <v>11.964</v>
      </c>
      <c r="AA67" s="61">
        <v>2.6989999999999998</v>
      </c>
      <c r="AB67" s="2">
        <v>0.95399999999999996</v>
      </c>
      <c r="AC67" s="61"/>
      <c r="AD67" s="61"/>
      <c r="AE67" s="61"/>
      <c r="AG67" s="11"/>
      <c r="AH67" s="3"/>
      <c r="AI67" s="7"/>
      <c r="AJ67" s="7"/>
      <c r="AQ67" s="54"/>
      <c r="AR67" s="61" t="s">
        <v>57</v>
      </c>
      <c r="AS67" s="61">
        <v>9</v>
      </c>
      <c r="AT67" s="61">
        <v>1</v>
      </c>
      <c r="AU67" s="61">
        <v>12.544</v>
      </c>
      <c r="AV67" s="61">
        <v>2.3490000000000002</v>
      </c>
      <c r="AW67" s="61">
        <v>0.83</v>
      </c>
      <c r="AX67" s="61"/>
      <c r="AY67" s="61"/>
      <c r="AZ67" s="61"/>
      <c r="BB67" s="11"/>
      <c r="BC67" s="3" t="s">
        <v>9</v>
      </c>
      <c r="BD67" s="7"/>
      <c r="BE67" s="7"/>
      <c r="BL67" s="62"/>
      <c r="BM67" s="69" t="s">
        <v>153</v>
      </c>
      <c r="BN67" s="69" t="s">
        <v>94</v>
      </c>
      <c r="BO67" s="69" t="s">
        <v>95</v>
      </c>
      <c r="BP67" s="69" t="s">
        <v>96</v>
      </c>
      <c r="BQ67" s="69" t="s">
        <v>97</v>
      </c>
      <c r="BR67" s="69" t="s">
        <v>5</v>
      </c>
      <c r="BS67" s="69"/>
      <c r="BT67" s="60"/>
      <c r="BU67" s="60"/>
      <c r="BV67" s="60"/>
      <c r="BW67" s="11"/>
      <c r="BX67" s="3"/>
      <c r="BY67" s="23" t="s">
        <v>44</v>
      </c>
      <c r="BZ67" s="23" t="s">
        <v>45</v>
      </c>
      <c r="CA67" s="25"/>
      <c r="CB67" s="25"/>
      <c r="CC67" s="25"/>
      <c r="CD67" s="25"/>
      <c r="CE67" s="25"/>
      <c r="CF67" s="25"/>
      <c r="CG67" s="17"/>
      <c r="DE67" s="31"/>
      <c r="DF67" s="5" t="s">
        <v>291</v>
      </c>
      <c r="DG67" s="5">
        <v>42.601999999999997</v>
      </c>
      <c r="DH67" s="5">
        <v>4</v>
      </c>
      <c r="DI67" s="5">
        <v>4.5129999999999999</v>
      </c>
      <c r="DJ67" s="5">
        <v>2.1000000000000001E-2</v>
      </c>
      <c r="DK67" s="43" t="s">
        <v>105</v>
      </c>
      <c r="DM67" s="5" t="s">
        <v>291</v>
      </c>
      <c r="DN67" s="5">
        <v>1.9279999999999999</v>
      </c>
      <c r="DO67" s="5">
        <v>4</v>
      </c>
      <c r="DP67" s="5">
        <v>6.617</v>
      </c>
      <c r="DQ67" s="5" t="s">
        <v>104</v>
      </c>
      <c r="DR67" s="43" t="s">
        <v>105</v>
      </c>
      <c r="DZ67" s="6"/>
    </row>
    <row r="68" spans="1:130" s="5" customFormat="1" ht="15.75" thickBot="1" x14ac:dyDescent="0.3">
      <c r="A68" s="6"/>
      <c r="B68" s="6"/>
      <c r="C68" s="6"/>
      <c r="D68" s="6"/>
      <c r="E68" s="6"/>
      <c r="F68" s="6"/>
      <c r="G68" s="6"/>
      <c r="H68" s="6"/>
      <c r="V68" s="54"/>
      <c r="W68" s="61" t="s">
        <v>58</v>
      </c>
      <c r="X68" s="61">
        <v>9</v>
      </c>
      <c r="Y68" s="61">
        <v>0</v>
      </c>
      <c r="Z68" s="2">
        <v>13.06</v>
      </c>
      <c r="AA68" s="61">
        <v>4.2519999999999998</v>
      </c>
      <c r="AB68" s="2">
        <v>1.417</v>
      </c>
      <c r="AC68" s="61"/>
      <c r="AD68" s="61"/>
      <c r="AE68" s="61"/>
      <c r="AG68" s="11"/>
      <c r="AH68" s="6"/>
      <c r="AI68" s="6"/>
      <c r="AJ68" s="6"/>
      <c r="AQ68" s="54"/>
      <c r="AR68" s="61" t="s">
        <v>58</v>
      </c>
      <c r="AS68" s="61">
        <v>9</v>
      </c>
      <c r="AT68" s="61">
        <v>0</v>
      </c>
      <c r="AU68" s="61">
        <v>14.058</v>
      </c>
      <c r="AV68" s="61">
        <v>2.4630000000000001</v>
      </c>
      <c r="AW68" s="61">
        <v>0.82099999999999995</v>
      </c>
      <c r="AX68" s="61"/>
      <c r="AY68" s="61"/>
      <c r="AZ68" s="61"/>
      <c r="BB68" s="11"/>
      <c r="BC68" s="6"/>
      <c r="BD68" s="6"/>
      <c r="BE68" s="6"/>
      <c r="BL68" s="62"/>
      <c r="BM68" s="69" t="s">
        <v>57</v>
      </c>
      <c r="BN68" s="69">
        <v>9</v>
      </c>
      <c r="BO68" s="69">
        <v>1</v>
      </c>
      <c r="BP68" s="69">
        <v>17.526</v>
      </c>
      <c r="BQ68" s="69">
        <v>4.2619999999999996</v>
      </c>
      <c r="BR68" s="69">
        <v>1.5069999999999999</v>
      </c>
      <c r="BS68" s="69"/>
      <c r="BT68" s="60"/>
      <c r="BU68" s="60"/>
      <c r="BV68" s="60"/>
      <c r="BW68" s="11"/>
      <c r="BX68" s="12"/>
      <c r="BY68" s="26" t="s">
        <v>46</v>
      </c>
      <c r="BZ68" s="26" t="s">
        <v>47</v>
      </c>
      <c r="CA68" s="27"/>
      <c r="CB68" s="27"/>
      <c r="CC68" s="27"/>
      <c r="CD68" s="27"/>
      <c r="CE68" s="27"/>
      <c r="CF68" s="27"/>
      <c r="CG68" s="17"/>
      <c r="DE68" s="31"/>
      <c r="DF68" s="5" t="s">
        <v>129</v>
      </c>
      <c r="DG68" s="5">
        <v>48.962000000000003</v>
      </c>
      <c r="DH68" s="5">
        <v>4</v>
      </c>
      <c r="DI68" s="5">
        <v>4.8230000000000004</v>
      </c>
      <c r="DJ68" s="5">
        <v>1.2999999999999999E-2</v>
      </c>
      <c r="DK68" s="43" t="s">
        <v>105</v>
      </c>
      <c r="DM68" s="5" t="s">
        <v>129</v>
      </c>
      <c r="DN68" s="5">
        <v>1.9350000000000001</v>
      </c>
      <c r="DO68" s="5">
        <v>4</v>
      </c>
      <c r="DP68" s="5">
        <v>6.1639999999999997</v>
      </c>
      <c r="DQ68" s="5">
        <v>2E-3</v>
      </c>
      <c r="DR68" s="43" t="s">
        <v>105</v>
      </c>
      <c r="DZ68" s="6"/>
    </row>
    <row r="69" spans="1:130" s="5" customFormat="1" ht="19.5" thickTop="1" x14ac:dyDescent="0.3">
      <c r="A69" s="36" t="s">
        <v>72</v>
      </c>
      <c r="B69" s="36"/>
      <c r="C69" s="36"/>
      <c r="D69" s="37"/>
      <c r="E69" s="37"/>
      <c r="F69" s="37"/>
      <c r="G69" s="37"/>
      <c r="H69" s="37"/>
      <c r="J69" s="36" t="s">
        <v>72</v>
      </c>
      <c r="K69" s="36"/>
      <c r="L69" s="36"/>
      <c r="M69" s="37"/>
      <c r="N69" s="37"/>
      <c r="O69" s="36" t="s">
        <v>72</v>
      </c>
      <c r="P69" s="36"/>
      <c r="Q69" s="36"/>
      <c r="R69" s="37"/>
      <c r="S69" s="37"/>
      <c r="T69" s="37"/>
      <c r="V69" s="54"/>
      <c r="W69" s="61" t="s">
        <v>59</v>
      </c>
      <c r="X69" s="61">
        <v>10</v>
      </c>
      <c r="Y69" s="61">
        <v>2</v>
      </c>
      <c r="Z69" s="2">
        <v>17.972999999999999</v>
      </c>
      <c r="AA69" s="61">
        <v>8.0180000000000007</v>
      </c>
      <c r="AB69" s="2">
        <v>2.835</v>
      </c>
      <c r="AC69" s="61"/>
      <c r="AD69" s="61"/>
      <c r="AE69" s="61"/>
      <c r="AG69" s="11"/>
      <c r="AH69" s="36" t="s">
        <v>72</v>
      </c>
      <c r="AI69" s="36"/>
      <c r="AJ69" s="36"/>
      <c r="AK69" s="4"/>
      <c r="AL69" s="36" t="s">
        <v>72</v>
      </c>
      <c r="AM69" s="36"/>
      <c r="AN69" s="36"/>
      <c r="AO69" s="37"/>
      <c r="AP69" s="4"/>
      <c r="AQ69" s="54"/>
      <c r="AR69" s="61" t="s">
        <v>59</v>
      </c>
      <c r="AS69" s="61">
        <v>10</v>
      </c>
      <c r="AT69" s="61">
        <v>2</v>
      </c>
      <c r="AU69" s="61">
        <v>26.417000000000002</v>
      </c>
      <c r="AV69" s="61">
        <v>16.012</v>
      </c>
      <c r="AW69" s="61">
        <v>5.6609999999999996</v>
      </c>
      <c r="AX69" s="61"/>
      <c r="AY69" s="61"/>
      <c r="AZ69" s="61"/>
      <c r="BB69" s="11"/>
      <c r="BC69" s="6"/>
      <c r="BD69" s="6"/>
      <c r="BE69" s="6"/>
      <c r="BL69" s="62"/>
      <c r="BM69" s="69" t="s">
        <v>58</v>
      </c>
      <c r="BN69" s="69">
        <v>9</v>
      </c>
      <c r="BO69" s="69">
        <v>0</v>
      </c>
      <c r="BP69" s="69">
        <v>15.423</v>
      </c>
      <c r="BQ69" s="69">
        <v>6.42</v>
      </c>
      <c r="BR69" s="69">
        <v>2.14</v>
      </c>
      <c r="BS69" s="69"/>
      <c r="BT69" s="60"/>
      <c r="BU69" s="60"/>
      <c r="BV69" s="60"/>
      <c r="BW69" s="11"/>
      <c r="BX69" s="36" t="s">
        <v>72</v>
      </c>
      <c r="BY69" s="36"/>
      <c r="BZ69" s="36"/>
      <c r="CA69" s="37"/>
      <c r="CB69" s="37"/>
      <c r="CC69" s="37"/>
      <c r="CD69" s="37"/>
      <c r="CE69" s="37"/>
      <c r="CF69" s="17"/>
      <c r="CG69" s="28" t="s">
        <v>15</v>
      </c>
      <c r="CI69" s="16" t="s">
        <v>50</v>
      </c>
      <c r="CJ69" s="17"/>
      <c r="CK69" s="17"/>
      <c r="CL69" s="28" t="s">
        <v>15</v>
      </c>
      <c r="CM69" s="28" t="s">
        <v>4</v>
      </c>
      <c r="CN69" s="28" t="s">
        <v>5</v>
      </c>
      <c r="DE69" s="31"/>
      <c r="DF69" s="5" t="s">
        <v>130</v>
      </c>
      <c r="DG69" s="5">
        <v>46.283000000000001</v>
      </c>
      <c r="DH69" s="5">
        <v>4</v>
      </c>
      <c r="DI69" s="5">
        <v>4.7050000000000001</v>
      </c>
      <c r="DJ69" s="5">
        <v>1.6E-2</v>
      </c>
      <c r="DK69" s="43" t="s">
        <v>105</v>
      </c>
      <c r="DM69" s="5" t="s">
        <v>130</v>
      </c>
      <c r="DN69" s="5">
        <v>1.2589999999999999</v>
      </c>
      <c r="DO69" s="5">
        <v>4</v>
      </c>
      <c r="DP69" s="5">
        <v>4.1349999999999998</v>
      </c>
      <c r="DQ69" s="5">
        <v>3.7999999999999999E-2</v>
      </c>
      <c r="DR69" s="43" t="s">
        <v>105</v>
      </c>
      <c r="DZ69" s="6"/>
    </row>
    <row r="70" spans="1:130" s="5" customFormat="1" ht="19.5" thickBot="1" x14ac:dyDescent="0.35">
      <c r="A70" s="13" t="s">
        <v>16</v>
      </c>
      <c r="B70" s="14">
        <v>1</v>
      </c>
      <c r="C70" s="14">
        <v>2</v>
      </c>
      <c r="D70" s="14">
        <v>3</v>
      </c>
      <c r="E70" s="14">
        <v>4</v>
      </c>
      <c r="F70" s="14">
        <v>5</v>
      </c>
      <c r="G70" s="14">
        <v>6</v>
      </c>
      <c r="H70" s="14">
        <v>7</v>
      </c>
      <c r="J70" s="22" t="s">
        <v>16</v>
      </c>
      <c r="K70" s="23" t="s">
        <v>30</v>
      </c>
      <c r="L70" s="23" t="s">
        <v>31</v>
      </c>
      <c r="M70" s="23" t="s">
        <v>29</v>
      </c>
      <c r="O70" s="23" t="s">
        <v>3</v>
      </c>
      <c r="P70" s="23" t="s">
        <v>30</v>
      </c>
      <c r="Q70" s="23" t="s">
        <v>31</v>
      </c>
      <c r="R70" s="23" t="s">
        <v>29</v>
      </c>
      <c r="S70" s="23" t="s">
        <v>4</v>
      </c>
      <c r="T70" s="23" t="s">
        <v>5</v>
      </c>
      <c r="V70" s="54"/>
      <c r="W70" s="61" t="s">
        <v>34</v>
      </c>
      <c r="X70" s="61">
        <v>11</v>
      </c>
      <c r="Y70" s="61">
        <v>4</v>
      </c>
      <c r="Z70" s="2">
        <v>30.012</v>
      </c>
      <c r="AA70" s="61">
        <v>10.945</v>
      </c>
      <c r="AB70" s="2">
        <v>4.1369999999999996</v>
      </c>
      <c r="AC70" s="61"/>
      <c r="AD70" s="61"/>
      <c r="AE70" s="61"/>
      <c r="AG70" s="11"/>
      <c r="AH70" s="22" t="s">
        <v>16</v>
      </c>
      <c r="AI70" s="23"/>
      <c r="AJ70" s="23" t="s">
        <v>143</v>
      </c>
      <c r="AL70" s="23" t="s">
        <v>3</v>
      </c>
      <c r="AM70" s="23" t="s">
        <v>145</v>
      </c>
      <c r="AN70" s="23" t="s">
        <v>4</v>
      </c>
      <c r="AO70" s="23" t="s">
        <v>5</v>
      </c>
      <c r="AQ70" s="54"/>
      <c r="AR70" s="61" t="s">
        <v>34</v>
      </c>
      <c r="AS70" s="61">
        <v>11</v>
      </c>
      <c r="AT70" s="61">
        <v>4</v>
      </c>
      <c r="AU70" s="61">
        <v>59.555</v>
      </c>
      <c r="AV70" s="61">
        <v>21.033000000000001</v>
      </c>
      <c r="AW70" s="61">
        <v>7.95</v>
      </c>
      <c r="AX70" s="61"/>
      <c r="AY70" s="61"/>
      <c r="AZ70" s="61"/>
      <c r="BB70" s="11"/>
      <c r="BC70" s="36" t="s">
        <v>72</v>
      </c>
      <c r="BD70" s="36"/>
      <c r="BE70" s="36"/>
      <c r="BF70" s="4"/>
      <c r="BG70" s="36" t="s">
        <v>72</v>
      </c>
      <c r="BH70" s="36"/>
      <c r="BI70" s="36"/>
      <c r="BJ70" s="37"/>
      <c r="BK70" s="4"/>
      <c r="BL70" s="62"/>
      <c r="BM70" s="69" t="s">
        <v>59</v>
      </c>
      <c r="BN70" s="69">
        <v>10</v>
      </c>
      <c r="BO70" s="69">
        <v>2</v>
      </c>
      <c r="BP70" s="69">
        <v>16.381</v>
      </c>
      <c r="BQ70" s="69">
        <v>4.0350000000000001</v>
      </c>
      <c r="BR70" s="69">
        <v>1.427</v>
      </c>
      <c r="BS70" s="69"/>
      <c r="BT70" s="60"/>
      <c r="BU70" s="60"/>
      <c r="BV70" s="60"/>
      <c r="BW70" s="11"/>
      <c r="BX70" s="22" t="s">
        <v>16</v>
      </c>
      <c r="BY70" s="23" t="s">
        <v>39</v>
      </c>
      <c r="BZ70" s="23" t="s">
        <v>40</v>
      </c>
      <c r="CA70" s="25">
        <v>46.626810055365397</v>
      </c>
      <c r="CB70" s="25">
        <v>47.135247737066294</v>
      </c>
      <c r="CC70" s="25">
        <v>47.362373096129822</v>
      </c>
      <c r="CD70" s="25">
        <v>49.72470821319321</v>
      </c>
      <c r="CE70" s="25">
        <v>49.093025994853811</v>
      </c>
      <c r="CF70" s="25">
        <v>48.588322953695652</v>
      </c>
      <c r="CG70" s="17">
        <f>AVERAGE(CA70:CF70)</f>
        <v>48.088414675050693</v>
      </c>
      <c r="CI70" s="28" t="s">
        <v>58</v>
      </c>
      <c r="CJ70" s="23" t="s">
        <v>39</v>
      </c>
      <c r="CK70" s="23" t="s">
        <v>40</v>
      </c>
      <c r="CL70" s="25">
        <f>AVERAGE(CG70,CG76,CG82,CG88,CG94,CG100,CG106,CG112,CG118,CG124,CG130)</f>
        <v>50.819754806814053</v>
      </c>
      <c r="CM70" s="25">
        <f>STDEV(CG70,CG76,CG82,CG88,CG94,CG100,CG106,CG112,CG118,CG124,CG130)</f>
        <v>2.7551613211743309</v>
      </c>
      <c r="CN70" s="25">
        <f>CM70/(SQRT(8))</f>
        <v>0.97409662673262831</v>
      </c>
      <c r="CP70" s="178" t="s">
        <v>55</v>
      </c>
      <c r="CQ70" s="178"/>
      <c r="CR70" s="178"/>
      <c r="CS70" s="178"/>
      <c r="CT70" s="178"/>
      <c r="CU70" s="178"/>
      <c r="CV70" s="178"/>
      <c r="CW70" s="178"/>
      <c r="CX70" s="178"/>
      <c r="CY70" s="178"/>
      <c r="CZ70" s="178"/>
      <c r="DA70" s="178"/>
      <c r="DE70" s="31"/>
      <c r="DF70" s="5" t="s">
        <v>133</v>
      </c>
      <c r="DG70" s="5">
        <v>2.6779999999999999</v>
      </c>
      <c r="DH70" s="5">
        <v>4</v>
      </c>
      <c r="DI70" s="5">
        <v>0.27300000000000002</v>
      </c>
      <c r="DJ70" s="5">
        <v>0.997</v>
      </c>
      <c r="DK70" s="5" t="s">
        <v>108</v>
      </c>
      <c r="DM70" s="5" t="s">
        <v>133</v>
      </c>
      <c r="DN70" s="5">
        <v>0.67600000000000005</v>
      </c>
      <c r="DO70" s="5">
        <v>4</v>
      </c>
      <c r="DP70" s="5">
        <v>2.2290000000000001</v>
      </c>
      <c r="DQ70" s="5">
        <v>0.41299999999999998</v>
      </c>
      <c r="DR70" s="5" t="s">
        <v>108</v>
      </c>
      <c r="DZ70" s="6"/>
    </row>
    <row r="71" spans="1:130" s="5" customFormat="1" ht="15.75" thickTop="1" x14ac:dyDescent="0.25">
      <c r="A71" s="3" t="s">
        <v>0</v>
      </c>
      <c r="B71" s="7">
        <v>80</v>
      </c>
      <c r="C71" s="7">
        <v>47</v>
      </c>
      <c r="D71" s="7">
        <v>41</v>
      </c>
      <c r="E71" s="7">
        <v>92</v>
      </c>
      <c r="F71" s="7">
        <v>39</v>
      </c>
      <c r="G71" s="7">
        <v>25</v>
      </c>
      <c r="H71" s="7"/>
      <c r="J71" s="3" t="s">
        <v>0</v>
      </c>
      <c r="K71" s="7">
        <f>(SUM(B71:H71))/720</f>
        <v>0.45</v>
      </c>
      <c r="L71" s="7">
        <f>(K71/K74)*100</f>
        <v>15.697674418604651</v>
      </c>
      <c r="M71" s="7">
        <f>(L71/100)*60</f>
        <v>9.4186046511627914</v>
      </c>
      <c r="O71" s="3" t="s">
        <v>0</v>
      </c>
      <c r="P71" s="7">
        <f t="shared" ref="P71:R73" si="14">AVERAGE(K71,K77,K83,K89,K95,K101,K107,K113,K119,K125,K131)</f>
        <v>0.36018518518518516</v>
      </c>
      <c r="Q71" s="7">
        <f t="shared" si="14"/>
        <v>13.060376260264119</v>
      </c>
      <c r="R71" s="7">
        <f t="shared" si="14"/>
        <v>7.8362257561584734</v>
      </c>
      <c r="S71" s="7">
        <f>STDEV(L71,L77,L83,L89,L95,L101,L107,L113,L119,L125,L131)</f>
        <v>4.2518963385441566</v>
      </c>
      <c r="T71" s="7">
        <f>S71/(SQRT(9))</f>
        <v>1.4172987795147189</v>
      </c>
      <c r="V71" s="54"/>
      <c r="W71" s="61" t="s">
        <v>35</v>
      </c>
      <c r="X71" s="61">
        <v>11</v>
      </c>
      <c r="Y71" s="61">
        <v>3</v>
      </c>
      <c r="Z71" s="2">
        <v>28.77</v>
      </c>
      <c r="AA71" s="61">
        <v>10.351000000000001</v>
      </c>
      <c r="AB71" s="61">
        <v>3.6589999999999998</v>
      </c>
      <c r="AC71" s="61"/>
      <c r="AD71" s="61"/>
      <c r="AE71" s="61"/>
      <c r="AG71" s="11"/>
      <c r="AH71" s="3" t="s">
        <v>0</v>
      </c>
      <c r="AI71" s="7"/>
      <c r="AJ71" s="7">
        <v>13.170731707317072</v>
      </c>
      <c r="AL71" s="3" t="s">
        <v>0</v>
      </c>
      <c r="AM71" s="7">
        <f>AVERAGE(AJ71,AJ77,AJ83,AJ89,AJ95,AJ101,AJ107,AJ113,AJ119,AJ125,AJ131)</f>
        <v>14.058032655192475</v>
      </c>
      <c r="AN71" s="7">
        <f>STDEV(AJ71,AJ77,AJ83,AJ89,AJ95,AJ101,AJ107,AJ113,AJ119,AJ125,AJ131)</f>
        <v>2.4632632820299087</v>
      </c>
      <c r="AO71" s="7">
        <f>AN71/(SQRT(9))</f>
        <v>0.82108776067663625</v>
      </c>
      <c r="AQ71" s="54"/>
      <c r="AR71" s="61" t="s">
        <v>35</v>
      </c>
      <c r="AS71" s="61">
        <v>11</v>
      </c>
      <c r="AT71" s="61">
        <v>3</v>
      </c>
      <c r="AU71" s="61">
        <v>88.826999999999998</v>
      </c>
      <c r="AV71" s="61">
        <v>84.935000000000002</v>
      </c>
      <c r="AW71" s="61">
        <v>30.029</v>
      </c>
      <c r="AX71" s="61"/>
      <c r="AY71" s="61"/>
      <c r="AZ71" s="61"/>
      <c r="BB71" s="11"/>
      <c r="BC71" s="22" t="s">
        <v>16</v>
      </c>
      <c r="BD71" s="23" t="s">
        <v>36</v>
      </c>
      <c r="BE71" s="23" t="s">
        <v>37</v>
      </c>
      <c r="BG71" s="23" t="s">
        <v>3</v>
      </c>
      <c r="BH71" s="23" t="s">
        <v>30</v>
      </c>
      <c r="BI71" s="23" t="s">
        <v>4</v>
      </c>
      <c r="BJ71" s="23" t="s">
        <v>5</v>
      </c>
      <c r="BL71" s="62"/>
      <c r="BM71" s="69" t="s">
        <v>34</v>
      </c>
      <c r="BN71" s="69">
        <v>11</v>
      </c>
      <c r="BO71" s="69">
        <v>4</v>
      </c>
      <c r="BP71" s="69">
        <v>15.361000000000001</v>
      </c>
      <c r="BQ71" s="69">
        <v>7.11</v>
      </c>
      <c r="BR71" s="69">
        <v>2.6869999999999998</v>
      </c>
      <c r="BS71" s="69"/>
      <c r="BT71" s="60"/>
      <c r="BU71" s="60"/>
      <c r="BV71" s="60"/>
      <c r="BW71" s="11"/>
      <c r="BX71" s="3"/>
      <c r="BY71" s="23" t="s">
        <v>39</v>
      </c>
      <c r="BZ71" s="23" t="s">
        <v>41</v>
      </c>
      <c r="CA71" s="25">
        <v>40.365831018296731</v>
      </c>
      <c r="CB71" s="25">
        <v>43.73248432523755</v>
      </c>
      <c r="CC71" s="25">
        <v>40.834028617533434</v>
      </c>
      <c r="CD71" s="25">
        <v>40.52814590453174</v>
      </c>
      <c r="CE71" s="25">
        <v>43.193068918316015</v>
      </c>
      <c r="CF71" s="25">
        <v>41.851933167395842</v>
      </c>
      <c r="CG71" s="17">
        <f t="shared" ref="CG71:CG123" si="15">AVERAGE(CA71:CF71)</f>
        <v>41.750915325218557</v>
      </c>
      <c r="CI71" s="3"/>
      <c r="CJ71" s="23" t="s">
        <v>39</v>
      </c>
      <c r="CK71" s="23" t="s">
        <v>41</v>
      </c>
      <c r="CL71" s="25">
        <f t="shared" ref="CL71:CL72" si="16">AVERAGE(CG71,CG77,CG83,CG89,CG95,CG101,CG107,CG113,CG119,CG125,CG131)</f>
        <v>38.372578376416229</v>
      </c>
      <c r="CM71" s="25">
        <f t="shared" ref="CM71:CM75" si="17">STDEV(CG71,CG77,CG83,CG89,CG95,CG101,CG107,CG113,CG119,CG125,CG131)</f>
        <v>5.1412528471290875</v>
      </c>
      <c r="CN71" s="25">
        <f t="shared" ref="CN71:CN75" si="18">CM71/(SQRT(8))</f>
        <v>1.817707375999811</v>
      </c>
      <c r="CP71" s="24"/>
      <c r="CQ71" s="24"/>
      <c r="CR71" s="25">
        <v>10</v>
      </c>
      <c r="CS71" s="25">
        <v>12</v>
      </c>
      <c r="CT71" s="25">
        <v>14</v>
      </c>
      <c r="CU71" s="25">
        <v>17</v>
      </c>
      <c r="CV71" s="25">
        <v>21</v>
      </c>
      <c r="CW71" s="25"/>
      <c r="CX71" s="25"/>
      <c r="CY71" s="25"/>
      <c r="CZ71" s="25"/>
      <c r="DE71" s="31"/>
      <c r="DZ71" s="6"/>
    </row>
    <row r="72" spans="1:130" s="5" customFormat="1" x14ac:dyDescent="0.25">
      <c r="A72" s="3" t="s">
        <v>1</v>
      </c>
      <c r="B72" s="7">
        <v>206</v>
      </c>
      <c r="C72" s="7">
        <v>181</v>
      </c>
      <c r="D72" s="7">
        <v>208</v>
      </c>
      <c r="E72" s="7">
        <v>130</v>
      </c>
      <c r="F72" s="7">
        <v>179</v>
      </c>
      <c r="G72" s="7">
        <v>115</v>
      </c>
      <c r="H72" s="7"/>
      <c r="J72" s="3" t="s">
        <v>1</v>
      </c>
      <c r="K72" s="7">
        <f>(SUM(B72:H72))/720</f>
        <v>1.4152777777777779</v>
      </c>
      <c r="L72" s="7">
        <f>(K72/K74)*100</f>
        <v>49.370155038759691</v>
      </c>
      <c r="M72" s="7">
        <f>(L72/100)*60</f>
        <v>29.622093023255815</v>
      </c>
      <c r="O72" s="3" t="s">
        <v>1</v>
      </c>
      <c r="P72" s="7">
        <f t="shared" si="14"/>
        <v>1.4006172839506172</v>
      </c>
      <c r="Q72" s="7">
        <f t="shared" si="14"/>
        <v>51.268857289671267</v>
      </c>
      <c r="R72" s="7">
        <f t="shared" si="14"/>
        <v>30.761314373802762</v>
      </c>
      <c r="S72" s="7">
        <f>STDEV(L72,L78,L84,L90,L96,L102,L108,L114,L120,L126,L132)</f>
        <v>3.6999129461622049</v>
      </c>
      <c r="T72" s="7">
        <f>S72/(SQRT(9))</f>
        <v>1.2333043153874017</v>
      </c>
      <c r="V72" s="54"/>
      <c r="W72" s="61"/>
      <c r="X72" s="61"/>
      <c r="Y72" s="61"/>
      <c r="Z72" s="61"/>
      <c r="AA72" s="61"/>
      <c r="AB72" s="61"/>
      <c r="AC72" s="61"/>
      <c r="AD72" s="61"/>
      <c r="AE72" s="61"/>
      <c r="AG72" s="11"/>
      <c r="AH72" s="3" t="s">
        <v>13</v>
      </c>
      <c r="AI72" s="7"/>
      <c r="AJ72" s="7">
        <v>39.153846153846153</v>
      </c>
      <c r="AL72" s="3" t="s">
        <v>13</v>
      </c>
      <c r="AM72" s="7">
        <f>AVERAGE(AJ72,AJ78,AJ84,AJ90,AJ96,AJ102,AJ108,AJ114,AJ120,AJ126,AJ132)</f>
        <v>52.73147973337732</v>
      </c>
      <c r="AN72" s="7">
        <f>STDEV(AJ72,AJ78,AJ84,AJ90,AJ96,AJ102,AJ108,AJ114,AJ120,AJ126,AJ132)</f>
        <v>13.521598150852348</v>
      </c>
      <c r="AO72" s="7">
        <f>AN72/(SQRT(9))</f>
        <v>4.5071993836174498</v>
      </c>
      <c r="AQ72" s="54"/>
      <c r="AR72" s="61"/>
      <c r="AS72" s="61"/>
      <c r="AT72" s="61"/>
      <c r="AU72" s="61"/>
      <c r="AV72" s="61"/>
      <c r="AW72" s="61"/>
      <c r="AX72" s="61"/>
      <c r="AY72" s="61"/>
      <c r="AZ72" s="61"/>
      <c r="BB72" s="11"/>
      <c r="BC72" s="3" t="s">
        <v>6</v>
      </c>
      <c r="BD72" s="7">
        <v>66</v>
      </c>
      <c r="BE72" s="7">
        <f>BD72/K74</f>
        <v>23.023255813953487</v>
      </c>
      <c r="BG72" s="3" t="s">
        <v>6</v>
      </c>
      <c r="BH72" s="7">
        <f>AVERAGE(BE72,BE78,BE84,BE90,BE96,BE102,BE108,BE114,BE120,BE126,BE132)</f>
        <v>15.423020334652481</v>
      </c>
      <c r="BI72" s="7">
        <f>STDEV(BE72,BE78,BE84,BE90,BE96,BE102,BE108,BE114,BE120,BE126,BE132)</f>
        <v>6.4204331597122479</v>
      </c>
      <c r="BJ72" s="7">
        <f>BI72/(SQRT(5))</f>
        <v>2.8713049980220697</v>
      </c>
      <c r="BL72" s="62"/>
      <c r="BM72" s="69" t="s">
        <v>35</v>
      </c>
      <c r="BN72" s="69">
        <v>11</v>
      </c>
      <c r="BO72" s="69">
        <v>3</v>
      </c>
      <c r="BP72" s="69">
        <v>12.795</v>
      </c>
      <c r="BQ72" s="69">
        <v>4.7990000000000004</v>
      </c>
      <c r="BR72" s="69">
        <v>1.6970000000000001</v>
      </c>
      <c r="BS72" s="69"/>
      <c r="BT72" s="60"/>
      <c r="BU72" s="60"/>
      <c r="BV72" s="60"/>
      <c r="BW72" s="11"/>
      <c r="BX72" s="3"/>
      <c r="BY72" s="23" t="s">
        <v>42</v>
      </c>
      <c r="BZ72" s="23" t="s">
        <v>2</v>
      </c>
      <c r="CA72" s="25">
        <v>22.560897616141894</v>
      </c>
      <c r="CB72" s="25">
        <v>22.005891151104773</v>
      </c>
      <c r="CC72" s="25">
        <v>21.124215414044549</v>
      </c>
      <c r="CD72" s="25">
        <v>22.371011291491186</v>
      </c>
      <c r="CE72" s="25">
        <v>21.780437078132415</v>
      </c>
      <c r="CF72" s="25">
        <v>22.812773994066845</v>
      </c>
      <c r="CG72" s="17">
        <f t="shared" si="15"/>
        <v>22.109204424163611</v>
      </c>
      <c r="CI72" s="3"/>
      <c r="CJ72" s="23" t="s">
        <v>42</v>
      </c>
      <c r="CK72" s="23" t="s">
        <v>2</v>
      </c>
      <c r="CL72" s="25">
        <f t="shared" si="16"/>
        <v>24.569400754179846</v>
      </c>
      <c r="CM72" s="25">
        <f t="shared" si="17"/>
        <v>2.8041551993526426</v>
      </c>
      <c r="CN72" s="25">
        <f t="shared" si="18"/>
        <v>0.99141857848088422</v>
      </c>
      <c r="CP72" s="51" t="s">
        <v>54</v>
      </c>
      <c r="CQ72" s="23"/>
      <c r="CR72" s="21">
        <v>35.247501382629842</v>
      </c>
      <c r="CS72" s="21">
        <v>27.515789896253025</v>
      </c>
      <c r="CT72" s="21">
        <v>24.856602762713685</v>
      </c>
      <c r="CU72" s="21">
        <v>26.427869753018772</v>
      </c>
      <c r="CV72" s="21">
        <v>26.335615454466911</v>
      </c>
      <c r="CW72" s="21"/>
      <c r="CX72" s="21"/>
      <c r="CY72" s="21"/>
      <c r="CZ72" s="21"/>
      <c r="DE72" s="31"/>
      <c r="DZ72" s="6"/>
    </row>
    <row r="73" spans="1:130" s="5" customFormat="1" x14ac:dyDescent="0.25">
      <c r="A73" s="1" t="s">
        <v>2</v>
      </c>
      <c r="B73" s="8">
        <v>74</v>
      </c>
      <c r="C73" s="8">
        <v>132</v>
      </c>
      <c r="D73" s="8">
        <v>111</v>
      </c>
      <c r="E73" s="8">
        <v>138</v>
      </c>
      <c r="F73" s="8">
        <v>142</v>
      </c>
      <c r="G73" s="8">
        <v>124</v>
      </c>
      <c r="H73" s="8"/>
      <c r="J73" s="1" t="s">
        <v>2</v>
      </c>
      <c r="K73" s="8">
        <f>(SUM(B73:H73))/720</f>
        <v>1.0013888888888889</v>
      </c>
      <c r="L73" s="8">
        <f>(K73/K74)*100</f>
        <v>34.93217054263566</v>
      </c>
      <c r="M73" s="8">
        <f>(L73/100)*60</f>
        <v>20.959302325581397</v>
      </c>
      <c r="O73" s="1" t="s">
        <v>2</v>
      </c>
      <c r="P73" s="8">
        <f t="shared" si="14"/>
        <v>0.97592592592592586</v>
      </c>
      <c r="Q73" s="8">
        <f t="shared" si="14"/>
        <v>35.670766450064612</v>
      </c>
      <c r="R73" s="8">
        <f t="shared" si="14"/>
        <v>21.402459870038765</v>
      </c>
      <c r="S73" s="7">
        <f>STDEV(L73,L79,L85,L91,L97,L103,L109,L115,L121,L127,L133)</f>
        <v>5.6055529604336503</v>
      </c>
      <c r="T73" s="7">
        <f>S73/(SQRT(9))</f>
        <v>1.8685176534778833</v>
      </c>
      <c r="V73" s="54"/>
      <c r="W73" s="61" t="s">
        <v>154</v>
      </c>
      <c r="X73" s="61" t="s">
        <v>155</v>
      </c>
      <c r="Y73" s="61" t="s">
        <v>156</v>
      </c>
      <c r="Z73" s="61" t="s">
        <v>157</v>
      </c>
      <c r="AA73" s="61" t="s">
        <v>158</v>
      </c>
      <c r="AB73" s="61" t="s">
        <v>159</v>
      </c>
      <c r="AC73" s="61"/>
      <c r="AD73" s="61"/>
      <c r="AE73" s="61"/>
      <c r="AG73" s="11"/>
      <c r="AH73" s="3" t="s">
        <v>2</v>
      </c>
      <c r="AI73" s="7"/>
      <c r="AJ73" s="7">
        <v>52.246376811594203</v>
      </c>
      <c r="AL73" s="3" t="s">
        <v>2</v>
      </c>
      <c r="AM73" s="7">
        <f>AVERAGE(AJ73,AJ79,AJ85,AJ91,AJ97,AJ103,AJ109,AJ115,AJ121,AJ127,AJ133)</f>
        <v>53.429771889960257</v>
      </c>
      <c r="AN73" s="7">
        <f>STDEV(AJ73,AJ79,AJ85,AJ91,AJ97,AJ103,AJ109,AJ115,AJ121,AJ127,AJ133)</f>
        <v>7.6045974652087809</v>
      </c>
      <c r="AO73" s="7">
        <f>AN73/(SQRT(9))</f>
        <v>2.5348658217362603</v>
      </c>
      <c r="AQ73" s="54"/>
      <c r="AR73" s="61" t="s">
        <v>154</v>
      </c>
      <c r="AS73" s="61" t="s">
        <v>155</v>
      </c>
      <c r="AT73" s="61" t="s">
        <v>156</v>
      </c>
      <c r="AU73" s="61" t="s">
        <v>157</v>
      </c>
      <c r="AV73" s="61" t="s">
        <v>158</v>
      </c>
      <c r="AW73" s="61" t="s">
        <v>159</v>
      </c>
      <c r="AX73" s="61"/>
      <c r="AY73" s="61"/>
      <c r="AZ73" s="61"/>
      <c r="BB73" s="11"/>
      <c r="BC73" s="3" t="s">
        <v>7</v>
      </c>
      <c r="BD73" s="7">
        <v>118</v>
      </c>
      <c r="BE73" s="7">
        <f>BD73/K74</f>
        <v>41.162790697674417</v>
      </c>
      <c r="BG73" s="3" t="s">
        <v>7</v>
      </c>
      <c r="BH73" s="7">
        <f>AVERAGE(BE73,BE79,BE85,BE91,BE97,BE103,BE109,BE115,BE121,BE127,BE133)</f>
        <v>29.987556333355979</v>
      </c>
      <c r="BI73" s="7">
        <f t="shared" ref="BI73:BI74" si="19">STDEV(BE73,BE79,BE85,BE91,BE97,BE103,BE109,BE115,BE121,BE127,BE133)</f>
        <v>7.4032329854363326</v>
      </c>
      <c r="BJ73" s="7">
        <f t="shared" ref="BJ73:BJ75" si="20">BI73/(SQRT(5))</f>
        <v>3.3108264417408697</v>
      </c>
      <c r="BL73" s="62"/>
      <c r="BM73" s="69"/>
      <c r="BN73" s="69"/>
      <c r="BO73" s="69"/>
      <c r="BP73" s="69"/>
      <c r="BQ73" s="69"/>
      <c r="BR73" s="69"/>
      <c r="BS73" s="69"/>
      <c r="BT73" s="60"/>
      <c r="BU73" s="60"/>
      <c r="BV73" s="60"/>
      <c r="BW73" s="11"/>
      <c r="BX73" s="3"/>
      <c r="BY73" s="23" t="s">
        <v>42</v>
      </c>
      <c r="BZ73" s="23" t="s">
        <v>43</v>
      </c>
      <c r="CA73" s="25">
        <v>24.932367647479929</v>
      </c>
      <c r="CB73" s="25">
        <v>23.931916143720692</v>
      </c>
      <c r="CC73" s="25">
        <v>24.460196358673095</v>
      </c>
      <c r="CD73" s="25">
        <v>22.084320745801588</v>
      </c>
      <c r="CE73" s="25">
        <v>22.874811303607068</v>
      </c>
      <c r="CF73" s="25">
        <v>20.974122802187502</v>
      </c>
      <c r="CG73" s="17">
        <f t="shared" si="15"/>
        <v>23.209622500244979</v>
      </c>
      <c r="CI73" s="3"/>
      <c r="CJ73" s="23" t="s">
        <v>42</v>
      </c>
      <c r="CK73" s="23" t="s">
        <v>43</v>
      </c>
      <c r="CL73" s="25">
        <f>AVERAGE(CG73,CG79,CG85,CG91,CG97,CG103,CG109,CG115,CG121,CG127,CG133)</f>
        <v>23.408160251836595</v>
      </c>
      <c r="CM73" s="25">
        <f t="shared" si="17"/>
        <v>2.4155257147009679</v>
      </c>
      <c r="CN73" s="25">
        <f t="shared" si="18"/>
        <v>0.85401730649776797</v>
      </c>
      <c r="CP73" s="23" t="s">
        <v>42</v>
      </c>
      <c r="CQ73" s="23"/>
      <c r="CR73" s="21">
        <v>22.835616454974407</v>
      </c>
      <c r="CS73" s="21">
        <v>24.569400754179846</v>
      </c>
      <c r="CT73" s="21">
        <v>34.632447974777271</v>
      </c>
      <c r="CU73" s="21">
        <v>43.589093750158014</v>
      </c>
      <c r="CV73" s="21">
        <v>45.421818074034498</v>
      </c>
      <c r="CW73" s="21"/>
      <c r="CX73" s="21"/>
      <c r="CY73" s="21"/>
      <c r="CZ73" s="21"/>
      <c r="DE73" s="31"/>
      <c r="DZ73" s="6"/>
    </row>
    <row r="74" spans="1:130" s="5" customFormat="1" x14ac:dyDescent="0.25">
      <c r="A74" s="3" t="s">
        <v>10</v>
      </c>
      <c r="B74" s="7">
        <v>360</v>
      </c>
      <c r="C74" s="7">
        <v>360</v>
      </c>
      <c r="D74" s="7">
        <v>360</v>
      </c>
      <c r="E74" s="7">
        <v>360</v>
      </c>
      <c r="F74" s="7">
        <v>360</v>
      </c>
      <c r="G74" s="7">
        <v>264</v>
      </c>
      <c r="H74" s="7"/>
      <c r="J74" s="3" t="s">
        <v>10</v>
      </c>
      <c r="K74" s="7">
        <f>(SUM(B74:H74))/720</f>
        <v>2.8666666666666667</v>
      </c>
      <c r="L74" s="7">
        <f>SUM(L71:L73)</f>
        <v>100</v>
      </c>
      <c r="M74" s="7">
        <f>SUM(M71:M73)</f>
        <v>60.000000000000007</v>
      </c>
      <c r="O74" s="3" t="s">
        <v>10</v>
      </c>
      <c r="P74" s="7">
        <f t="shared" ref="P74" si="21">AVERAGE(K74,K80,K86,K92,K98,K104,K110,K116,K122,K128,K134)</f>
        <v>2.736728395061728</v>
      </c>
      <c r="Q74" s="7">
        <f>AVERAGE(L74,L80,L86,L92,L98,L104,L110,L116,L122,L128,L134)</f>
        <v>100</v>
      </c>
      <c r="R74" s="7">
        <f>AVERAGE(M74,M80,M86,M92,M98,M104,M110,M116,M122,M128,M134)</f>
        <v>60</v>
      </c>
      <c r="S74" s="7">
        <f>STDEV(K74,K80,K86,K92,K98,K104,K110,K116,K122,K128,K134)</f>
        <v>0.24025681418575542</v>
      </c>
      <c r="T74" s="7"/>
      <c r="V74" s="54"/>
      <c r="W74" s="61" t="s">
        <v>160</v>
      </c>
      <c r="X74" s="61">
        <v>10</v>
      </c>
      <c r="Y74" s="61">
        <v>879.49800000000005</v>
      </c>
      <c r="Z74" s="61">
        <v>87.95</v>
      </c>
      <c r="AA74" s="61"/>
      <c r="AB74" s="61"/>
      <c r="AC74" s="61"/>
      <c r="AD74" s="61"/>
      <c r="AE74" s="61"/>
      <c r="AG74" s="11"/>
      <c r="AH74" s="3"/>
      <c r="AI74" s="7"/>
      <c r="AJ74" s="7"/>
      <c r="AL74" s="3"/>
      <c r="AM74" s="7"/>
      <c r="AN74" s="7"/>
      <c r="AO74" s="7"/>
      <c r="AQ74" s="54"/>
      <c r="AR74" s="61" t="s">
        <v>160</v>
      </c>
      <c r="AS74" s="61">
        <v>10</v>
      </c>
      <c r="AT74" s="61">
        <v>10947.427</v>
      </c>
      <c r="AU74" s="61">
        <v>1094.7429999999999</v>
      </c>
      <c r="AV74" s="61"/>
      <c r="AW74" s="61"/>
      <c r="AX74" s="61"/>
      <c r="AY74" s="61"/>
      <c r="AZ74" s="61"/>
      <c r="BB74" s="11"/>
      <c r="BC74" s="3" t="s">
        <v>8</v>
      </c>
      <c r="BD74" s="7">
        <v>64</v>
      </c>
      <c r="BE74" s="7">
        <f>BD74/K74</f>
        <v>22.325581395348838</v>
      </c>
      <c r="BG74" s="3" t="s">
        <v>8</v>
      </c>
      <c r="BH74" s="7">
        <f t="shared" ref="BH74" si="22">AVERAGE(BE74,BE80,BE86,BE92,BE98,BE104,BE110,BE116,BE122,BE128,BE134)</f>
        <v>21.035895751799899</v>
      </c>
      <c r="BI74" s="7">
        <f t="shared" si="19"/>
        <v>3.7554257699969704</v>
      </c>
      <c r="BJ74" s="7">
        <f t="shared" si="20"/>
        <v>1.679477461233543</v>
      </c>
      <c r="BL74" s="62"/>
      <c r="BM74" s="69" t="s">
        <v>154</v>
      </c>
      <c r="BN74" s="69" t="s">
        <v>155</v>
      </c>
      <c r="BO74" s="69" t="s">
        <v>156</v>
      </c>
      <c r="BP74" s="69" t="s">
        <v>157</v>
      </c>
      <c r="BQ74" s="69" t="s">
        <v>158</v>
      </c>
      <c r="BR74" s="69" t="s">
        <v>159</v>
      </c>
      <c r="BS74" s="69"/>
      <c r="BT74" s="60"/>
      <c r="BU74" s="60"/>
      <c r="BV74" s="60"/>
      <c r="BW74" s="11"/>
      <c r="BX74" s="3"/>
      <c r="BY74" s="23" t="s">
        <v>44</v>
      </c>
      <c r="BZ74" s="23" t="s">
        <v>45</v>
      </c>
      <c r="CA74" s="25">
        <v>23.298071630027032</v>
      </c>
      <c r="CB74" s="25">
        <v>25.190207758524153</v>
      </c>
      <c r="CC74" s="25">
        <v>23.510304306432559</v>
      </c>
      <c r="CD74" s="25">
        <v>25.628263045618873</v>
      </c>
      <c r="CE74" s="25">
        <v>23.187721142659438</v>
      </c>
      <c r="CF74" s="25">
        <v>24.517143584048256</v>
      </c>
      <c r="CG74" s="17">
        <f t="shared" si="15"/>
        <v>24.221951911218383</v>
      </c>
      <c r="CI74" s="3"/>
      <c r="CJ74" s="23" t="s">
        <v>44</v>
      </c>
      <c r="CK74" s="23" t="s">
        <v>45</v>
      </c>
      <c r="CL74" s="25">
        <f t="shared" ref="CL74:CL75" si="23">AVERAGE(CG74,CG80,CG86,CG92,CG98,CG104,CG110,CG116,CG122,CG128,CG134)</f>
        <v>27.515789896253025</v>
      </c>
      <c r="CM74" s="25">
        <f t="shared" si="17"/>
        <v>2.508834117491475</v>
      </c>
      <c r="CN74" s="25">
        <f t="shared" si="18"/>
        <v>0.88700680867519466</v>
      </c>
      <c r="DE74" s="31"/>
      <c r="DZ74" s="6"/>
    </row>
    <row r="75" spans="1:130" s="5" customFormat="1" ht="19.5" thickBot="1" x14ac:dyDescent="0.35">
      <c r="V75" s="54"/>
      <c r="W75" s="61" t="s">
        <v>161</v>
      </c>
      <c r="X75" s="61">
        <v>4</v>
      </c>
      <c r="Y75" s="61">
        <v>2034.213</v>
      </c>
      <c r="Z75" s="61">
        <v>508.553</v>
      </c>
      <c r="AA75" s="61">
        <v>10.295999999999999</v>
      </c>
      <c r="AB75" s="61" t="s">
        <v>104</v>
      </c>
      <c r="AC75" s="61"/>
      <c r="AD75" s="61"/>
      <c r="AE75" s="61"/>
      <c r="AG75" s="11"/>
      <c r="AQ75" s="54"/>
      <c r="AR75" s="61" t="s">
        <v>161</v>
      </c>
      <c r="AS75" s="61">
        <v>4</v>
      </c>
      <c r="AT75" s="61">
        <v>32887.249000000003</v>
      </c>
      <c r="AU75" s="61">
        <v>8221.8119999999999</v>
      </c>
      <c r="AV75" s="61">
        <v>4.6619999999999999</v>
      </c>
      <c r="AW75" s="61">
        <v>6.0000000000000001E-3</v>
      </c>
      <c r="AX75" s="61"/>
      <c r="AY75" s="61"/>
      <c r="AZ75" s="61"/>
      <c r="BB75" s="11"/>
      <c r="BC75" s="3" t="s">
        <v>9</v>
      </c>
      <c r="BD75" s="7">
        <v>57</v>
      </c>
      <c r="BE75" s="7">
        <f>BD75/K74</f>
        <v>19.88372093023256</v>
      </c>
      <c r="BG75" s="3" t="s">
        <v>9</v>
      </c>
      <c r="BH75" s="7">
        <f>AVERAGE(BE75,BE81,BE87,BE93,BE99,BE105,BE111,BE117,BE123,BE129,BE135)</f>
        <v>17.685543188649511</v>
      </c>
      <c r="BI75" s="7">
        <f>STDEV(BE75,BE81,BE87,BE93,BE99,BE105,BE111,BE117,BE123,BE129,BE135)</f>
        <v>2.4544122648325013</v>
      </c>
      <c r="BJ75" s="7">
        <f t="shared" si="20"/>
        <v>1.0976465337949379</v>
      </c>
      <c r="BL75" s="62"/>
      <c r="BM75" s="69" t="s">
        <v>160</v>
      </c>
      <c r="BN75" s="69">
        <v>10</v>
      </c>
      <c r="BO75" s="69">
        <v>161.22200000000001</v>
      </c>
      <c r="BP75" s="69">
        <v>16.122</v>
      </c>
      <c r="BQ75" s="69"/>
      <c r="BR75" s="69"/>
      <c r="BS75" s="69"/>
      <c r="BT75" s="60"/>
      <c r="BU75" s="60"/>
      <c r="BV75" s="60"/>
      <c r="BW75" s="11"/>
      <c r="BX75" s="12"/>
      <c r="BY75" s="26" t="s">
        <v>46</v>
      </c>
      <c r="BZ75" s="26" t="s">
        <v>47</v>
      </c>
      <c r="CA75" s="27">
        <v>27.609039644902829</v>
      </c>
      <c r="CB75" s="27">
        <v>26.313447761563282</v>
      </c>
      <c r="CC75" s="27">
        <v>26.570869116552888</v>
      </c>
      <c r="CD75" s="27">
        <v>26.303510084086025</v>
      </c>
      <c r="CE75" s="27">
        <v>26.398191753418985</v>
      </c>
      <c r="CF75" s="27">
        <v>26.439057139499997</v>
      </c>
      <c r="CG75" s="17">
        <f t="shared" si="15"/>
        <v>26.605685916670666</v>
      </c>
      <c r="CI75" s="12"/>
      <c r="CJ75" s="26" t="s">
        <v>46</v>
      </c>
      <c r="CK75" s="26" t="s">
        <v>47</v>
      </c>
      <c r="CL75" s="25">
        <f t="shared" si="23"/>
        <v>28.415483356843058</v>
      </c>
      <c r="CM75" s="25">
        <f t="shared" si="17"/>
        <v>3.9112956089664062</v>
      </c>
      <c r="CN75" s="25">
        <f t="shared" si="18"/>
        <v>1.3828518241626562</v>
      </c>
      <c r="CQ75" s="178" t="s">
        <v>76</v>
      </c>
      <c r="CR75" s="178"/>
      <c r="CS75" s="178"/>
      <c r="CT75" s="178"/>
      <c r="CU75" s="178"/>
      <c r="CV75" s="178"/>
      <c r="CW75" s="178"/>
      <c r="CX75" s="178"/>
      <c r="CY75" s="32"/>
      <c r="CZ75" s="32"/>
      <c r="DA75" s="32"/>
      <c r="DE75" s="31"/>
      <c r="DZ75" s="6"/>
    </row>
    <row r="76" spans="1:130" s="5" customFormat="1" ht="16.5" thickTop="1" thickBot="1" x14ac:dyDescent="0.3">
      <c r="A76" s="13" t="s">
        <v>17</v>
      </c>
      <c r="B76" s="14">
        <v>1</v>
      </c>
      <c r="C76" s="14">
        <v>2</v>
      </c>
      <c r="D76" s="14">
        <v>3</v>
      </c>
      <c r="E76" s="14">
        <v>4</v>
      </c>
      <c r="F76" s="14">
        <v>5</v>
      </c>
      <c r="G76" s="14">
        <v>6</v>
      </c>
      <c r="H76" s="14">
        <v>7</v>
      </c>
      <c r="J76" s="22" t="s">
        <v>17</v>
      </c>
      <c r="K76" s="23" t="s">
        <v>30</v>
      </c>
      <c r="L76" s="23" t="s">
        <v>31</v>
      </c>
      <c r="M76" s="23" t="s">
        <v>29</v>
      </c>
      <c r="V76" s="54"/>
      <c r="W76" s="61" t="s">
        <v>162</v>
      </c>
      <c r="X76" s="61">
        <v>25</v>
      </c>
      <c r="Y76" s="61">
        <v>1234.778</v>
      </c>
      <c r="Z76" s="61">
        <v>49.390999999999998</v>
      </c>
      <c r="AA76" s="61"/>
      <c r="AB76" s="61"/>
      <c r="AC76" s="61"/>
      <c r="AD76" s="61"/>
      <c r="AE76" s="61"/>
      <c r="AG76" s="11"/>
      <c r="AH76" s="22" t="s">
        <v>17</v>
      </c>
      <c r="AI76" s="23"/>
      <c r="AJ76" s="23" t="s">
        <v>143</v>
      </c>
      <c r="AQ76" s="54"/>
      <c r="AR76" s="61" t="s">
        <v>162</v>
      </c>
      <c r="AS76" s="61">
        <v>25</v>
      </c>
      <c r="AT76" s="61">
        <v>44086.591</v>
      </c>
      <c r="AU76" s="61">
        <v>1763.4639999999999</v>
      </c>
      <c r="AV76" s="61"/>
      <c r="AW76" s="61"/>
      <c r="AX76" s="61"/>
      <c r="AY76" s="61"/>
      <c r="AZ76" s="61"/>
      <c r="BB76" s="11"/>
      <c r="BL76" s="62"/>
      <c r="BM76" s="69" t="s">
        <v>161</v>
      </c>
      <c r="BN76" s="69">
        <v>4</v>
      </c>
      <c r="BO76" s="69">
        <v>94.299000000000007</v>
      </c>
      <c r="BP76" s="69">
        <v>23.574999999999999</v>
      </c>
      <c r="BQ76" s="69">
        <v>0.67400000000000004</v>
      </c>
      <c r="BR76" s="69">
        <v>0.61599999999999999</v>
      </c>
      <c r="BS76" s="69"/>
      <c r="BT76" s="60"/>
      <c r="BU76" s="60"/>
      <c r="BV76" s="60"/>
      <c r="BW76" s="11"/>
      <c r="BX76" s="22" t="s">
        <v>17</v>
      </c>
      <c r="BY76" s="23" t="s">
        <v>39</v>
      </c>
      <c r="BZ76" s="23" t="s">
        <v>40</v>
      </c>
      <c r="CA76" s="25">
        <v>44.203037498415753</v>
      </c>
      <c r="CB76" s="25">
        <v>48.876665314810822</v>
      </c>
      <c r="CC76" s="25">
        <v>49.139682178245479</v>
      </c>
      <c r="CD76" s="25">
        <v>45.314409032609319</v>
      </c>
      <c r="CE76" s="25">
        <v>50.902227313240047</v>
      </c>
      <c r="CF76" s="25">
        <v>42.313819999560948</v>
      </c>
      <c r="CG76" s="17">
        <f t="shared" si="15"/>
        <v>46.791640222813726</v>
      </c>
      <c r="CQ76" s="9"/>
      <c r="CR76" s="25" t="s">
        <v>57</v>
      </c>
      <c r="CS76" s="25" t="s">
        <v>58</v>
      </c>
      <c r="CT76" s="25" t="s">
        <v>59</v>
      </c>
      <c r="CU76" s="25" t="s">
        <v>34</v>
      </c>
      <c r="CV76" s="25" t="s">
        <v>35</v>
      </c>
      <c r="CW76" s="25"/>
      <c r="CX76" s="25"/>
      <c r="CY76" s="25"/>
      <c r="CZ76" s="25"/>
      <c r="DE76" s="31"/>
      <c r="DZ76" s="6"/>
    </row>
    <row r="77" spans="1:130" s="5" customFormat="1" ht="15.75" thickTop="1" x14ac:dyDescent="0.25">
      <c r="A77" s="3" t="s">
        <v>0</v>
      </c>
      <c r="B77" s="7">
        <v>29</v>
      </c>
      <c r="C77" s="7">
        <v>24</v>
      </c>
      <c r="D77" s="7">
        <v>50</v>
      </c>
      <c r="E77" s="7">
        <v>35</v>
      </c>
      <c r="F77" s="7">
        <v>30</v>
      </c>
      <c r="G77" s="7">
        <v>28</v>
      </c>
      <c r="H77" s="7"/>
      <c r="J77" s="3" t="s">
        <v>0</v>
      </c>
      <c r="K77" s="7">
        <f>(SUM(B77:H77))/720</f>
        <v>0.2722222222222222</v>
      </c>
      <c r="L77" s="7">
        <f>(K77/K80)*100</f>
        <v>9.4276094276094256</v>
      </c>
      <c r="M77" s="7">
        <f>(L77/100)*60</f>
        <v>5.6565656565656548</v>
      </c>
      <c r="V77" s="54"/>
      <c r="W77" s="61" t="s">
        <v>163</v>
      </c>
      <c r="X77" s="61">
        <v>39</v>
      </c>
      <c r="Y77" s="61">
        <v>4413.9920000000002</v>
      </c>
      <c r="Z77" s="61">
        <v>113.179</v>
      </c>
      <c r="AA77" s="61"/>
      <c r="AB77" s="61"/>
      <c r="AC77" s="61"/>
      <c r="AD77" s="61"/>
      <c r="AE77" s="61"/>
      <c r="AG77" s="11"/>
      <c r="AH77" s="3" t="s">
        <v>0</v>
      </c>
      <c r="AI77" s="7"/>
      <c r="AJ77" s="7">
        <v>10.208333333333334</v>
      </c>
      <c r="AQ77" s="54"/>
      <c r="AR77" s="61" t="s">
        <v>163</v>
      </c>
      <c r="AS77" s="61">
        <v>39</v>
      </c>
      <c r="AT77" s="61">
        <v>90317.625</v>
      </c>
      <c r="AU77" s="61">
        <v>2315.837</v>
      </c>
      <c r="AV77" s="61"/>
      <c r="AW77" s="61"/>
      <c r="AX77" s="61"/>
      <c r="AY77" s="61"/>
      <c r="AZ77" s="61"/>
      <c r="BB77" s="11"/>
      <c r="BC77" s="22" t="s">
        <v>17</v>
      </c>
      <c r="BD77" s="23" t="s">
        <v>36</v>
      </c>
      <c r="BE77" s="23" t="s">
        <v>37</v>
      </c>
      <c r="BL77" s="62"/>
      <c r="BM77" s="69" t="s">
        <v>162</v>
      </c>
      <c r="BN77" s="69">
        <v>25</v>
      </c>
      <c r="BO77" s="69">
        <v>874.20500000000004</v>
      </c>
      <c r="BP77" s="69">
        <v>34.968000000000004</v>
      </c>
      <c r="BQ77" s="69"/>
      <c r="BR77" s="69"/>
      <c r="BS77" s="69"/>
      <c r="BT77" s="60"/>
      <c r="BU77" s="60"/>
      <c r="BV77" s="60"/>
      <c r="BW77" s="11"/>
      <c r="BX77" s="3"/>
      <c r="BY77" s="23" t="s">
        <v>39</v>
      </c>
      <c r="BZ77" s="23" t="s">
        <v>41</v>
      </c>
      <c r="CA77" s="25">
        <v>33.348028874669325</v>
      </c>
      <c r="CB77" s="25">
        <v>34.5993953137747</v>
      </c>
      <c r="CC77" s="25">
        <v>30.341024639671431</v>
      </c>
      <c r="CD77" s="25">
        <v>32.038068080640123</v>
      </c>
      <c r="CE77" s="25">
        <v>35.270418939153437</v>
      </c>
      <c r="CF77" s="25">
        <v>29.662358744962958</v>
      </c>
      <c r="CG77" s="17">
        <f t="shared" si="15"/>
        <v>32.543215765478664</v>
      </c>
      <c r="CQ77" s="23" t="s">
        <v>53</v>
      </c>
      <c r="CR77" s="10">
        <v>1.577</v>
      </c>
      <c r="CS77" s="10">
        <v>0.83599999999999997</v>
      </c>
      <c r="CT77" s="10">
        <v>0.38500000000000001</v>
      </c>
      <c r="CU77" s="10">
        <v>1.121</v>
      </c>
      <c r="CV77" s="10">
        <v>1.0289999999999999</v>
      </c>
      <c r="CW77" s="10"/>
      <c r="CX77" s="10"/>
      <c r="CY77" s="10"/>
      <c r="CZ77" s="10"/>
      <c r="DE77" s="31"/>
      <c r="DZ77" s="6"/>
    </row>
    <row r="78" spans="1:130" s="5" customFormat="1" x14ac:dyDescent="0.25">
      <c r="A78" s="3" t="s">
        <v>1</v>
      </c>
      <c r="B78" s="7">
        <v>176</v>
      </c>
      <c r="C78" s="7">
        <v>187</v>
      </c>
      <c r="D78" s="7">
        <v>134</v>
      </c>
      <c r="E78" s="7">
        <v>197</v>
      </c>
      <c r="F78" s="7">
        <v>220</v>
      </c>
      <c r="G78" s="7">
        <v>63</v>
      </c>
      <c r="H78" s="7"/>
      <c r="J78" s="3" t="s">
        <v>1</v>
      </c>
      <c r="K78" s="7">
        <f>(SUM(B78:H78))/720</f>
        <v>1.3569444444444445</v>
      </c>
      <c r="L78" s="7">
        <f>(K78/K80)*100</f>
        <v>46.993746993746996</v>
      </c>
      <c r="M78" s="7">
        <f>(L78/100)*60</f>
        <v>28.196248196248195</v>
      </c>
      <c r="V78" s="54"/>
      <c r="W78" s="61"/>
      <c r="X78" s="61"/>
      <c r="Y78" s="61"/>
      <c r="Z78" s="61"/>
      <c r="AA78" s="61"/>
      <c r="AB78" s="61"/>
      <c r="AC78" s="61"/>
      <c r="AD78" s="61"/>
      <c r="AE78" s="61"/>
      <c r="AG78" s="11"/>
      <c r="AH78" s="3" t="s">
        <v>13</v>
      </c>
      <c r="AI78" s="7"/>
      <c r="AJ78" s="7">
        <v>43.274336283185839</v>
      </c>
      <c r="AL78" s="4"/>
      <c r="AM78" s="4"/>
      <c r="AN78" s="4"/>
      <c r="AO78" s="4"/>
      <c r="AQ78" s="54"/>
      <c r="AR78" s="61"/>
      <c r="AS78" s="61"/>
      <c r="AT78" s="61"/>
      <c r="AU78" s="61"/>
      <c r="AV78" s="61"/>
      <c r="AW78" s="61"/>
      <c r="AX78" s="61"/>
      <c r="AY78" s="61"/>
      <c r="AZ78" s="61"/>
      <c r="BB78" s="11"/>
      <c r="BC78" s="3" t="s">
        <v>6</v>
      </c>
      <c r="BD78" s="7">
        <v>38</v>
      </c>
      <c r="BE78" s="7">
        <f>BD78/K80</f>
        <v>13.160173160173159</v>
      </c>
      <c r="BL78" s="62"/>
      <c r="BM78" s="69" t="s">
        <v>163</v>
      </c>
      <c r="BN78" s="69">
        <v>39</v>
      </c>
      <c r="BO78" s="69">
        <v>1133.192</v>
      </c>
      <c r="BP78" s="69">
        <v>29.056000000000001</v>
      </c>
      <c r="BQ78" s="69"/>
      <c r="BR78" s="69"/>
      <c r="BS78" s="69"/>
      <c r="BT78" s="60"/>
      <c r="BU78" s="60"/>
      <c r="BV78" s="60"/>
      <c r="BW78" s="11"/>
      <c r="BX78" s="3"/>
      <c r="BY78" s="23" t="s">
        <v>42</v>
      </c>
      <c r="BZ78" s="23" t="s">
        <v>2</v>
      </c>
      <c r="CA78" s="25">
        <v>22.384119070976823</v>
      </c>
      <c r="CB78" s="25">
        <v>21.636506639552373</v>
      </c>
      <c r="CC78" s="25">
        <v>21.419068975352637</v>
      </c>
      <c r="CD78" s="25">
        <v>21.027909182756179</v>
      </c>
      <c r="CE78" s="25">
        <v>22.225369329421291</v>
      </c>
      <c r="CF78" s="25">
        <v>20.946944850733875</v>
      </c>
      <c r="CG78" s="17">
        <f t="shared" si="15"/>
        <v>21.606653008132195</v>
      </c>
      <c r="CQ78" s="23" t="s">
        <v>52</v>
      </c>
      <c r="CR78" s="21">
        <v>0.56299999999999994</v>
      </c>
      <c r="CS78" s="21">
        <v>0.93500000000000005</v>
      </c>
      <c r="CT78" s="21">
        <v>2.0019999999999998</v>
      </c>
      <c r="CU78" s="21">
        <v>1.968</v>
      </c>
      <c r="CV78" s="21">
        <v>1.86</v>
      </c>
      <c r="CW78" s="21"/>
      <c r="CX78" s="21"/>
      <c r="CY78" s="21"/>
      <c r="CZ78" s="21"/>
      <c r="DE78" s="31"/>
      <c r="DZ78" s="6"/>
    </row>
    <row r="79" spans="1:130" s="5" customFormat="1" x14ac:dyDescent="0.25">
      <c r="A79" s="1" t="s">
        <v>2</v>
      </c>
      <c r="B79" s="8">
        <v>155</v>
      </c>
      <c r="C79" s="8">
        <v>149</v>
      </c>
      <c r="D79" s="8">
        <v>176</v>
      </c>
      <c r="E79" s="8">
        <v>128</v>
      </c>
      <c r="F79" s="8">
        <v>110</v>
      </c>
      <c r="G79" s="8">
        <v>188</v>
      </c>
      <c r="H79" s="8"/>
      <c r="J79" s="1" t="s">
        <v>2</v>
      </c>
      <c r="K79" s="8">
        <f>(SUM(B79:H79))/720</f>
        <v>1.2583333333333333</v>
      </c>
      <c r="L79" s="8">
        <f>(K79/K80)*100</f>
        <v>43.578643578643572</v>
      </c>
      <c r="M79" s="8">
        <f>(L79/100)*60</f>
        <v>26.147186147186144</v>
      </c>
      <c r="V79" s="54"/>
      <c r="W79" s="61" t="s">
        <v>164</v>
      </c>
      <c r="X79" s="61"/>
      <c r="Y79" s="61"/>
      <c r="Z79" s="61"/>
      <c r="AA79" s="61"/>
      <c r="AB79" s="61"/>
      <c r="AC79" s="61"/>
      <c r="AD79" s="61"/>
      <c r="AE79" s="61"/>
      <c r="AG79" s="11"/>
      <c r="AH79" s="3" t="s">
        <v>2</v>
      </c>
      <c r="AI79" s="7"/>
      <c r="AJ79" s="7">
        <v>55.243902439024389</v>
      </c>
      <c r="AL79" s="4"/>
      <c r="AM79" s="4"/>
      <c r="AN79" s="4"/>
      <c r="AO79" s="4"/>
      <c r="AQ79" s="54"/>
      <c r="AR79" s="61" t="s">
        <v>194</v>
      </c>
      <c r="AS79" s="61"/>
      <c r="AT79" s="61"/>
      <c r="AU79" s="61"/>
      <c r="AV79" s="61"/>
      <c r="AW79" s="61"/>
      <c r="AX79" s="61"/>
      <c r="AY79" s="61"/>
      <c r="AZ79" s="61"/>
      <c r="BB79" s="11"/>
      <c r="BC79" s="3" t="s">
        <v>7</v>
      </c>
      <c r="BD79" s="7">
        <v>89</v>
      </c>
      <c r="BE79" s="7">
        <f>BD79/K80</f>
        <v>30.822510822510822</v>
      </c>
      <c r="BL79" s="62"/>
      <c r="BM79" s="69"/>
      <c r="BN79" s="69"/>
      <c r="BO79" s="69"/>
      <c r="BP79" s="69"/>
      <c r="BQ79" s="69"/>
      <c r="BR79" s="69"/>
      <c r="BS79" s="69"/>
      <c r="BT79" s="60"/>
      <c r="BU79" s="60"/>
      <c r="BV79" s="60"/>
      <c r="BW79" s="11"/>
      <c r="BX79" s="3"/>
      <c r="BY79" s="23" t="s">
        <v>42</v>
      </c>
      <c r="BZ79" s="23" t="s">
        <v>43</v>
      </c>
      <c r="CA79" s="25">
        <v>21.093800206250002</v>
      </c>
      <c r="CB79" s="25">
        <v>21.612079785810273</v>
      </c>
      <c r="CC79" s="25">
        <v>20.493173603710201</v>
      </c>
      <c r="CD79" s="25">
        <v>21.805576950568046</v>
      </c>
      <c r="CE79" s="25">
        <v>21.458216671256615</v>
      </c>
      <c r="CF79" s="25">
        <v>17.992816467166669</v>
      </c>
      <c r="CG79" s="17">
        <f t="shared" si="15"/>
        <v>20.742610614126971</v>
      </c>
      <c r="DE79" s="31"/>
      <c r="DZ79" s="6"/>
    </row>
    <row r="80" spans="1:130" s="5" customFormat="1" x14ac:dyDescent="0.25">
      <c r="A80" s="3" t="s">
        <v>10</v>
      </c>
      <c r="B80" s="7">
        <v>360</v>
      </c>
      <c r="C80" s="7">
        <v>360</v>
      </c>
      <c r="D80" s="7">
        <v>360</v>
      </c>
      <c r="E80" s="7">
        <v>360</v>
      </c>
      <c r="F80" s="7">
        <v>360</v>
      </c>
      <c r="G80" s="7">
        <v>279</v>
      </c>
      <c r="H80" s="7"/>
      <c r="J80" s="3" t="s">
        <v>10</v>
      </c>
      <c r="K80" s="7">
        <f>(SUM(B80:H80))/720</f>
        <v>2.8875000000000002</v>
      </c>
      <c r="L80" s="7">
        <f>SUM(L77:L79)</f>
        <v>100</v>
      </c>
      <c r="M80" s="7">
        <f>SUM(M77:M79)</f>
        <v>60</v>
      </c>
      <c r="V80" s="54"/>
      <c r="W80" s="61"/>
      <c r="X80" s="61"/>
      <c r="Y80" s="61"/>
      <c r="Z80" s="61"/>
      <c r="AA80" s="61"/>
      <c r="AB80" s="61"/>
      <c r="AC80" s="61"/>
      <c r="AD80" s="61"/>
      <c r="AE80" s="61"/>
      <c r="AG80" s="11"/>
      <c r="AH80" s="3"/>
      <c r="AI80" s="7"/>
      <c r="AJ80" s="7"/>
      <c r="AL80" s="4"/>
      <c r="AM80" s="4"/>
      <c r="AN80" s="4"/>
      <c r="AO80" s="4"/>
      <c r="AQ80" s="54"/>
      <c r="AR80" s="61"/>
      <c r="AS80" s="61"/>
      <c r="AT80" s="61"/>
      <c r="AU80" s="61"/>
      <c r="AV80" s="61"/>
      <c r="AW80" s="61"/>
      <c r="AX80" s="61"/>
      <c r="AY80" s="61"/>
      <c r="AZ80" s="61"/>
      <c r="BB80" s="11"/>
      <c r="BC80" s="3" t="s">
        <v>8</v>
      </c>
      <c r="BD80" s="7">
        <v>75</v>
      </c>
      <c r="BE80" s="7">
        <f>BD80/K80</f>
        <v>25.974025974025974</v>
      </c>
      <c r="BL80" s="62"/>
      <c r="BM80" s="69" t="s">
        <v>221</v>
      </c>
      <c r="BN80" s="69"/>
      <c r="BO80" s="69"/>
      <c r="BP80" s="69"/>
      <c r="BQ80" s="69"/>
      <c r="BR80" s="69"/>
      <c r="BS80" s="69"/>
      <c r="BT80" s="60"/>
      <c r="BU80" s="60"/>
      <c r="BV80" s="60"/>
      <c r="BW80" s="11"/>
      <c r="BX80" s="3"/>
      <c r="BY80" s="23" t="s">
        <v>44</v>
      </c>
      <c r="BZ80" s="23" t="s">
        <v>45</v>
      </c>
      <c r="CA80" s="25">
        <v>28.076379809245029</v>
      </c>
      <c r="CB80" s="25">
        <v>24.793639767422011</v>
      </c>
      <c r="CC80" s="25">
        <v>24.490782178385636</v>
      </c>
      <c r="CD80" s="25">
        <v>24.013665533633567</v>
      </c>
      <c r="CE80" s="25">
        <v>26.07479760859723</v>
      </c>
      <c r="CF80" s="25">
        <v>24.583933191322579</v>
      </c>
      <c r="CG80" s="17">
        <f t="shared" si="15"/>
        <v>25.338866348101011</v>
      </c>
      <c r="DE80" s="31"/>
      <c r="DZ80" s="6"/>
    </row>
    <row r="81" spans="1:130" s="5" customFormat="1" ht="15.75" thickBot="1" x14ac:dyDescent="0.3">
      <c r="V81" s="54"/>
      <c r="W81" s="61" t="s">
        <v>165</v>
      </c>
      <c r="X81" s="61"/>
      <c r="Y81" s="61"/>
      <c r="Z81" s="61"/>
      <c r="AA81" s="61"/>
      <c r="AB81" s="61"/>
      <c r="AC81" s="61"/>
      <c r="AD81" s="61"/>
      <c r="AE81" s="61"/>
      <c r="AG81" s="11"/>
      <c r="AL81" s="4"/>
      <c r="AM81" s="4"/>
      <c r="AN81" s="4"/>
      <c r="AO81" s="4"/>
      <c r="AQ81" s="54"/>
      <c r="AR81" s="61" t="s">
        <v>195</v>
      </c>
      <c r="AS81" s="61"/>
      <c r="AT81" s="61"/>
      <c r="AU81" s="61"/>
      <c r="AV81" s="61"/>
      <c r="AW81" s="61"/>
      <c r="AX81" s="61"/>
      <c r="AY81" s="61"/>
      <c r="AZ81" s="61"/>
      <c r="BB81" s="11"/>
      <c r="BC81" s="3" t="s">
        <v>9</v>
      </c>
      <c r="BD81" s="7">
        <v>58</v>
      </c>
      <c r="BE81" s="7">
        <f>BD81/K80</f>
        <v>20.086580086580085</v>
      </c>
      <c r="BL81" s="62"/>
      <c r="BM81" s="69"/>
      <c r="BN81" s="69"/>
      <c r="BO81" s="69"/>
      <c r="BP81" s="69"/>
      <c r="BQ81" s="69"/>
      <c r="BR81" s="69"/>
      <c r="BS81" s="69"/>
      <c r="BT81" s="60"/>
      <c r="BU81" s="60"/>
      <c r="BV81" s="60"/>
      <c r="BW81" s="11"/>
      <c r="BX81" s="12"/>
      <c r="BY81" s="26" t="s">
        <v>46</v>
      </c>
      <c r="BZ81" s="26" t="s">
        <v>47</v>
      </c>
      <c r="CA81" s="27">
        <v>26.049781531593851</v>
      </c>
      <c r="CB81" s="27">
        <v>24.441128552775673</v>
      </c>
      <c r="CC81" s="27">
        <v>24.951429585635971</v>
      </c>
      <c r="CD81" s="27">
        <v>24.445337028492574</v>
      </c>
      <c r="CE81" s="27">
        <v>24.995678749015774</v>
      </c>
      <c r="CF81" s="27">
        <v>27.866667368445977</v>
      </c>
      <c r="CG81" s="17">
        <f t="shared" si="15"/>
        <v>25.458337135993304</v>
      </c>
      <c r="DE81" s="31"/>
      <c r="DZ81" s="6"/>
    </row>
    <row r="82" spans="1:130" s="5" customFormat="1" ht="16.5" thickTop="1" thickBot="1" x14ac:dyDescent="0.3">
      <c r="A82" s="13" t="s">
        <v>18</v>
      </c>
      <c r="B82" s="14">
        <v>1</v>
      </c>
      <c r="C82" s="14">
        <v>2</v>
      </c>
      <c r="D82" s="14">
        <v>3</v>
      </c>
      <c r="E82" s="14">
        <v>4</v>
      </c>
      <c r="F82" s="14">
        <v>5</v>
      </c>
      <c r="G82" s="14">
        <v>6</v>
      </c>
      <c r="H82" s="14">
        <v>7</v>
      </c>
      <c r="J82" s="22" t="s">
        <v>18</v>
      </c>
      <c r="K82" s="23" t="s">
        <v>30</v>
      </c>
      <c r="L82" s="23" t="s">
        <v>31</v>
      </c>
      <c r="M82" s="23" t="s">
        <v>29</v>
      </c>
      <c r="V82" s="54"/>
      <c r="W82" s="61"/>
      <c r="X82" s="61"/>
      <c r="Y82" s="61"/>
      <c r="Z82" s="61"/>
      <c r="AA82" s="61"/>
      <c r="AB82" s="61"/>
      <c r="AC82" s="61"/>
      <c r="AD82" s="61"/>
      <c r="AE82" s="61"/>
      <c r="AG82" s="11"/>
      <c r="AH82" s="22" t="s">
        <v>18</v>
      </c>
      <c r="AI82" s="23"/>
      <c r="AJ82" s="23" t="s">
        <v>143</v>
      </c>
      <c r="AL82" s="4"/>
      <c r="AM82" s="4"/>
      <c r="AN82" s="4"/>
      <c r="AO82" s="4"/>
      <c r="AQ82" s="54"/>
      <c r="AR82" s="61"/>
      <c r="AS82" s="61"/>
      <c r="AT82" s="61"/>
      <c r="AU82" s="61"/>
      <c r="AV82" s="61"/>
      <c r="AW82" s="61"/>
      <c r="AX82" s="61"/>
      <c r="AY82" s="61"/>
      <c r="AZ82" s="61"/>
      <c r="BB82" s="11"/>
      <c r="BL82" s="62"/>
      <c r="BM82" s="69" t="s">
        <v>222</v>
      </c>
      <c r="BN82" s="69"/>
      <c r="BO82" s="69"/>
      <c r="BP82" s="69"/>
      <c r="BQ82" s="69"/>
      <c r="BR82" s="69"/>
      <c r="BS82" s="69"/>
      <c r="BT82" s="60"/>
      <c r="BU82" s="60"/>
      <c r="BV82" s="60"/>
      <c r="BW82" s="11"/>
      <c r="BX82" s="22" t="s">
        <v>18</v>
      </c>
      <c r="BY82" s="23" t="s">
        <v>39</v>
      </c>
      <c r="BZ82" s="23" t="s">
        <v>40</v>
      </c>
      <c r="CA82" s="25">
        <v>57.787104486761969</v>
      </c>
      <c r="CB82" s="25">
        <v>56.000192958717776</v>
      </c>
      <c r="CC82" s="25">
        <v>56.585368183571234</v>
      </c>
      <c r="CD82" s="25">
        <v>55.066973206316177</v>
      </c>
      <c r="CE82" s="25">
        <v>52.064479298752786</v>
      </c>
      <c r="CF82" s="25">
        <v>48.677250817015405</v>
      </c>
      <c r="CG82" s="17">
        <f t="shared" si="15"/>
        <v>54.363561491855897</v>
      </c>
      <c r="DE82" s="31"/>
      <c r="DZ82" s="6"/>
    </row>
    <row r="83" spans="1:130" s="5" customFormat="1" ht="15.75" thickTop="1" x14ac:dyDescent="0.25">
      <c r="A83" s="3" t="s">
        <v>0</v>
      </c>
      <c r="B83" s="7">
        <v>30</v>
      </c>
      <c r="C83" s="7">
        <v>21</v>
      </c>
      <c r="D83" s="7">
        <v>54</v>
      </c>
      <c r="E83" s="7">
        <v>35</v>
      </c>
      <c r="F83" s="7">
        <v>33</v>
      </c>
      <c r="G83" s="7">
        <v>14</v>
      </c>
      <c r="H83" s="7"/>
      <c r="J83" s="3" t="s">
        <v>0</v>
      </c>
      <c r="K83" s="7">
        <f>(SUM(B83:H83))/720</f>
        <v>0.25972222222222224</v>
      </c>
      <c r="L83" s="7">
        <f>(K83/K86)*100</f>
        <v>8.9516515078985179</v>
      </c>
      <c r="M83" s="7">
        <f>(L83/100)*60</f>
        <v>5.3709909047391111</v>
      </c>
      <c r="V83" s="54"/>
      <c r="W83" s="61" t="s">
        <v>168</v>
      </c>
      <c r="X83" s="61"/>
      <c r="Y83" s="61"/>
      <c r="Z83" s="61"/>
      <c r="AA83" s="61"/>
      <c r="AB83" s="61"/>
      <c r="AC83" s="61"/>
      <c r="AD83" s="61"/>
      <c r="AE83" s="61"/>
      <c r="AG83" s="11"/>
      <c r="AH83" s="3" t="s">
        <v>0</v>
      </c>
      <c r="AI83" s="7"/>
      <c r="AJ83" s="7">
        <v>12.142857142857142</v>
      </c>
      <c r="AL83" s="4"/>
      <c r="AM83" s="4"/>
      <c r="AN83" s="4"/>
      <c r="AO83" s="4"/>
      <c r="AQ83" s="54"/>
      <c r="AR83" s="61" t="s">
        <v>168</v>
      </c>
      <c r="AS83" s="61"/>
      <c r="AT83" s="61"/>
      <c r="AU83" s="61"/>
      <c r="AV83" s="61"/>
      <c r="AW83" s="61"/>
      <c r="AX83" s="61"/>
      <c r="AY83" s="61"/>
      <c r="AZ83" s="61"/>
      <c r="BB83" s="11"/>
      <c r="BC83" s="22" t="s">
        <v>18</v>
      </c>
      <c r="BD83" s="23" t="s">
        <v>36</v>
      </c>
      <c r="BE83" s="23" t="s">
        <v>37</v>
      </c>
      <c r="BL83" s="62"/>
      <c r="BM83" s="69"/>
      <c r="BN83" s="69"/>
      <c r="BO83" s="69"/>
      <c r="BP83" s="69"/>
      <c r="BQ83" s="69"/>
      <c r="BR83" s="69"/>
      <c r="BS83" s="69"/>
      <c r="BT83" s="60"/>
      <c r="BU83" s="60"/>
      <c r="BV83" s="60"/>
      <c r="BW83" s="11"/>
      <c r="BX83" s="3"/>
      <c r="BY83" s="23" t="s">
        <v>39</v>
      </c>
      <c r="BZ83" s="23" t="s">
        <v>41</v>
      </c>
      <c r="CA83" s="25">
        <v>51.959847586601313</v>
      </c>
      <c r="CB83" s="25">
        <v>47.865684183421052</v>
      </c>
      <c r="CC83" s="25">
        <v>43.291207008030298</v>
      </c>
      <c r="CD83" s="25">
        <v>41.15893112204067</v>
      </c>
      <c r="CE83" s="25">
        <v>41.439089853059528</v>
      </c>
      <c r="CF83" s="25">
        <v>35.683068703116888</v>
      </c>
      <c r="CG83" s="17">
        <f t="shared" si="15"/>
        <v>43.566304742711623</v>
      </c>
      <c r="DE83" s="31"/>
      <c r="DZ83" s="6"/>
    </row>
    <row r="84" spans="1:130" s="5" customFormat="1" x14ac:dyDescent="0.25">
      <c r="A84" s="3" t="s">
        <v>1</v>
      </c>
      <c r="B84" s="7">
        <v>185</v>
      </c>
      <c r="C84" s="7">
        <v>176</v>
      </c>
      <c r="D84" s="7">
        <v>181</v>
      </c>
      <c r="E84" s="7">
        <v>176</v>
      </c>
      <c r="F84" s="7">
        <v>200</v>
      </c>
      <c r="G84" s="7">
        <v>91</v>
      </c>
      <c r="H84" s="7"/>
      <c r="J84" s="3" t="s">
        <v>1</v>
      </c>
      <c r="K84" s="7">
        <f>(SUM(B84:H84))/720</f>
        <v>1.4013888888888888</v>
      </c>
      <c r="L84" s="7">
        <f>(K84/K86)*100</f>
        <v>48.300622307324076</v>
      </c>
      <c r="M84" s="7">
        <f>(L84/100)*60</f>
        <v>28.980373384394447</v>
      </c>
      <c r="V84" s="54"/>
      <c r="W84" s="61" t="s">
        <v>169</v>
      </c>
      <c r="X84" s="61"/>
      <c r="Y84" s="61"/>
      <c r="Z84" s="61"/>
      <c r="AA84" s="61"/>
      <c r="AB84" s="61"/>
      <c r="AC84" s="61"/>
      <c r="AD84" s="61"/>
      <c r="AE84" s="61"/>
      <c r="AG84" s="11"/>
      <c r="AH84" s="3" t="s">
        <v>13</v>
      </c>
      <c r="AI84" s="7"/>
      <c r="AJ84" s="7">
        <v>56.685393258426963</v>
      </c>
      <c r="AL84" s="4"/>
      <c r="AM84" s="4"/>
      <c r="AN84" s="4"/>
      <c r="AO84" s="4"/>
      <c r="AQ84" s="54"/>
      <c r="AR84" s="61" t="s">
        <v>169</v>
      </c>
      <c r="AS84" s="61"/>
      <c r="AT84" s="61"/>
      <c r="AU84" s="61"/>
      <c r="AV84" s="61"/>
      <c r="AW84" s="61"/>
      <c r="AX84" s="61"/>
      <c r="AY84" s="61"/>
      <c r="AZ84" s="61"/>
      <c r="BB84" s="11"/>
      <c r="BC84" s="3" t="s">
        <v>6</v>
      </c>
      <c r="BD84" s="7">
        <v>26</v>
      </c>
      <c r="BE84" s="7">
        <f>BD84/K86</f>
        <v>8.9612254667304931</v>
      </c>
      <c r="BL84" s="62"/>
      <c r="BM84" s="69" t="s">
        <v>223</v>
      </c>
      <c r="BN84" s="69"/>
      <c r="BO84" s="69"/>
      <c r="BP84" s="69"/>
      <c r="BQ84" s="69"/>
      <c r="BR84" s="69"/>
      <c r="BS84" s="69"/>
      <c r="BT84" s="60"/>
      <c r="BU84" s="60"/>
      <c r="BV84" s="60"/>
      <c r="BW84" s="11"/>
      <c r="BX84" s="3"/>
      <c r="BY84" s="23" t="s">
        <v>42</v>
      </c>
      <c r="BZ84" s="23" t="s">
        <v>2</v>
      </c>
      <c r="CA84" s="25">
        <v>26.102355132735696</v>
      </c>
      <c r="CB84" s="25">
        <v>24.65854909464904</v>
      </c>
      <c r="CC84" s="25">
        <v>26.158235477970003</v>
      </c>
      <c r="CD84" s="25">
        <v>26.221383051102983</v>
      </c>
      <c r="CE84" s="25">
        <v>25.219408945557184</v>
      </c>
      <c r="CF84" s="25">
        <v>25.883554880977904</v>
      </c>
      <c r="CG84" s="17">
        <f t="shared" si="15"/>
        <v>25.707247763832132</v>
      </c>
      <c r="DE84" s="31"/>
      <c r="DZ84" s="6"/>
    </row>
    <row r="85" spans="1:130" s="5" customFormat="1" x14ac:dyDescent="0.25">
      <c r="A85" s="1" t="s">
        <v>2</v>
      </c>
      <c r="B85" s="8">
        <v>145</v>
      </c>
      <c r="C85" s="8">
        <v>163</v>
      </c>
      <c r="D85" s="8">
        <v>125</v>
      </c>
      <c r="E85" s="8">
        <v>149</v>
      </c>
      <c r="F85" s="8">
        <v>127</v>
      </c>
      <c r="G85" s="8">
        <v>184</v>
      </c>
      <c r="H85" s="8"/>
      <c r="J85" s="1" t="s">
        <v>2</v>
      </c>
      <c r="K85" s="8">
        <f>(SUM(B85:H85))/720</f>
        <v>1.2402777777777778</v>
      </c>
      <c r="L85" s="8">
        <f>(K85/K86)*100</f>
        <v>42.747726184777406</v>
      </c>
      <c r="M85" s="8">
        <f>(L85/100)*60</f>
        <v>25.648635710866444</v>
      </c>
      <c r="V85" s="54"/>
      <c r="W85" s="61" t="s">
        <v>170</v>
      </c>
      <c r="X85" s="61"/>
      <c r="Y85" s="61"/>
      <c r="Z85" s="61"/>
      <c r="AA85" s="61"/>
      <c r="AB85" s="61"/>
      <c r="AC85" s="61"/>
      <c r="AD85" s="61"/>
      <c r="AE85" s="61"/>
      <c r="AG85" s="11"/>
      <c r="AH85" s="3" t="s">
        <v>2</v>
      </c>
      <c r="AI85" s="7"/>
      <c r="AJ85" s="7">
        <v>57.243589743589745</v>
      </c>
      <c r="AL85" s="4"/>
      <c r="AM85" s="4"/>
      <c r="AN85" s="4"/>
      <c r="AO85" s="4"/>
      <c r="AQ85" s="54"/>
      <c r="AR85" s="61" t="s">
        <v>170</v>
      </c>
      <c r="AS85" s="61"/>
      <c r="AT85" s="61"/>
      <c r="AU85" s="61"/>
      <c r="AV85" s="61"/>
      <c r="AW85" s="61"/>
      <c r="AX85" s="61"/>
      <c r="AY85" s="61"/>
      <c r="AZ85" s="61"/>
      <c r="BB85" s="11"/>
      <c r="BC85" s="3" t="s">
        <v>7</v>
      </c>
      <c r="BD85" s="7">
        <v>62</v>
      </c>
      <c r="BE85" s="7">
        <f>BD85/K86</f>
        <v>21.369076112972714</v>
      </c>
      <c r="BG85" s="7">
        <v>23.023255813953487</v>
      </c>
      <c r="BH85" s="7">
        <v>41.162790697674417</v>
      </c>
      <c r="BI85" s="7">
        <v>22.325581395348838</v>
      </c>
      <c r="BJ85" s="7">
        <v>19.88372093023256</v>
      </c>
      <c r="BL85" s="62"/>
      <c r="BM85" s="69" t="s">
        <v>181</v>
      </c>
      <c r="BN85" s="69"/>
      <c r="BO85" s="69"/>
      <c r="BP85" s="69"/>
      <c r="BQ85" s="69"/>
      <c r="BR85" s="69"/>
      <c r="BS85" s="69"/>
      <c r="BT85" s="60"/>
      <c r="BU85" s="60"/>
      <c r="BV85" s="60"/>
      <c r="BW85" s="11"/>
      <c r="BX85" s="3"/>
      <c r="BY85" s="23" t="s">
        <v>42</v>
      </c>
      <c r="BZ85" s="23" t="s">
        <v>43</v>
      </c>
      <c r="CA85" s="25">
        <v>21.558439885189543</v>
      </c>
      <c r="CB85" s="25">
        <v>20.649781602732457</v>
      </c>
      <c r="CC85" s="25">
        <v>23.175404186628786</v>
      </c>
      <c r="CD85" s="25">
        <v>21.177464063335204</v>
      </c>
      <c r="CE85" s="25">
        <v>22.324213877333335</v>
      </c>
      <c r="CF85" s="25">
        <v>20.912612753217537</v>
      </c>
      <c r="CG85" s="17">
        <f t="shared" si="15"/>
        <v>21.632986061406143</v>
      </c>
      <c r="DE85" s="31"/>
      <c r="DZ85" s="6"/>
    </row>
    <row r="86" spans="1:130" s="5" customFormat="1" x14ac:dyDescent="0.25">
      <c r="A86" s="3" t="s">
        <v>10</v>
      </c>
      <c r="B86" s="7">
        <v>360</v>
      </c>
      <c r="C86" s="7">
        <v>360</v>
      </c>
      <c r="D86" s="7">
        <v>360</v>
      </c>
      <c r="E86" s="7">
        <v>360</v>
      </c>
      <c r="F86" s="7">
        <v>360</v>
      </c>
      <c r="G86" s="7">
        <v>289</v>
      </c>
      <c r="H86" s="7"/>
      <c r="J86" s="3" t="s">
        <v>10</v>
      </c>
      <c r="K86" s="7">
        <f>(SUM(B86:H86))/720</f>
        <v>2.901388888888889</v>
      </c>
      <c r="L86" s="7">
        <f>SUM(L83:L85)</f>
        <v>100</v>
      </c>
      <c r="M86" s="7">
        <f>SUM(M83:M85)</f>
        <v>60</v>
      </c>
      <c r="V86" s="54"/>
      <c r="W86" s="61" t="s">
        <v>171</v>
      </c>
      <c r="X86" s="61"/>
      <c r="Y86" s="61"/>
      <c r="Z86" s="61"/>
      <c r="AA86" s="61"/>
      <c r="AB86" s="61"/>
      <c r="AC86" s="61"/>
      <c r="AD86" s="61"/>
      <c r="AE86" s="61"/>
      <c r="AG86" s="11"/>
      <c r="AH86" s="3"/>
      <c r="AI86" s="7"/>
      <c r="AJ86" s="7"/>
      <c r="AL86" s="4"/>
      <c r="AM86" s="4"/>
      <c r="AN86" s="4"/>
      <c r="AO86" s="4"/>
      <c r="AQ86" s="54"/>
      <c r="AR86" s="61" t="s">
        <v>171</v>
      </c>
      <c r="AS86" s="61"/>
      <c r="AT86" s="61"/>
      <c r="AU86" s="61"/>
      <c r="AV86" s="61"/>
      <c r="AW86" s="61"/>
      <c r="AX86" s="61"/>
      <c r="AY86" s="61"/>
      <c r="AZ86" s="61"/>
      <c r="BB86" s="11"/>
      <c r="BC86" s="3" t="s">
        <v>8</v>
      </c>
      <c r="BD86" s="7">
        <v>63</v>
      </c>
      <c r="BE86" s="7">
        <f>BD86/K86</f>
        <v>21.713738630923885</v>
      </c>
      <c r="BG86" s="7">
        <v>13.160173160173159</v>
      </c>
      <c r="BH86" s="7">
        <v>30.822510822510822</v>
      </c>
      <c r="BI86" s="7">
        <v>25.974025974025974</v>
      </c>
      <c r="BJ86" s="7">
        <v>20.086580086580085</v>
      </c>
      <c r="BL86" s="62"/>
      <c r="BM86" s="69"/>
      <c r="BN86" s="69"/>
      <c r="BO86" s="69"/>
      <c r="BP86" s="69"/>
      <c r="BQ86" s="69"/>
      <c r="BR86" s="69"/>
      <c r="BS86" s="69"/>
      <c r="BT86" s="60"/>
      <c r="BU86" s="60"/>
      <c r="BV86" s="60"/>
      <c r="BW86" s="11"/>
      <c r="BX86" s="3"/>
      <c r="BY86" s="23" t="s">
        <v>44</v>
      </c>
      <c r="BZ86" s="23" t="s">
        <v>45</v>
      </c>
      <c r="CA86" s="25">
        <v>30.188077818365656</v>
      </c>
      <c r="CB86" s="25">
        <v>26.855756435914749</v>
      </c>
      <c r="CC86" s="25">
        <v>24.917078050594835</v>
      </c>
      <c r="CD86" s="25">
        <v>25.794575934007945</v>
      </c>
      <c r="CE86" s="25">
        <v>27.137568304579489</v>
      </c>
      <c r="CF86" s="25">
        <v>24.462862568977904</v>
      </c>
      <c r="CG86" s="17">
        <f t="shared" si="15"/>
        <v>26.559319852073425</v>
      </c>
      <c r="DE86" s="31"/>
      <c r="DZ86" s="6"/>
    </row>
    <row r="87" spans="1:130" s="5" customFormat="1" ht="15.75" thickBot="1" x14ac:dyDescent="0.3">
      <c r="V87" s="54"/>
      <c r="W87" s="61" t="s">
        <v>172</v>
      </c>
      <c r="X87" s="61"/>
      <c r="Y87" s="61"/>
      <c r="Z87" s="61"/>
      <c r="AA87" s="61"/>
      <c r="AB87" s="61"/>
      <c r="AC87" s="61"/>
      <c r="AD87" s="61"/>
      <c r="AE87" s="61"/>
      <c r="AG87" s="11"/>
      <c r="AL87" s="4"/>
      <c r="AM87" s="4"/>
      <c r="AN87" s="4"/>
      <c r="AO87" s="4"/>
      <c r="AQ87" s="54"/>
      <c r="AR87" s="61" t="s">
        <v>172</v>
      </c>
      <c r="AS87" s="61"/>
      <c r="AT87" s="61"/>
      <c r="AU87" s="61"/>
      <c r="AV87" s="61"/>
      <c r="AW87" s="61"/>
      <c r="AX87" s="61"/>
      <c r="AY87" s="61"/>
      <c r="AZ87" s="61"/>
      <c r="BB87" s="11"/>
      <c r="BC87" s="3" t="s">
        <v>9</v>
      </c>
      <c r="BD87" s="7">
        <v>51</v>
      </c>
      <c r="BE87" s="7">
        <f>BD87/K86</f>
        <v>17.577788415509811</v>
      </c>
      <c r="BG87" s="7">
        <v>8.9612254667304931</v>
      </c>
      <c r="BH87" s="7">
        <v>21.369076112972714</v>
      </c>
      <c r="BI87" s="7">
        <v>21.713738630923885</v>
      </c>
      <c r="BJ87" s="7">
        <v>17.577788415509811</v>
      </c>
      <c r="BL87" s="62"/>
      <c r="BM87" s="69" t="s">
        <v>168</v>
      </c>
      <c r="BN87" s="69"/>
      <c r="BO87" s="69"/>
      <c r="BP87" s="69"/>
      <c r="BQ87" s="69"/>
      <c r="BR87" s="69"/>
      <c r="BS87" s="69"/>
      <c r="BT87" s="60"/>
      <c r="BU87" s="60"/>
      <c r="BV87" s="60"/>
      <c r="BW87" s="11"/>
      <c r="BX87" s="12"/>
      <c r="BY87" s="26" t="s">
        <v>46</v>
      </c>
      <c r="BZ87" s="26" t="s">
        <v>47</v>
      </c>
      <c r="CA87" s="27">
        <v>24.661199692707811</v>
      </c>
      <c r="CB87" s="27">
        <v>25.402326465844382</v>
      </c>
      <c r="CC87" s="27">
        <v>24.943954125681216</v>
      </c>
      <c r="CD87" s="27">
        <v>26.340602230124425</v>
      </c>
      <c r="CE87" s="27">
        <v>26.70424512477787</v>
      </c>
      <c r="CF87" s="27">
        <v>27.076605367774292</v>
      </c>
      <c r="CG87" s="17">
        <f t="shared" si="15"/>
        <v>25.854822167818327</v>
      </c>
      <c r="DE87" s="31"/>
      <c r="DZ87" s="6"/>
    </row>
    <row r="88" spans="1:130" s="5" customFormat="1" ht="16.5" thickTop="1" thickBot="1" x14ac:dyDescent="0.3">
      <c r="A88" s="13" t="s">
        <v>19</v>
      </c>
      <c r="B88" s="14">
        <v>1</v>
      </c>
      <c r="C88" s="14">
        <v>2</v>
      </c>
      <c r="D88" s="14">
        <v>3</v>
      </c>
      <c r="E88" s="14">
        <v>4</v>
      </c>
      <c r="F88" s="14">
        <v>5</v>
      </c>
      <c r="G88" s="14">
        <v>6</v>
      </c>
      <c r="H88" s="14">
        <v>7</v>
      </c>
      <c r="J88" s="22" t="s">
        <v>19</v>
      </c>
      <c r="K88" s="23" t="s">
        <v>30</v>
      </c>
      <c r="L88" s="23" t="s">
        <v>31</v>
      </c>
      <c r="M88" s="23" t="s">
        <v>29</v>
      </c>
      <c r="V88" s="54"/>
      <c r="W88" s="61"/>
      <c r="X88" s="61"/>
      <c r="Y88" s="61"/>
      <c r="Z88" s="61"/>
      <c r="AA88" s="61"/>
      <c r="AB88" s="61"/>
      <c r="AC88" s="61"/>
      <c r="AD88" s="61"/>
      <c r="AE88" s="61"/>
      <c r="AG88" s="11"/>
      <c r="AH88" s="22" t="s">
        <v>19</v>
      </c>
      <c r="AI88" s="23"/>
      <c r="AJ88" s="23" t="s">
        <v>143</v>
      </c>
      <c r="AL88" s="53"/>
      <c r="AM88" s="4"/>
      <c r="AN88" s="53"/>
      <c r="AO88" s="53"/>
      <c r="AQ88" s="54"/>
      <c r="AR88" s="61"/>
      <c r="AS88" s="61"/>
      <c r="AT88" s="61"/>
      <c r="AU88" s="61"/>
      <c r="AV88" s="61"/>
      <c r="AW88" s="61"/>
      <c r="AX88" s="61"/>
      <c r="AY88" s="61"/>
      <c r="AZ88" s="61"/>
      <c r="BB88" s="11"/>
      <c r="BG88" s="7">
        <v>9.4049346879535562</v>
      </c>
      <c r="BH88" s="7">
        <v>25.428156748911469</v>
      </c>
      <c r="BI88" s="7">
        <v>23.338171262699568</v>
      </c>
      <c r="BJ88" s="7">
        <v>18.461538461538463</v>
      </c>
      <c r="BL88" s="62"/>
      <c r="BM88" s="69" t="s">
        <v>169</v>
      </c>
      <c r="BN88" s="69"/>
      <c r="BO88" s="69"/>
      <c r="BP88" s="69"/>
      <c r="BQ88" s="69"/>
      <c r="BR88" s="69"/>
      <c r="BS88" s="69"/>
      <c r="BT88" s="60"/>
      <c r="BU88" s="60"/>
      <c r="BV88" s="60"/>
      <c r="BW88" s="11"/>
      <c r="BX88" s="22" t="s">
        <v>19</v>
      </c>
      <c r="BY88" s="23" t="s">
        <v>39</v>
      </c>
      <c r="BZ88" s="23" t="s">
        <v>40</v>
      </c>
      <c r="CA88" s="25">
        <v>50.04785585107247</v>
      </c>
      <c r="CB88" s="25">
        <v>51.748438165589931</v>
      </c>
      <c r="CC88" s="25">
        <v>52.097392852191589</v>
      </c>
      <c r="CD88" s="25">
        <v>49.398948154404692</v>
      </c>
      <c r="CE88" s="25">
        <v>53.209187525789304</v>
      </c>
      <c r="CF88" s="25">
        <v>51.405195635874492</v>
      </c>
      <c r="CG88" s="17">
        <f t="shared" si="15"/>
        <v>51.317836364153756</v>
      </c>
      <c r="DE88" s="31"/>
      <c r="DZ88" s="6"/>
    </row>
    <row r="89" spans="1:130" s="5" customFormat="1" ht="15.75" thickTop="1" x14ac:dyDescent="0.25">
      <c r="A89" s="3" t="s">
        <v>0</v>
      </c>
      <c r="B89" s="7">
        <v>64</v>
      </c>
      <c r="C89" s="7">
        <v>27</v>
      </c>
      <c r="D89" s="7">
        <v>25</v>
      </c>
      <c r="E89" s="7">
        <v>28</v>
      </c>
      <c r="F89" s="7">
        <v>39</v>
      </c>
      <c r="G89" s="7">
        <v>62</v>
      </c>
      <c r="H89" s="7"/>
      <c r="J89" s="3" t="s">
        <v>0</v>
      </c>
      <c r="K89" s="7">
        <f>(SUM(B89:H89))/720</f>
        <v>0.34027777777777779</v>
      </c>
      <c r="L89" s="7">
        <f>(K89/K92)*100</f>
        <v>11.852926947266571</v>
      </c>
      <c r="M89" s="7">
        <f>(L89/100)*60</f>
        <v>7.1117561683599426</v>
      </c>
      <c r="P89" s="7">
        <v>9.4186046511627914</v>
      </c>
      <c r="Q89" s="7">
        <v>29.622093023255815</v>
      </c>
      <c r="R89" s="42">
        <v>20.959302325581397</v>
      </c>
      <c r="V89" s="54"/>
      <c r="W89" s="61"/>
      <c r="X89" s="61"/>
      <c r="Y89" s="61"/>
      <c r="Z89" s="61"/>
      <c r="AA89" s="61"/>
      <c r="AB89" s="61"/>
      <c r="AC89" s="61"/>
      <c r="AD89" s="61"/>
      <c r="AE89" s="61"/>
      <c r="AG89" s="11"/>
      <c r="AH89" s="3" t="s">
        <v>0</v>
      </c>
      <c r="AI89" s="7"/>
      <c r="AJ89" s="7">
        <v>15.3125</v>
      </c>
      <c r="AL89" s="53"/>
      <c r="AM89" s="4"/>
      <c r="AN89" s="53"/>
      <c r="AO89" s="53"/>
      <c r="AQ89" s="54"/>
      <c r="AR89" s="61"/>
      <c r="AS89" s="61"/>
      <c r="AT89" s="61"/>
      <c r="AU89" s="61"/>
      <c r="AV89" s="61"/>
      <c r="AW89" s="61"/>
      <c r="AX89" s="61"/>
      <c r="AY89" s="61"/>
      <c r="AZ89" s="61"/>
      <c r="BB89" s="11"/>
      <c r="BC89" s="22" t="s">
        <v>19</v>
      </c>
      <c r="BD89" s="23" t="s">
        <v>36</v>
      </c>
      <c r="BE89" s="23" t="s">
        <v>37</v>
      </c>
      <c r="BG89" s="7">
        <v>12.15922798552473</v>
      </c>
      <c r="BH89" s="7">
        <v>30.398069963811825</v>
      </c>
      <c r="BI89" s="7">
        <v>25.186972255729795</v>
      </c>
      <c r="BJ89" s="7">
        <v>21.278648974668275</v>
      </c>
      <c r="BL89" s="62"/>
      <c r="BM89" s="69" t="s">
        <v>170</v>
      </c>
      <c r="BN89" s="69"/>
      <c r="BO89" s="69"/>
      <c r="BP89" s="69"/>
      <c r="BQ89" s="69"/>
      <c r="BR89" s="69"/>
      <c r="BS89" s="69"/>
      <c r="BT89" s="60"/>
      <c r="BU89" s="60"/>
      <c r="BV89" s="60"/>
      <c r="BW89" s="11"/>
      <c r="BX89" s="3"/>
      <c r="BY89" s="23" t="s">
        <v>39</v>
      </c>
      <c r="BZ89" s="23" t="s">
        <v>41</v>
      </c>
      <c r="CA89" s="25">
        <v>32.381342415833331</v>
      </c>
      <c r="CB89" s="25">
        <v>34.586795831489894</v>
      </c>
      <c r="CC89" s="25">
        <v>35.07419250795455</v>
      </c>
      <c r="CD89" s="25">
        <v>33.703161754407404</v>
      </c>
      <c r="CE89" s="25">
        <v>35.383358897108579</v>
      </c>
      <c r="CF89" s="25">
        <v>31.409067535163555</v>
      </c>
      <c r="CG89" s="17">
        <f t="shared" si="15"/>
        <v>33.756319823659545</v>
      </c>
      <c r="DE89" s="31"/>
      <c r="DZ89" s="6"/>
    </row>
    <row r="90" spans="1:130" s="5" customFormat="1" x14ac:dyDescent="0.25">
      <c r="A90" s="3" t="s">
        <v>1</v>
      </c>
      <c r="B90" s="7">
        <v>230</v>
      </c>
      <c r="C90" s="7">
        <v>233</v>
      </c>
      <c r="D90" s="7">
        <v>215</v>
      </c>
      <c r="E90" s="7">
        <v>176</v>
      </c>
      <c r="F90" s="7">
        <v>174</v>
      </c>
      <c r="G90" s="7">
        <v>110</v>
      </c>
      <c r="H90" s="7"/>
      <c r="J90" s="3" t="s">
        <v>1</v>
      </c>
      <c r="K90" s="7">
        <f>(SUM(B90:H90))/720</f>
        <v>1.5805555555555555</v>
      </c>
      <c r="L90" s="7">
        <f>(K90/K92)*100</f>
        <v>55.055636187711663</v>
      </c>
      <c r="M90" s="7">
        <f>(L90/100)*60</f>
        <v>33.033381712626998</v>
      </c>
      <c r="P90" s="7">
        <v>5.6565656565656548</v>
      </c>
      <c r="Q90" s="7">
        <v>28.196248196248195</v>
      </c>
      <c r="R90" s="42">
        <v>26.147186147186144</v>
      </c>
      <c r="V90" s="54"/>
      <c r="W90" s="61" t="s">
        <v>173</v>
      </c>
      <c r="X90" s="61"/>
      <c r="Y90" s="61"/>
      <c r="Z90" s="61"/>
      <c r="AA90" s="61"/>
      <c r="AB90" s="61"/>
      <c r="AC90" s="61"/>
      <c r="AD90" s="61"/>
      <c r="AE90" s="61"/>
      <c r="AG90" s="11"/>
      <c r="AH90" s="3" t="s">
        <v>13</v>
      </c>
      <c r="AI90" s="7"/>
      <c r="AJ90" s="7">
        <v>60.585106382978722</v>
      </c>
      <c r="AL90" s="53"/>
      <c r="AM90" s="4"/>
      <c r="AN90" s="53"/>
      <c r="AO90" s="53"/>
      <c r="AQ90" s="54"/>
      <c r="AR90" s="61" t="s">
        <v>173</v>
      </c>
      <c r="AS90" s="61"/>
      <c r="AT90" s="61"/>
      <c r="AU90" s="61"/>
      <c r="AV90" s="61"/>
      <c r="AW90" s="61"/>
      <c r="AX90" s="61"/>
      <c r="AY90" s="61"/>
      <c r="AZ90" s="61"/>
      <c r="BB90" s="11"/>
      <c r="BC90" s="3" t="s">
        <v>6</v>
      </c>
      <c r="BD90" s="7">
        <v>27</v>
      </c>
      <c r="BE90" s="7">
        <f>BD90/K92</f>
        <v>9.4049346879535562</v>
      </c>
      <c r="BG90" s="7">
        <v>28.060836501901143</v>
      </c>
      <c r="BH90" s="7">
        <v>42.433460076045627</v>
      </c>
      <c r="BI90" s="7">
        <v>20.190114068441066</v>
      </c>
      <c r="BJ90" s="7">
        <v>16.425855513307987</v>
      </c>
      <c r="BL90" s="62"/>
      <c r="BM90" s="69" t="s">
        <v>171</v>
      </c>
      <c r="BN90" s="69"/>
      <c r="BO90" s="69"/>
      <c r="BP90" s="69"/>
      <c r="BQ90" s="69"/>
      <c r="BR90" s="69"/>
      <c r="BS90" s="69"/>
      <c r="BT90" s="60"/>
      <c r="BU90" s="60"/>
      <c r="BV90" s="60"/>
      <c r="BW90" s="11"/>
      <c r="BX90" s="3"/>
      <c r="BY90" s="23" t="s">
        <v>42</v>
      </c>
      <c r="BZ90" s="23" t="s">
        <v>2</v>
      </c>
      <c r="CA90" s="25">
        <v>26.830649288281251</v>
      </c>
      <c r="CB90" s="25">
        <v>22.247747162170555</v>
      </c>
      <c r="CC90" s="25">
        <v>22.912949602258671</v>
      </c>
      <c r="CD90" s="25">
        <v>23.911278173634756</v>
      </c>
      <c r="CE90" s="25">
        <v>22.787356198396537</v>
      </c>
      <c r="CF90" s="25">
        <v>23.422765790327002</v>
      </c>
      <c r="CG90" s="17">
        <f t="shared" si="15"/>
        <v>23.68545770251146</v>
      </c>
      <c r="DE90" s="31"/>
      <c r="DZ90" s="6"/>
    </row>
    <row r="91" spans="1:130" s="5" customFormat="1" x14ac:dyDescent="0.25">
      <c r="A91" s="1" t="s">
        <v>2</v>
      </c>
      <c r="B91" s="8">
        <v>66</v>
      </c>
      <c r="C91" s="8">
        <v>100</v>
      </c>
      <c r="D91" s="8">
        <v>120</v>
      </c>
      <c r="E91" s="8">
        <v>156</v>
      </c>
      <c r="F91" s="8">
        <v>147</v>
      </c>
      <c r="G91" s="8">
        <v>95</v>
      </c>
      <c r="H91" s="8"/>
      <c r="J91" s="1" t="s">
        <v>2</v>
      </c>
      <c r="K91" s="8">
        <f>(SUM(B91:H91))/720</f>
        <v>0.95</v>
      </c>
      <c r="L91" s="8">
        <f>(K91/K92)*100</f>
        <v>33.09143686502177</v>
      </c>
      <c r="M91" s="8">
        <f>(L91/100)*60</f>
        <v>19.85486211901306</v>
      </c>
      <c r="P91" s="7">
        <v>5.3709909047391111</v>
      </c>
      <c r="Q91" s="7">
        <v>28.980373384394447</v>
      </c>
      <c r="R91" s="42">
        <v>25.648635710866444</v>
      </c>
      <c r="V91" s="54"/>
      <c r="W91" s="61" t="s">
        <v>98</v>
      </c>
      <c r="X91" s="61"/>
      <c r="Y91" s="61"/>
      <c r="Z91" s="61"/>
      <c r="AA91" s="61"/>
      <c r="AB91" s="61"/>
      <c r="AC91" s="61"/>
      <c r="AD91" s="61"/>
      <c r="AE91" s="61"/>
      <c r="AG91" s="11"/>
      <c r="AH91" s="3" t="s">
        <v>2</v>
      </c>
      <c r="AI91" s="7"/>
      <c r="AJ91" s="7">
        <v>46.216216216216218</v>
      </c>
      <c r="AL91" s="53"/>
      <c r="AM91" s="4"/>
      <c r="AN91" s="53"/>
      <c r="AO91" s="53"/>
      <c r="AQ91" s="54"/>
      <c r="AR91" s="61" t="s">
        <v>98</v>
      </c>
      <c r="AS91" s="61"/>
      <c r="AT91" s="61"/>
      <c r="AU91" s="61"/>
      <c r="AV91" s="61"/>
      <c r="AW91" s="61"/>
      <c r="AX91" s="61"/>
      <c r="AY91" s="61"/>
      <c r="AZ91" s="61"/>
      <c r="BB91" s="11"/>
      <c r="BC91" s="3" t="s">
        <v>7</v>
      </c>
      <c r="BD91" s="7">
        <v>73</v>
      </c>
      <c r="BE91" s="7">
        <f>BD91/K92</f>
        <v>25.428156748911469</v>
      </c>
      <c r="BG91" s="7">
        <v>16.776699029126213</v>
      </c>
      <c r="BH91" s="7">
        <v>29.009708737864077</v>
      </c>
      <c r="BI91" s="7">
        <v>18.873786407766989</v>
      </c>
      <c r="BJ91" s="7">
        <v>16.427184466019416</v>
      </c>
      <c r="BL91" s="62"/>
      <c r="BM91" s="69" t="s">
        <v>172</v>
      </c>
      <c r="BN91" s="69"/>
      <c r="BO91" s="69"/>
      <c r="BP91" s="69"/>
      <c r="BQ91" s="69"/>
      <c r="BR91" s="69"/>
      <c r="BS91" s="69"/>
      <c r="BT91" s="60"/>
      <c r="BU91" s="60"/>
      <c r="BV91" s="60"/>
      <c r="BW91" s="11"/>
      <c r="BX91" s="3"/>
      <c r="BY91" s="23" t="s">
        <v>42</v>
      </c>
      <c r="BZ91" s="23" t="s">
        <v>43</v>
      </c>
      <c r="CA91" s="25">
        <v>22.194976343808342</v>
      </c>
      <c r="CB91" s="25">
        <v>19.627965062904043</v>
      </c>
      <c r="CC91" s="25">
        <v>21.20130544230237</v>
      </c>
      <c r="CD91" s="25">
        <v>18.324092599954817</v>
      </c>
      <c r="CE91" s="25">
        <v>21.575956679770204</v>
      </c>
      <c r="CF91" s="25">
        <v>23.31093680942061</v>
      </c>
      <c r="CG91" s="17">
        <f t="shared" si="15"/>
        <v>21.039205489693398</v>
      </c>
      <c r="DE91" s="31"/>
      <c r="DZ91" s="6"/>
    </row>
    <row r="92" spans="1:130" s="5" customFormat="1" x14ac:dyDescent="0.25">
      <c r="A92" s="3" t="s">
        <v>10</v>
      </c>
      <c r="B92" s="7">
        <v>360</v>
      </c>
      <c r="C92" s="7">
        <v>360</v>
      </c>
      <c r="D92" s="7">
        <v>360</v>
      </c>
      <c r="E92" s="7">
        <v>360</v>
      </c>
      <c r="F92" s="7">
        <v>360</v>
      </c>
      <c r="G92" s="7">
        <v>267</v>
      </c>
      <c r="H92" s="7"/>
      <c r="J92" s="3" t="s">
        <v>10</v>
      </c>
      <c r="K92" s="7">
        <f>(SUM(B92:H92))/720</f>
        <v>2.8708333333333331</v>
      </c>
      <c r="L92" s="7">
        <f>SUM(L89:L91)</f>
        <v>100</v>
      </c>
      <c r="M92" s="7">
        <f>SUM(M89:M91)</f>
        <v>60</v>
      </c>
      <c r="P92" s="7">
        <v>7.1117561683599426</v>
      </c>
      <c r="Q92" s="7">
        <v>33.033381712626998</v>
      </c>
      <c r="R92" s="42">
        <v>19.85486211901306</v>
      </c>
      <c r="V92" s="54"/>
      <c r="W92" s="61" t="s">
        <v>99</v>
      </c>
      <c r="X92" s="61" t="s">
        <v>100</v>
      </c>
      <c r="Y92" s="61" t="s">
        <v>174</v>
      </c>
      <c r="Z92" s="61" t="s">
        <v>175</v>
      </c>
      <c r="AA92" s="61" t="s">
        <v>101</v>
      </c>
      <c r="AB92" s="61" t="s">
        <v>102</v>
      </c>
      <c r="AC92" s="61"/>
      <c r="AD92" s="61"/>
      <c r="AE92" s="61"/>
      <c r="AG92" s="11"/>
      <c r="AH92" s="3"/>
      <c r="AI92" s="7"/>
      <c r="AJ92" s="7"/>
      <c r="AL92" s="53"/>
      <c r="AM92" s="4"/>
      <c r="AN92" s="53"/>
      <c r="AO92" s="53"/>
      <c r="AQ92" s="54"/>
      <c r="AR92" s="61" t="s">
        <v>99</v>
      </c>
      <c r="AS92" s="61" t="s">
        <v>100</v>
      </c>
      <c r="AT92" s="61" t="s">
        <v>174</v>
      </c>
      <c r="AU92" s="61" t="s">
        <v>175</v>
      </c>
      <c r="AV92" s="61" t="s">
        <v>101</v>
      </c>
      <c r="AW92" s="61" t="s">
        <v>102</v>
      </c>
      <c r="AX92" s="61"/>
      <c r="AY92" s="61"/>
      <c r="AZ92" s="61"/>
      <c r="BB92" s="11"/>
      <c r="BC92" s="3" t="s">
        <v>8</v>
      </c>
      <c r="BD92" s="7">
        <v>67</v>
      </c>
      <c r="BE92" s="7">
        <f>BD92/K92</f>
        <v>23.338171262699568</v>
      </c>
      <c r="BG92" s="7">
        <v>11.361776738749269</v>
      </c>
      <c r="BH92" s="7">
        <v>23.144360023378141</v>
      </c>
      <c r="BI92" s="7">
        <v>14.307422559906486</v>
      </c>
      <c r="BJ92" s="7">
        <v>13.886616014026883</v>
      </c>
      <c r="BL92" s="62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11"/>
      <c r="BX92" s="3"/>
      <c r="BY92" s="23" t="s">
        <v>44</v>
      </c>
      <c r="BZ92" s="23" t="s">
        <v>45</v>
      </c>
      <c r="CA92" s="25">
        <v>26.77683837382812</v>
      </c>
      <c r="CB92" s="25">
        <v>27.135948855954389</v>
      </c>
      <c r="CC92" s="25">
        <v>27.418573545670888</v>
      </c>
      <c r="CD92" s="25">
        <v>26.226394722149898</v>
      </c>
      <c r="CE92" s="25">
        <v>26.112506968580558</v>
      </c>
      <c r="CF92" s="25">
        <v>26.103335618405872</v>
      </c>
      <c r="CG92" s="17">
        <f t="shared" si="15"/>
        <v>26.62893301409829</v>
      </c>
      <c r="DE92" s="31"/>
      <c r="DZ92" s="6"/>
    </row>
    <row r="93" spans="1:130" s="5" customFormat="1" ht="15.75" thickBot="1" x14ac:dyDescent="0.3">
      <c r="P93" s="7">
        <v>7.056694813027744</v>
      </c>
      <c r="Q93" s="7">
        <v>29.276236429433055</v>
      </c>
      <c r="R93" s="42">
        <v>23.667068757539205</v>
      </c>
      <c r="V93" s="54"/>
      <c r="W93" s="43" t="s">
        <v>103</v>
      </c>
      <c r="X93" s="43">
        <v>18.632999999999999</v>
      </c>
      <c r="Y93" s="43">
        <v>5</v>
      </c>
      <c r="Z93" s="43">
        <v>6.7110000000000003</v>
      </c>
      <c r="AA93" s="43" t="s">
        <v>104</v>
      </c>
      <c r="AB93" s="43" t="s">
        <v>105</v>
      </c>
      <c r="AC93" s="61"/>
      <c r="AD93" s="61"/>
      <c r="AE93" s="61"/>
      <c r="AG93" s="11"/>
      <c r="AL93" s="53"/>
      <c r="AM93" s="4"/>
      <c r="AN93" s="53"/>
      <c r="AO93" s="53"/>
      <c r="AQ93" s="54"/>
      <c r="AR93" s="43" t="s">
        <v>111</v>
      </c>
      <c r="AS93" s="43">
        <v>78.218000000000004</v>
      </c>
      <c r="AT93" s="43">
        <v>5</v>
      </c>
      <c r="AU93" s="43">
        <v>4.899</v>
      </c>
      <c r="AV93" s="43">
        <v>1.4999999999999999E-2</v>
      </c>
      <c r="AW93" s="43" t="s">
        <v>105</v>
      </c>
      <c r="AX93" s="61"/>
      <c r="AY93" s="61"/>
      <c r="AZ93" s="61"/>
      <c r="BB93" s="11"/>
      <c r="BC93" s="3" t="s">
        <v>9</v>
      </c>
      <c r="BD93" s="7">
        <v>53</v>
      </c>
      <c r="BE93" s="7">
        <f>BD93/K92</f>
        <v>18.461538461538463</v>
      </c>
      <c r="BG93" s="7">
        <v>15.899053627760253</v>
      </c>
      <c r="BH93" s="7">
        <v>26.119873817034701</v>
      </c>
      <c r="BI93" s="7">
        <v>17.413249211356469</v>
      </c>
      <c r="BJ93" s="7">
        <v>15.141955835962145</v>
      </c>
      <c r="BL93" s="62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11"/>
      <c r="BX93" s="12"/>
      <c r="BY93" s="26" t="s">
        <v>46</v>
      </c>
      <c r="BZ93" s="26" t="s">
        <v>47</v>
      </c>
      <c r="CA93" s="27">
        <v>25.034366579808758</v>
      </c>
      <c r="CB93" s="27">
        <v>24.974896512293704</v>
      </c>
      <c r="CC93" s="27">
        <v>25.267818759172812</v>
      </c>
      <c r="CD93" s="27">
        <v>26.331922940862896</v>
      </c>
      <c r="CE93" s="27">
        <v>25.34943245332849</v>
      </c>
      <c r="CF93" s="27">
        <v>25.357532934510907</v>
      </c>
      <c r="CG93" s="17">
        <f t="shared" si="15"/>
        <v>25.385995029996263</v>
      </c>
      <c r="DE93" s="31"/>
      <c r="DZ93" s="6"/>
    </row>
    <row r="94" spans="1:130" s="5" customFormat="1" ht="16.5" thickTop="1" thickBot="1" x14ac:dyDescent="0.3">
      <c r="A94" s="13" t="s">
        <v>20</v>
      </c>
      <c r="B94" s="14">
        <v>1</v>
      </c>
      <c r="C94" s="14">
        <v>2</v>
      </c>
      <c r="D94" s="14">
        <v>3</v>
      </c>
      <c r="E94" s="14">
        <v>4</v>
      </c>
      <c r="F94" s="14">
        <v>5</v>
      </c>
      <c r="G94" s="14">
        <v>6</v>
      </c>
      <c r="H94" s="14">
        <v>7</v>
      </c>
      <c r="J94" s="22" t="s">
        <v>20</v>
      </c>
      <c r="K94" s="23" t="s">
        <v>30</v>
      </c>
      <c r="L94" s="23" t="s">
        <v>31</v>
      </c>
      <c r="M94" s="23" t="s">
        <v>29</v>
      </c>
      <c r="P94" s="7">
        <v>13.488593155893538</v>
      </c>
      <c r="Q94" s="7">
        <v>31.14068441064639</v>
      </c>
      <c r="R94" s="42">
        <v>15.370722433460077</v>
      </c>
      <c r="V94" s="54"/>
      <c r="W94" s="43" t="s">
        <v>106</v>
      </c>
      <c r="X94" s="43">
        <v>17.073</v>
      </c>
      <c r="Y94" s="43">
        <v>5</v>
      </c>
      <c r="Z94" s="43">
        <v>6.3470000000000004</v>
      </c>
      <c r="AA94" s="43">
        <v>1E-3</v>
      </c>
      <c r="AB94" s="43" t="s">
        <v>105</v>
      </c>
      <c r="AC94" s="61"/>
      <c r="AD94" s="61"/>
      <c r="AE94" s="61"/>
      <c r="AG94" s="11"/>
      <c r="AH94" s="22" t="s">
        <v>20</v>
      </c>
      <c r="AI94" s="23"/>
      <c r="AJ94" s="23" t="s">
        <v>143</v>
      </c>
      <c r="AL94" s="53"/>
      <c r="AM94" s="4"/>
      <c r="AN94" s="53"/>
      <c r="AO94" s="53"/>
      <c r="AQ94" s="54"/>
      <c r="AR94" s="43" t="s">
        <v>112</v>
      </c>
      <c r="AS94" s="43">
        <v>75.587000000000003</v>
      </c>
      <c r="AT94" s="43">
        <v>5</v>
      </c>
      <c r="AU94" s="43">
        <v>4.899</v>
      </c>
      <c r="AV94" s="43">
        <v>1.4999999999999999E-2</v>
      </c>
      <c r="AW94" s="43" t="s">
        <v>105</v>
      </c>
      <c r="AX94" s="61"/>
      <c r="AY94" s="61"/>
      <c r="AZ94" s="61"/>
      <c r="BB94" s="11"/>
      <c r="BL94" s="62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11"/>
      <c r="BX94" s="22" t="s">
        <v>20</v>
      </c>
      <c r="BY94" s="23" t="s">
        <v>39</v>
      </c>
      <c r="BZ94" s="23" t="s">
        <v>40</v>
      </c>
      <c r="CA94" s="25">
        <v>55.186464082788532</v>
      </c>
      <c r="CB94" s="25">
        <v>51.231449388788981</v>
      </c>
      <c r="CC94" s="25">
        <v>54.897674952430577</v>
      </c>
      <c r="CD94" s="25">
        <v>53.661727393015326</v>
      </c>
      <c r="CE94" s="25">
        <v>53.141787727597332</v>
      </c>
      <c r="CF94" s="25"/>
      <c r="CG94" s="17">
        <f t="shared" si="15"/>
        <v>53.623820708924157</v>
      </c>
      <c r="DE94" s="31"/>
      <c r="DZ94" s="6"/>
    </row>
    <row r="95" spans="1:130" s="5" customFormat="1" ht="15.75" thickTop="1" x14ac:dyDescent="0.25">
      <c r="A95" s="3" t="s">
        <v>0</v>
      </c>
      <c r="B95" s="7">
        <v>54</v>
      </c>
      <c r="C95" s="7">
        <v>39</v>
      </c>
      <c r="D95" s="7">
        <v>57</v>
      </c>
      <c r="E95" s="7">
        <v>21</v>
      </c>
      <c r="F95" s="7">
        <v>24</v>
      </c>
      <c r="G95" s="7"/>
      <c r="H95" s="7"/>
      <c r="J95" s="3" t="s">
        <v>0</v>
      </c>
      <c r="K95" s="7">
        <f>(SUM(B95:H95))/720</f>
        <v>0.27083333333333331</v>
      </c>
      <c r="L95" s="7">
        <f>(K95/K98)*100</f>
        <v>11.761158021712907</v>
      </c>
      <c r="M95" s="7">
        <f>(L95/100)*60</f>
        <v>7.056694813027744</v>
      </c>
      <c r="P95" s="7">
        <v>8.0388349514563124</v>
      </c>
      <c r="Q95" s="7">
        <v>31.135922330097085</v>
      </c>
      <c r="R95" s="42">
        <v>20.825242718446603</v>
      </c>
      <c r="V95" s="54"/>
      <c r="W95" s="43" t="s">
        <v>107</v>
      </c>
      <c r="X95" s="43">
        <v>12.831</v>
      </c>
      <c r="Y95" s="43">
        <v>5</v>
      </c>
      <c r="Z95" s="43">
        <v>4.6529999999999996</v>
      </c>
      <c r="AA95" s="43">
        <v>2.3E-2</v>
      </c>
      <c r="AB95" s="43" t="s">
        <v>105</v>
      </c>
      <c r="AC95" s="61"/>
      <c r="AD95" s="61"/>
      <c r="AE95" s="61"/>
      <c r="AG95" s="11"/>
      <c r="AH95" s="3" t="s">
        <v>0</v>
      </c>
      <c r="AI95" s="7"/>
      <c r="AJ95" s="7">
        <v>12.662337662337663</v>
      </c>
      <c r="AL95" s="53"/>
      <c r="AM95" s="4"/>
      <c r="AN95" s="53"/>
      <c r="AO95" s="53"/>
      <c r="AQ95" s="54"/>
      <c r="AR95" s="43" t="s">
        <v>113</v>
      </c>
      <c r="AS95" s="43">
        <v>67.209000000000003</v>
      </c>
      <c r="AT95" s="43">
        <v>5</v>
      </c>
      <c r="AU95" s="43">
        <v>4.24</v>
      </c>
      <c r="AV95" s="43">
        <v>4.3999999999999997E-2</v>
      </c>
      <c r="AW95" s="43" t="s">
        <v>105</v>
      </c>
      <c r="AX95" s="61"/>
      <c r="AY95" s="61"/>
      <c r="AZ95" s="61"/>
      <c r="BB95" s="11"/>
      <c r="BC95" s="22" t="s">
        <v>20</v>
      </c>
      <c r="BD95" s="23" t="s">
        <v>36</v>
      </c>
      <c r="BE95" s="23" t="s">
        <v>37</v>
      </c>
      <c r="BL95" s="62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11"/>
      <c r="BX95" s="3"/>
      <c r="BY95" s="23" t="s">
        <v>39</v>
      </c>
      <c r="BZ95" s="23" t="s">
        <v>41</v>
      </c>
      <c r="CA95" s="25">
        <v>37.217136947140105</v>
      </c>
      <c r="CB95" s="25">
        <v>35.702704276123555</v>
      </c>
      <c r="CC95" s="25">
        <v>42.166976263044205</v>
      </c>
      <c r="CD95" s="25">
        <v>40.082390774283638</v>
      </c>
      <c r="CE95" s="25">
        <v>39.99392977653261</v>
      </c>
      <c r="CF95" s="25"/>
      <c r="CG95" s="17">
        <f t="shared" si="15"/>
        <v>39.032627607424828</v>
      </c>
      <c r="DE95" s="31"/>
      <c r="DZ95" s="6"/>
    </row>
    <row r="96" spans="1:130" s="5" customFormat="1" x14ac:dyDescent="0.25">
      <c r="A96" s="3" t="s">
        <v>1</v>
      </c>
      <c r="B96" s="7">
        <v>209</v>
      </c>
      <c r="C96" s="7">
        <v>138</v>
      </c>
      <c r="D96" s="7">
        <v>194</v>
      </c>
      <c r="E96" s="7">
        <v>181</v>
      </c>
      <c r="F96" s="7">
        <v>87</v>
      </c>
      <c r="G96" s="7"/>
      <c r="H96" s="7"/>
      <c r="J96" s="3" t="s">
        <v>1</v>
      </c>
      <c r="K96" s="7">
        <f>(SUM(B96:H96))/720</f>
        <v>1.1236111111111111</v>
      </c>
      <c r="L96" s="7">
        <f>(K96/K98)*100</f>
        <v>48.793727382388425</v>
      </c>
      <c r="M96" s="7">
        <f>(L96/100)*60</f>
        <v>29.276236429433055</v>
      </c>
      <c r="P96" s="7">
        <v>5.6458211572180002</v>
      </c>
      <c r="Q96" s="7">
        <v>35.277615429573345</v>
      </c>
      <c r="R96" s="42">
        <v>19.07656341320865</v>
      </c>
      <c r="V96" s="54"/>
      <c r="W96" s="61" t="s">
        <v>109</v>
      </c>
      <c r="X96" s="61">
        <v>1.5740000000000001</v>
      </c>
      <c r="Y96" s="61">
        <v>5</v>
      </c>
      <c r="Z96" s="61">
        <v>0.56699999999999995</v>
      </c>
      <c r="AA96" s="61">
        <v>0.99399999999999999</v>
      </c>
      <c r="AB96" s="61" t="s">
        <v>108</v>
      </c>
      <c r="AC96" s="61"/>
      <c r="AD96" s="61"/>
      <c r="AE96" s="61"/>
      <c r="AG96" s="11"/>
      <c r="AH96" s="3" t="s">
        <v>13</v>
      </c>
      <c r="AI96" s="7"/>
      <c r="AJ96" s="7">
        <v>47.034883720930232</v>
      </c>
      <c r="AL96" s="4"/>
      <c r="AM96" s="4"/>
      <c r="AN96" s="4"/>
      <c r="AO96" s="4"/>
      <c r="AQ96" s="54"/>
      <c r="AR96" s="61" t="s">
        <v>136</v>
      </c>
      <c r="AS96" s="61">
        <v>30.271000000000001</v>
      </c>
      <c r="AT96" s="61">
        <v>5</v>
      </c>
      <c r="AU96" s="61">
        <v>1.8260000000000001</v>
      </c>
      <c r="AV96" s="61">
        <v>0.69899999999999995</v>
      </c>
      <c r="AW96" s="61" t="s">
        <v>108</v>
      </c>
      <c r="AX96" s="61"/>
      <c r="AY96" s="61"/>
      <c r="AZ96" s="61"/>
      <c r="BB96" s="11"/>
      <c r="BC96" s="3" t="s">
        <v>6</v>
      </c>
      <c r="BD96" s="7">
        <v>28</v>
      </c>
      <c r="BE96" s="7">
        <f>BD96/K98</f>
        <v>12.15922798552473</v>
      </c>
      <c r="BL96" s="62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11"/>
      <c r="BX96" s="3"/>
      <c r="BY96" s="23" t="s">
        <v>42</v>
      </c>
      <c r="BZ96" s="23" t="s">
        <v>2</v>
      </c>
      <c r="CA96" s="25">
        <v>20.81526527826567</v>
      </c>
      <c r="CB96" s="25">
        <v>20.824023661379051</v>
      </c>
      <c r="CC96" s="25">
        <v>22.468923112602184</v>
      </c>
      <c r="CD96" s="25">
        <v>22.26618690225834</v>
      </c>
      <c r="CE96" s="25">
        <v>21.226665384860404</v>
      </c>
      <c r="CF96" s="25"/>
      <c r="CG96" s="17">
        <f t="shared" si="15"/>
        <v>21.520212867873131</v>
      </c>
      <c r="CO96"/>
      <c r="DE96" s="31"/>
      <c r="DZ96" s="6"/>
    </row>
    <row r="97" spans="1:130" s="5" customFormat="1" x14ac:dyDescent="0.25">
      <c r="A97" s="1" t="s">
        <v>2</v>
      </c>
      <c r="B97" s="8">
        <v>97</v>
      </c>
      <c r="C97" s="8">
        <v>183</v>
      </c>
      <c r="D97" s="8">
        <v>109</v>
      </c>
      <c r="E97" s="8">
        <v>158</v>
      </c>
      <c r="F97" s="8">
        <v>107</v>
      </c>
      <c r="G97" s="8"/>
      <c r="H97" s="8"/>
      <c r="J97" s="1" t="s">
        <v>2</v>
      </c>
      <c r="K97" s="8">
        <f>(SUM(B97:H97))/720</f>
        <v>0.90833333333333333</v>
      </c>
      <c r="L97" s="8">
        <f>(K97/K98)*100</f>
        <v>39.44511459589868</v>
      </c>
      <c r="M97" s="8">
        <f>(L97/100)*60</f>
        <v>23.667068757539205</v>
      </c>
      <c r="P97" s="7">
        <v>8.7381703470031553</v>
      </c>
      <c r="Q97" s="7">
        <v>30.189274447949526</v>
      </c>
      <c r="R97" s="42">
        <v>21.072555205047323</v>
      </c>
      <c r="V97" s="54"/>
      <c r="W97" s="43" t="s">
        <v>111</v>
      </c>
      <c r="X97" s="43">
        <v>17.059000000000001</v>
      </c>
      <c r="Y97" s="43">
        <v>5</v>
      </c>
      <c r="Z97" s="43">
        <v>6.3840000000000003</v>
      </c>
      <c r="AA97" s="43">
        <v>1E-3</v>
      </c>
      <c r="AB97" s="43" t="s">
        <v>105</v>
      </c>
      <c r="AC97" s="61"/>
      <c r="AD97" s="61"/>
      <c r="AE97" s="61"/>
      <c r="AG97" s="11"/>
      <c r="AH97" s="3" t="s">
        <v>2</v>
      </c>
      <c r="AI97" s="7"/>
      <c r="AJ97" s="7">
        <v>50.307692307692307</v>
      </c>
      <c r="AL97" s="4"/>
      <c r="AM97" s="4"/>
      <c r="AN97" s="4"/>
      <c r="AO97" s="4"/>
      <c r="AQ97" s="54"/>
      <c r="AR97" s="61" t="s">
        <v>103</v>
      </c>
      <c r="AS97" s="61">
        <v>47.947000000000003</v>
      </c>
      <c r="AT97" s="61">
        <v>5</v>
      </c>
      <c r="AU97" s="61">
        <v>2.89</v>
      </c>
      <c r="AV97" s="61">
        <v>0.27500000000000002</v>
      </c>
      <c r="AW97" s="61" t="s">
        <v>108</v>
      </c>
      <c r="AX97" s="61"/>
      <c r="AY97" s="61"/>
      <c r="AZ97" s="61"/>
      <c r="BB97" s="11"/>
      <c r="BC97" s="3" t="s">
        <v>7</v>
      </c>
      <c r="BD97" s="7">
        <v>70</v>
      </c>
      <c r="BE97" s="7">
        <f>BD97/K98</f>
        <v>30.398069963811825</v>
      </c>
      <c r="BL97" s="62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11"/>
      <c r="BX97" s="3"/>
      <c r="BY97" s="23" t="s">
        <v>42</v>
      </c>
      <c r="BZ97" s="23" t="s">
        <v>43</v>
      </c>
      <c r="CA97" s="25">
        <v>21.852887612938503</v>
      </c>
      <c r="CB97" s="25">
        <v>22.57147395417374</v>
      </c>
      <c r="CC97" s="25">
        <v>21.811075035158535</v>
      </c>
      <c r="CD97" s="25">
        <v>21.185326455002922</v>
      </c>
      <c r="CE97" s="25">
        <v>22.86255246802174</v>
      </c>
      <c r="CF97" s="25"/>
      <c r="CG97" s="17">
        <f t="shared" si="15"/>
        <v>22.056663105059091</v>
      </c>
      <c r="CO97"/>
      <c r="DE97" s="31"/>
      <c r="DZ97" s="6"/>
    </row>
    <row r="98" spans="1:130" s="5" customFormat="1" x14ac:dyDescent="0.25">
      <c r="A98" s="3" t="s">
        <v>10</v>
      </c>
      <c r="B98" s="7">
        <v>360</v>
      </c>
      <c r="C98" s="7">
        <v>360</v>
      </c>
      <c r="D98" s="7">
        <v>360</v>
      </c>
      <c r="E98" s="7">
        <v>360</v>
      </c>
      <c r="F98" s="7">
        <v>218</v>
      </c>
      <c r="G98" s="7"/>
      <c r="H98" s="7"/>
      <c r="J98" s="3" t="s">
        <v>10</v>
      </c>
      <c r="K98" s="7">
        <f>(SUM(B98:H98))/720</f>
        <v>2.3027777777777776</v>
      </c>
      <c r="L98" s="7">
        <f>SUM(L95:L97)</f>
        <v>100.00000000000001</v>
      </c>
      <c r="M98" s="7">
        <f>SUM(M95:M97)</f>
        <v>60.000000000000007</v>
      </c>
      <c r="V98" s="54"/>
      <c r="W98" s="43" t="s">
        <v>112</v>
      </c>
      <c r="X98" s="43">
        <v>15.499000000000001</v>
      </c>
      <c r="Y98" s="43">
        <v>5</v>
      </c>
      <c r="Z98" s="43">
        <v>6.0019999999999998</v>
      </c>
      <c r="AA98" s="43">
        <v>2E-3</v>
      </c>
      <c r="AB98" s="43" t="s">
        <v>105</v>
      </c>
      <c r="AC98" s="61"/>
      <c r="AD98" s="61"/>
      <c r="AE98" s="61"/>
      <c r="AG98" s="11"/>
      <c r="AH98" s="3"/>
      <c r="AI98" s="7"/>
      <c r="AJ98" s="7"/>
      <c r="AL98" s="4"/>
      <c r="AM98" s="4"/>
      <c r="AN98" s="4"/>
      <c r="AO98" s="4"/>
      <c r="AQ98" s="54"/>
      <c r="AR98" s="61" t="s">
        <v>106</v>
      </c>
      <c r="AS98" s="61">
        <v>45.316000000000003</v>
      </c>
      <c r="AT98" s="61">
        <v>5</v>
      </c>
      <c r="AU98" s="61">
        <v>2.819</v>
      </c>
      <c r="AV98" s="61">
        <v>0.29799999999999999</v>
      </c>
      <c r="AW98" s="61" t="s">
        <v>110</v>
      </c>
      <c r="AX98" s="61"/>
      <c r="AY98" s="61"/>
      <c r="AZ98" s="61"/>
      <c r="BB98" s="11"/>
      <c r="BC98" s="3" t="s">
        <v>8</v>
      </c>
      <c r="BD98" s="7">
        <v>58</v>
      </c>
      <c r="BE98" s="7">
        <f>BD98/K98</f>
        <v>25.186972255729795</v>
      </c>
      <c r="BL98" s="62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11"/>
      <c r="BX98" s="3"/>
      <c r="BY98" s="23" t="s">
        <v>44</v>
      </c>
      <c r="BZ98" s="23" t="s">
        <v>45</v>
      </c>
      <c r="CA98" s="25">
        <v>27.566792869302624</v>
      </c>
      <c r="CB98" s="25">
        <v>25.896183063957309</v>
      </c>
      <c r="CC98" s="25">
        <v>27.508655104687854</v>
      </c>
      <c r="CD98" s="25">
        <v>26.733252775838679</v>
      </c>
      <c r="CE98" s="25">
        <v>28.073956620915279</v>
      </c>
      <c r="CF98" s="25"/>
      <c r="CG98" s="17">
        <f t="shared" si="15"/>
        <v>27.155768086940348</v>
      </c>
      <c r="CO98"/>
      <c r="DE98" s="31"/>
      <c r="DZ98" s="6"/>
    </row>
    <row r="99" spans="1:130" s="5" customFormat="1" ht="15.75" thickBot="1" x14ac:dyDescent="0.3">
      <c r="V99" s="54"/>
      <c r="W99" s="43" t="s">
        <v>113</v>
      </c>
      <c r="X99" s="43">
        <v>11.257</v>
      </c>
      <c r="Y99" s="43">
        <v>5</v>
      </c>
      <c r="Z99" s="43">
        <v>4.2439999999999998</v>
      </c>
      <c r="AA99" s="43">
        <v>4.3999999999999997E-2</v>
      </c>
      <c r="AB99" s="43" t="s">
        <v>105</v>
      </c>
      <c r="AC99" s="61"/>
      <c r="AD99" s="61"/>
      <c r="AE99" s="61"/>
      <c r="AG99" s="11"/>
      <c r="AL99" s="4"/>
      <c r="AM99" s="4"/>
      <c r="AN99" s="4"/>
      <c r="AO99" s="4"/>
      <c r="AQ99" s="54"/>
      <c r="AR99" s="61" t="s">
        <v>107</v>
      </c>
      <c r="AS99" s="61">
        <v>36.938000000000002</v>
      </c>
      <c r="AT99" s="61">
        <v>5</v>
      </c>
      <c r="AU99" s="61">
        <v>2.242</v>
      </c>
      <c r="AV99" s="61">
        <v>0.52</v>
      </c>
      <c r="AW99" s="61" t="s">
        <v>110</v>
      </c>
      <c r="AX99" s="61"/>
      <c r="AY99" s="61"/>
      <c r="AZ99" s="61"/>
      <c r="BB99" s="11"/>
      <c r="BC99" s="3" t="s">
        <v>9</v>
      </c>
      <c r="BD99" s="7">
        <v>49</v>
      </c>
      <c r="BE99" s="7">
        <f>BD99/K98</f>
        <v>21.278648974668275</v>
      </c>
      <c r="BL99" s="62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11"/>
      <c r="BX99" s="12"/>
      <c r="BY99" s="26" t="s">
        <v>46</v>
      </c>
      <c r="BZ99" s="26" t="s">
        <v>47</v>
      </c>
      <c r="CA99" s="27">
        <v>24.66047881245364</v>
      </c>
      <c r="CB99" s="27">
        <v>26.06680683637439</v>
      </c>
      <c r="CC99" s="27">
        <v>25.529320927951396</v>
      </c>
      <c r="CD99" s="27">
        <v>26.281549021208683</v>
      </c>
      <c r="CE99" s="27">
        <v>26.233226234823949</v>
      </c>
      <c r="CF99" s="27"/>
      <c r="CG99" s="17">
        <f t="shared" si="15"/>
        <v>25.754276366562415</v>
      </c>
      <c r="DE99" s="31"/>
      <c r="DZ99" s="6"/>
    </row>
    <row r="100" spans="1:130" s="5" customFormat="1" ht="16.5" thickTop="1" thickBot="1" x14ac:dyDescent="0.3">
      <c r="A100" s="13" t="s">
        <v>21</v>
      </c>
      <c r="B100" s="14">
        <v>1</v>
      </c>
      <c r="C100" s="14">
        <v>2</v>
      </c>
      <c r="D100" s="14">
        <v>3</v>
      </c>
      <c r="E100" s="14">
        <v>4</v>
      </c>
      <c r="F100" s="14">
        <v>5</v>
      </c>
      <c r="G100" s="14">
        <v>6</v>
      </c>
      <c r="H100" s="14">
        <v>7</v>
      </c>
      <c r="J100" s="22" t="s">
        <v>21</v>
      </c>
      <c r="K100" s="23" t="s">
        <v>30</v>
      </c>
      <c r="L100" s="23" t="s">
        <v>31</v>
      </c>
      <c r="M100" s="23" t="s">
        <v>29</v>
      </c>
      <c r="V100" s="54"/>
      <c r="W100" s="61" t="s">
        <v>114</v>
      </c>
      <c r="X100" s="61">
        <v>5.8019999999999996</v>
      </c>
      <c r="Y100" s="61">
        <v>5</v>
      </c>
      <c r="Z100" s="61">
        <v>2.1850000000000001</v>
      </c>
      <c r="AA100" s="61">
        <v>0.54400000000000004</v>
      </c>
      <c r="AB100" s="61" t="s">
        <v>108</v>
      </c>
      <c r="AC100" s="61"/>
      <c r="AD100" s="61"/>
      <c r="AE100" s="61"/>
      <c r="AG100" s="11"/>
      <c r="AH100" s="22" t="s">
        <v>21</v>
      </c>
      <c r="AI100" s="23"/>
      <c r="AJ100" s="23" t="s">
        <v>143</v>
      </c>
      <c r="AL100" s="4"/>
      <c r="AM100" s="4"/>
      <c r="AN100" s="4"/>
      <c r="AO100" s="4"/>
      <c r="AQ100" s="54"/>
      <c r="AR100" s="61" t="s">
        <v>114</v>
      </c>
      <c r="AS100" s="61">
        <v>11.01</v>
      </c>
      <c r="AT100" s="61">
        <v>5</v>
      </c>
      <c r="AU100" s="61">
        <v>0.69399999999999995</v>
      </c>
      <c r="AV100" s="61">
        <v>0.98799999999999999</v>
      </c>
      <c r="AW100" s="61" t="s">
        <v>110</v>
      </c>
      <c r="AX100" s="61"/>
      <c r="AY100" s="61"/>
      <c r="AZ100" s="61"/>
      <c r="BB100" s="11"/>
      <c r="BL100" s="62"/>
      <c r="BW100" s="11"/>
      <c r="BX100" s="22" t="s">
        <v>21</v>
      </c>
      <c r="BY100" s="23" t="s">
        <v>39</v>
      </c>
      <c r="BZ100" s="23" t="s">
        <v>40</v>
      </c>
      <c r="CA100" s="25">
        <v>51.816244845292246</v>
      </c>
      <c r="CB100" s="25">
        <v>48.811102384014589</v>
      </c>
      <c r="CC100" s="25">
        <v>49.67694996863807</v>
      </c>
      <c r="CD100" s="25">
        <v>51.46654837531424</v>
      </c>
      <c r="CE100" s="25">
        <v>52.431464105946091</v>
      </c>
      <c r="CF100" s="25">
        <v>47.601779537906609</v>
      </c>
      <c r="CG100" s="17">
        <f t="shared" si="15"/>
        <v>50.300681536185301</v>
      </c>
      <c r="DE100" s="31"/>
      <c r="DZ100" s="6"/>
    </row>
    <row r="101" spans="1:130" s="5" customFormat="1" ht="15.75" thickTop="1" x14ac:dyDescent="0.25">
      <c r="A101" s="3" t="s">
        <v>0</v>
      </c>
      <c r="B101" s="7">
        <v>94</v>
      </c>
      <c r="C101" s="7">
        <v>36</v>
      </c>
      <c r="D101" s="7">
        <v>28</v>
      </c>
      <c r="E101" s="7">
        <v>37</v>
      </c>
      <c r="F101" s="7">
        <v>206</v>
      </c>
      <c r="G101" s="7">
        <v>72</v>
      </c>
      <c r="H101" s="7"/>
      <c r="J101" s="3" t="s">
        <v>0</v>
      </c>
      <c r="K101" s="7">
        <f>(SUM(B101:H101))/720</f>
        <v>0.65694444444444444</v>
      </c>
      <c r="L101" s="7">
        <f>(K101/K104)*100</f>
        <v>22.480988593155896</v>
      </c>
      <c r="M101" s="7">
        <f>(L101/100)*60</f>
        <v>13.488593155893538</v>
      </c>
      <c r="V101" s="54"/>
      <c r="W101" s="61" t="s">
        <v>115</v>
      </c>
      <c r="X101" s="61">
        <v>4.242</v>
      </c>
      <c r="Y101" s="61">
        <v>5</v>
      </c>
      <c r="Z101" s="61">
        <v>1.655</v>
      </c>
      <c r="AA101" s="61">
        <v>0.76800000000000002</v>
      </c>
      <c r="AB101" s="61" t="s">
        <v>110</v>
      </c>
      <c r="AC101" s="61"/>
      <c r="AD101" s="61"/>
      <c r="AE101" s="61"/>
      <c r="AG101" s="11"/>
      <c r="AH101" s="3" t="s">
        <v>0</v>
      </c>
      <c r="AI101" s="7"/>
      <c r="AJ101" s="7">
        <v>18.192307692307693</v>
      </c>
      <c r="AL101" s="4"/>
      <c r="AM101" s="4"/>
      <c r="AN101" s="4"/>
      <c r="AO101" s="4"/>
      <c r="AQ101" s="54"/>
      <c r="AR101" s="61" t="s">
        <v>115</v>
      </c>
      <c r="AS101" s="61">
        <v>8.3780000000000001</v>
      </c>
      <c r="AT101" s="61">
        <v>5</v>
      </c>
      <c r="AU101" s="61">
        <v>0.54700000000000004</v>
      </c>
      <c r="AV101" s="61">
        <v>0.995</v>
      </c>
      <c r="AW101" s="61" t="s">
        <v>110</v>
      </c>
      <c r="AX101" s="61"/>
      <c r="AY101" s="61"/>
      <c r="AZ101" s="61"/>
      <c r="BB101" s="11"/>
      <c r="BC101" s="22" t="s">
        <v>21</v>
      </c>
      <c r="BD101" s="23" t="s">
        <v>36</v>
      </c>
      <c r="BE101" s="23" t="s">
        <v>37</v>
      </c>
      <c r="BL101" s="62"/>
      <c r="BW101" s="11"/>
      <c r="BX101" s="3"/>
      <c r="BY101" s="23" t="s">
        <v>39</v>
      </c>
      <c r="BZ101" s="23" t="s">
        <v>41</v>
      </c>
      <c r="CA101" s="25">
        <v>51.154863768106601</v>
      </c>
      <c r="CB101" s="25">
        <v>45.757807649777789</v>
      </c>
      <c r="CC101" s="25">
        <v>46.12377913417582</v>
      </c>
      <c r="CD101" s="25">
        <v>49.486259581539684</v>
      </c>
      <c r="CE101" s="25">
        <v>47.591711712316496</v>
      </c>
      <c r="CF101" s="25">
        <v>47.794318890988819</v>
      </c>
      <c r="CG101" s="17">
        <f t="shared" si="15"/>
        <v>47.984790122817536</v>
      </c>
      <c r="DE101" s="31"/>
      <c r="DZ101" s="6"/>
    </row>
    <row r="102" spans="1:130" s="5" customFormat="1" x14ac:dyDescent="0.25">
      <c r="A102" s="3" t="s">
        <v>1</v>
      </c>
      <c r="B102" s="7">
        <v>228</v>
      </c>
      <c r="C102" s="7">
        <v>138</v>
      </c>
      <c r="D102" s="7">
        <v>189</v>
      </c>
      <c r="E102" s="7">
        <v>259</v>
      </c>
      <c r="F102" s="7">
        <v>119</v>
      </c>
      <c r="G102" s="7">
        <v>159</v>
      </c>
      <c r="H102" s="7"/>
      <c r="J102" s="3" t="s">
        <v>1</v>
      </c>
      <c r="K102" s="7">
        <f>(SUM(B102:H102))/720</f>
        <v>1.5166666666666666</v>
      </c>
      <c r="L102" s="7">
        <f>(K102/K104)*100</f>
        <v>51.901140684410649</v>
      </c>
      <c r="M102" s="7">
        <f>(L102/100)*60</f>
        <v>31.14068441064639</v>
      </c>
      <c r="V102" s="54"/>
      <c r="W102" s="61" t="s">
        <v>116</v>
      </c>
      <c r="X102" s="61">
        <v>1.5589999999999999</v>
      </c>
      <c r="Y102" s="61">
        <v>5</v>
      </c>
      <c r="Z102" s="61">
        <v>0.60299999999999998</v>
      </c>
      <c r="AA102" s="61">
        <v>0.99299999999999999</v>
      </c>
      <c r="AB102" s="61" t="s">
        <v>110</v>
      </c>
      <c r="AC102" s="61"/>
      <c r="AD102" s="61"/>
      <c r="AE102" s="61"/>
      <c r="AG102" s="11"/>
      <c r="AH102" s="3" t="s">
        <v>13</v>
      </c>
      <c r="AI102" s="7"/>
      <c r="AJ102" s="7">
        <v>38.687943262411345</v>
      </c>
      <c r="AL102" s="4"/>
      <c r="AM102" s="4"/>
      <c r="AN102" s="4"/>
      <c r="AO102" s="4"/>
      <c r="AQ102" s="54"/>
      <c r="AR102" s="61" t="s">
        <v>116</v>
      </c>
      <c r="AS102" s="61">
        <v>2.6309999999999998</v>
      </c>
      <c r="AT102" s="61">
        <v>5</v>
      </c>
      <c r="AU102" s="61">
        <v>0.17</v>
      </c>
      <c r="AV102" s="61">
        <v>1</v>
      </c>
      <c r="AW102" s="61" t="s">
        <v>110</v>
      </c>
      <c r="AX102" s="61"/>
      <c r="AY102" s="61"/>
      <c r="AZ102" s="61"/>
      <c r="BB102" s="11"/>
      <c r="BC102" s="3" t="s">
        <v>6</v>
      </c>
      <c r="BD102" s="7">
        <v>82</v>
      </c>
      <c r="BE102" s="7">
        <f>BD102/K104</f>
        <v>28.060836501901143</v>
      </c>
      <c r="BL102" s="62"/>
      <c r="BW102" s="11"/>
      <c r="BX102" s="3"/>
      <c r="BY102" s="23" t="s">
        <v>42</v>
      </c>
      <c r="BZ102" s="23" t="s">
        <v>2</v>
      </c>
      <c r="CA102" s="25">
        <v>28.85765507187142</v>
      </c>
      <c r="CB102" s="25">
        <v>23.793179350349838</v>
      </c>
      <c r="CC102" s="25">
        <v>25.222954134872758</v>
      </c>
      <c r="CD102" s="25">
        <v>23.652503003326927</v>
      </c>
      <c r="CE102" s="25">
        <v>23.723993687963464</v>
      </c>
      <c r="CF102" s="25">
        <v>25.02193602427166</v>
      </c>
      <c r="CG102" s="17">
        <f t="shared" si="15"/>
        <v>25.045370212109347</v>
      </c>
      <c r="DE102" s="31"/>
      <c r="DZ102" s="6"/>
    </row>
    <row r="103" spans="1:130" s="5" customFormat="1" x14ac:dyDescent="0.25">
      <c r="A103" s="1" t="s">
        <v>2</v>
      </c>
      <c r="B103" s="8">
        <v>38</v>
      </c>
      <c r="C103" s="8">
        <v>186</v>
      </c>
      <c r="D103" s="8">
        <v>143</v>
      </c>
      <c r="E103" s="8">
        <v>64</v>
      </c>
      <c r="F103" s="8">
        <v>35</v>
      </c>
      <c r="G103" s="8">
        <v>73</v>
      </c>
      <c r="H103" s="8"/>
      <c r="J103" s="1" t="s">
        <v>2</v>
      </c>
      <c r="K103" s="8">
        <f>(SUM(B103:H103))/720</f>
        <v>0.74861111111111112</v>
      </c>
      <c r="L103" s="8">
        <f>(K103/K104)*100</f>
        <v>25.617870722433462</v>
      </c>
      <c r="M103" s="8">
        <f>(L103/100)*60</f>
        <v>15.370722433460077</v>
      </c>
      <c r="V103" s="54"/>
      <c r="AG103" s="11"/>
      <c r="AH103" s="3" t="s">
        <v>2</v>
      </c>
      <c r="AI103" s="7"/>
      <c r="AJ103" s="7">
        <v>40.833333333333336</v>
      </c>
      <c r="AL103" s="4"/>
      <c r="AM103" s="4"/>
      <c r="AN103" s="4"/>
      <c r="AO103" s="4"/>
      <c r="AQ103" s="54"/>
      <c r="BB103" s="11"/>
      <c r="BC103" s="3" t="s">
        <v>7</v>
      </c>
      <c r="BD103" s="7">
        <v>124</v>
      </c>
      <c r="BE103" s="7">
        <f>BD103/K104</f>
        <v>42.433460076045627</v>
      </c>
      <c r="BL103" s="62"/>
      <c r="BW103" s="11"/>
      <c r="BX103" s="3"/>
      <c r="BY103" s="23" t="s">
        <v>42</v>
      </c>
      <c r="BZ103" s="23" t="s">
        <v>43</v>
      </c>
      <c r="CA103" s="25">
        <v>21.55193888945826</v>
      </c>
      <c r="CB103" s="25">
        <v>23.715733758838894</v>
      </c>
      <c r="CC103" s="25">
        <v>24.569334799089283</v>
      </c>
      <c r="CD103" s="25">
        <v>22.224772033825396</v>
      </c>
      <c r="CE103" s="25">
        <v>22.753915395933141</v>
      </c>
      <c r="CF103" s="25">
        <v>21.768435129081254</v>
      </c>
      <c r="CG103" s="17">
        <f t="shared" si="15"/>
        <v>22.764021667704373</v>
      </c>
      <c r="DE103" s="31"/>
      <c r="DZ103" s="6"/>
    </row>
    <row r="104" spans="1:130" s="5" customFormat="1" ht="18.75" x14ac:dyDescent="0.3">
      <c r="A104" s="3" t="s">
        <v>10</v>
      </c>
      <c r="B104" s="7">
        <v>360</v>
      </c>
      <c r="C104" s="7">
        <v>360</v>
      </c>
      <c r="D104" s="7">
        <v>360</v>
      </c>
      <c r="E104" s="7">
        <v>360</v>
      </c>
      <c r="F104" s="7">
        <v>360</v>
      </c>
      <c r="G104" s="7">
        <v>304</v>
      </c>
      <c r="H104" s="7"/>
      <c r="J104" s="3" t="s">
        <v>10</v>
      </c>
      <c r="K104" s="7">
        <f>(SUM(B104:H104))/720</f>
        <v>2.9222222222222221</v>
      </c>
      <c r="L104" s="7">
        <f>SUM(L101:L103)</f>
        <v>100.00000000000001</v>
      </c>
      <c r="M104" s="7">
        <f>SUM(M101:M103)</f>
        <v>60</v>
      </c>
      <c r="V104" s="54"/>
      <c r="AG104" s="11"/>
      <c r="AH104" s="3"/>
      <c r="AI104" s="7"/>
      <c r="AJ104" s="7"/>
      <c r="AL104" s="4"/>
      <c r="AM104" s="4"/>
      <c r="AN104" s="4"/>
      <c r="AO104" s="4"/>
      <c r="AQ104" s="54"/>
      <c r="BB104" s="11"/>
      <c r="BC104" s="3" t="s">
        <v>8</v>
      </c>
      <c r="BD104" s="7">
        <v>59</v>
      </c>
      <c r="BE104" s="7">
        <f>BD104/K104</f>
        <v>20.190114068441066</v>
      </c>
      <c r="BL104" s="214" t="s">
        <v>82</v>
      </c>
      <c r="BM104" s="214"/>
      <c r="BN104" s="214"/>
      <c r="BO104" s="214"/>
      <c r="BP104" s="214"/>
      <c r="BQ104" s="214"/>
      <c r="BR104" s="214"/>
      <c r="BS104" s="214"/>
      <c r="BT104" s="214"/>
      <c r="BU104" s="214"/>
      <c r="BV104" s="214"/>
      <c r="BW104" s="11"/>
      <c r="BX104" s="3"/>
      <c r="BY104" s="23" t="s">
        <v>44</v>
      </c>
      <c r="BZ104" s="23" t="s">
        <v>45</v>
      </c>
      <c r="CA104" s="25">
        <v>29.996685631330877</v>
      </c>
      <c r="CB104" s="25">
        <v>29.317887205714165</v>
      </c>
      <c r="CC104" s="25">
        <v>27.855341218569446</v>
      </c>
      <c r="CD104" s="25">
        <v>28.399121628650796</v>
      </c>
      <c r="CE104" s="25">
        <v>27.286447058533867</v>
      </c>
      <c r="CF104" s="25">
        <v>28.889642706250918</v>
      </c>
      <c r="CG104" s="17">
        <f t="shared" si="15"/>
        <v>28.624187574841681</v>
      </c>
      <c r="DE104" s="31"/>
      <c r="DZ104" s="6"/>
    </row>
    <row r="105" spans="1:130" s="5" customFormat="1" ht="21.75" thickBot="1" x14ac:dyDescent="0.4">
      <c r="V105" s="15"/>
      <c r="W105" s="212" t="s">
        <v>79</v>
      </c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11"/>
      <c r="AL105" s="4"/>
      <c r="AM105" s="4"/>
      <c r="AN105" s="4"/>
      <c r="AO105" s="4"/>
      <c r="AQ105" s="15"/>
      <c r="AR105" s="212" t="s">
        <v>79</v>
      </c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11"/>
      <c r="BC105" s="3" t="s">
        <v>9</v>
      </c>
      <c r="BD105" s="7">
        <v>48</v>
      </c>
      <c r="BE105" s="7">
        <f>BD105/K104</f>
        <v>16.425855513307987</v>
      </c>
      <c r="BL105" s="62"/>
      <c r="BM105" s="25" t="s">
        <v>33</v>
      </c>
      <c r="BN105" s="25" t="s">
        <v>57</v>
      </c>
      <c r="BO105" s="25" t="s">
        <v>58</v>
      </c>
      <c r="BP105" s="25" t="s">
        <v>59</v>
      </c>
      <c r="BQ105" s="25" t="s">
        <v>34</v>
      </c>
      <c r="BR105" s="25" t="s">
        <v>35</v>
      </c>
      <c r="BS105" s="25"/>
      <c r="BT105" s="25"/>
      <c r="BU105" s="25"/>
      <c r="BV105" s="25"/>
      <c r="BW105" s="11"/>
      <c r="BX105" s="12"/>
      <c r="BY105" s="26" t="s">
        <v>46</v>
      </c>
      <c r="BZ105" s="26" t="s">
        <v>47</v>
      </c>
      <c r="CA105" s="27">
        <v>26.047949182994067</v>
      </c>
      <c r="CB105" s="27">
        <v>26.144157999978106</v>
      </c>
      <c r="CC105" s="27">
        <v>26.580782479472326</v>
      </c>
      <c r="CD105" s="27">
        <v>25.171066947256474</v>
      </c>
      <c r="CE105" s="27">
        <v>26.40116986578829</v>
      </c>
      <c r="CF105" s="27">
        <v>26.925723900976497</v>
      </c>
      <c r="CG105" s="17">
        <f t="shared" si="15"/>
        <v>26.211808396077629</v>
      </c>
      <c r="DE105" s="31"/>
      <c r="DZ105" s="6"/>
    </row>
    <row r="106" spans="1:130" s="5" customFormat="1" ht="16.5" thickTop="1" thickBot="1" x14ac:dyDescent="0.3">
      <c r="A106" s="13" t="s">
        <v>22</v>
      </c>
      <c r="B106" s="14">
        <v>1</v>
      </c>
      <c r="C106" s="14">
        <v>2</v>
      </c>
      <c r="D106" s="14">
        <v>3</v>
      </c>
      <c r="E106" s="14">
        <v>4</v>
      </c>
      <c r="F106" s="14">
        <v>5</v>
      </c>
      <c r="G106" s="14">
        <v>6</v>
      </c>
      <c r="H106" s="14">
        <v>7</v>
      </c>
      <c r="J106" s="22" t="s">
        <v>22</v>
      </c>
      <c r="K106" s="23" t="s">
        <v>30</v>
      </c>
      <c r="L106" s="23" t="s">
        <v>31</v>
      </c>
      <c r="M106" s="23" t="s">
        <v>29</v>
      </c>
      <c r="V106" s="22" t="s">
        <v>16</v>
      </c>
      <c r="W106" s="60"/>
      <c r="X106" s="7"/>
      <c r="Y106" s="7">
        <v>49.370155038759691</v>
      </c>
      <c r="Z106" s="7">
        <v>57.668711656441715</v>
      </c>
      <c r="AA106" s="7">
        <v>57.611548556430449</v>
      </c>
      <c r="AB106" s="7"/>
      <c r="AC106" s="25"/>
      <c r="AD106" s="25"/>
      <c r="AE106" s="25"/>
      <c r="AF106" s="25"/>
      <c r="AG106" s="11"/>
      <c r="AH106" s="22" t="s">
        <v>22</v>
      </c>
      <c r="AI106" s="23"/>
      <c r="AJ106" s="23" t="s">
        <v>143</v>
      </c>
      <c r="AL106" s="4"/>
      <c r="AM106" s="4"/>
      <c r="AN106" s="4"/>
      <c r="AO106" s="4"/>
      <c r="AQ106" s="22" t="s">
        <v>16</v>
      </c>
      <c r="AR106" s="60"/>
      <c r="AS106" s="7"/>
      <c r="AT106" s="7">
        <v>39.153846153846153</v>
      </c>
      <c r="AU106" s="7">
        <v>60.925925925925924</v>
      </c>
      <c r="AV106" s="7">
        <v>78.214285714285708</v>
      </c>
      <c r="AW106" s="7"/>
      <c r="AX106" s="25"/>
      <c r="AY106" s="25"/>
      <c r="AZ106" s="25"/>
      <c r="BA106" s="25"/>
      <c r="BB106" s="11"/>
      <c r="BL106" s="22" t="s">
        <v>16</v>
      </c>
      <c r="BM106" s="60"/>
      <c r="BN106" s="7"/>
      <c r="BO106" s="7">
        <v>41.162790697674417</v>
      </c>
      <c r="BP106" s="7">
        <v>27.134092900964067</v>
      </c>
      <c r="BQ106" s="7">
        <v>19.84251968503937</v>
      </c>
      <c r="BR106" s="7"/>
      <c r="BS106" s="7"/>
      <c r="BT106" s="7"/>
      <c r="BU106" s="7"/>
      <c r="BV106" s="7"/>
      <c r="BW106" s="11"/>
      <c r="BX106" s="22" t="s">
        <v>22</v>
      </c>
      <c r="BY106" s="23" t="s">
        <v>39</v>
      </c>
      <c r="BZ106" s="23" t="s">
        <v>40</v>
      </c>
      <c r="CA106" s="25">
        <v>49.583132877084481</v>
      </c>
      <c r="CB106" s="25">
        <v>48.898531597796392</v>
      </c>
      <c r="CC106" s="25">
        <v>47.204106116518659</v>
      </c>
      <c r="CD106" s="25">
        <v>51.264115105849811</v>
      </c>
      <c r="CE106" s="25">
        <v>41.807847184461878</v>
      </c>
      <c r="CF106" s="25">
        <v>48.023178448570086</v>
      </c>
      <c r="CG106" s="17">
        <f t="shared" si="15"/>
        <v>47.796818555046883</v>
      </c>
      <c r="DE106" s="31"/>
      <c r="DZ106" s="6"/>
    </row>
    <row r="107" spans="1:130" s="5" customFormat="1" ht="15.75" thickTop="1" x14ac:dyDescent="0.25">
      <c r="A107" s="3" t="s">
        <v>0</v>
      </c>
      <c r="B107" s="7">
        <v>62</v>
      </c>
      <c r="C107" s="7">
        <v>32</v>
      </c>
      <c r="D107" s="7">
        <v>24</v>
      </c>
      <c r="E107" s="7">
        <v>72</v>
      </c>
      <c r="F107" s="7">
        <v>67</v>
      </c>
      <c r="G107" s="7">
        <v>19</v>
      </c>
      <c r="H107" s="7"/>
      <c r="J107" s="3" t="s">
        <v>0</v>
      </c>
      <c r="K107" s="7">
        <f>(SUM(B107:H107))/720</f>
        <v>0.38333333333333336</v>
      </c>
      <c r="L107" s="7">
        <f>(K107/K110)*100</f>
        <v>13.398058252427186</v>
      </c>
      <c r="M107" s="7">
        <f>(L107/100)*60</f>
        <v>8.0388349514563124</v>
      </c>
      <c r="V107" s="22" t="s">
        <v>17</v>
      </c>
      <c r="W107" s="60"/>
      <c r="X107" s="7">
        <v>50.189573459715639</v>
      </c>
      <c r="Y107" s="7">
        <v>46.993746993746996</v>
      </c>
      <c r="Z107" s="7">
        <v>58.929417337754622</v>
      </c>
      <c r="AA107" s="7"/>
      <c r="AB107" s="7">
        <v>59.83606557377049</v>
      </c>
      <c r="AC107" s="7"/>
      <c r="AD107" s="7"/>
      <c r="AE107" s="7"/>
      <c r="AF107" s="7"/>
      <c r="AG107" s="11"/>
      <c r="AH107" s="3" t="s">
        <v>0</v>
      </c>
      <c r="AI107" s="7"/>
      <c r="AJ107" s="7">
        <v>14.526315789473685</v>
      </c>
      <c r="AL107" s="4"/>
      <c r="AM107" s="4"/>
      <c r="AN107" s="4"/>
      <c r="AO107" s="4"/>
      <c r="AQ107" s="22" t="s">
        <v>17</v>
      </c>
      <c r="AR107" s="60"/>
      <c r="AS107" s="7">
        <v>40.113636363636367</v>
      </c>
      <c r="AT107" s="7">
        <v>43.274336283185839</v>
      </c>
      <c r="AU107" s="7">
        <v>74.879518072289159</v>
      </c>
      <c r="AV107" s="7"/>
      <c r="AW107" s="7">
        <v>118.06451612903226</v>
      </c>
      <c r="AX107" s="7"/>
      <c r="AY107" s="7"/>
      <c r="AZ107" s="7"/>
      <c r="BA107" s="7"/>
      <c r="BB107" s="11"/>
      <c r="BC107" s="22" t="s">
        <v>22</v>
      </c>
      <c r="BD107" s="23" t="s">
        <v>36</v>
      </c>
      <c r="BE107" s="23" t="s">
        <v>37</v>
      </c>
      <c r="BL107" s="22" t="s">
        <v>17</v>
      </c>
      <c r="BM107" s="60"/>
      <c r="BN107" s="7">
        <v>32.417061611374407</v>
      </c>
      <c r="BO107" s="7">
        <v>30.822510822510822</v>
      </c>
      <c r="BP107" s="7">
        <v>17.053529133112271</v>
      </c>
      <c r="BQ107" s="7"/>
      <c r="BR107" s="7">
        <v>14.163934426229508</v>
      </c>
      <c r="BS107" s="7"/>
      <c r="BT107" s="7"/>
      <c r="BU107" s="7"/>
      <c r="BV107" s="7"/>
      <c r="BW107" s="11"/>
      <c r="BX107" s="3"/>
      <c r="BY107" s="23" t="s">
        <v>39</v>
      </c>
      <c r="BZ107" s="23" t="s">
        <v>41</v>
      </c>
      <c r="CA107" s="25">
        <v>35.148143441237067</v>
      </c>
      <c r="CB107" s="25">
        <v>37.032887214321427</v>
      </c>
      <c r="CC107" s="25">
        <v>35.775075300263168</v>
      </c>
      <c r="CD107" s="25">
        <v>33.986734987935996</v>
      </c>
      <c r="CE107" s="25">
        <v>32.413403666718068</v>
      </c>
      <c r="CF107" s="25">
        <v>34.019036107083338</v>
      </c>
      <c r="CG107" s="17">
        <f t="shared" si="15"/>
        <v>34.729213452926508</v>
      </c>
      <c r="DE107" s="31"/>
      <c r="DZ107" s="6"/>
    </row>
    <row r="108" spans="1:130" s="5" customFormat="1" x14ac:dyDescent="0.25">
      <c r="A108" s="3" t="s">
        <v>1</v>
      </c>
      <c r="B108" s="7">
        <v>211</v>
      </c>
      <c r="C108" s="7">
        <v>199</v>
      </c>
      <c r="D108" s="7">
        <v>149</v>
      </c>
      <c r="E108" s="7">
        <v>223</v>
      </c>
      <c r="F108" s="7">
        <v>140</v>
      </c>
      <c r="G108" s="7">
        <v>147</v>
      </c>
      <c r="H108" s="7"/>
      <c r="J108" s="3" t="s">
        <v>1</v>
      </c>
      <c r="K108" s="7">
        <f>(SUM(B108:H108))/720</f>
        <v>1.4847222222222223</v>
      </c>
      <c r="L108" s="7">
        <f>(K108/K110)*100</f>
        <v>51.89320388349514</v>
      </c>
      <c r="M108" s="7">
        <f>(L108/100)*60</f>
        <v>31.135922330097085</v>
      </c>
      <c r="V108" s="22" t="s">
        <v>18</v>
      </c>
      <c r="W108" s="60"/>
      <c r="X108" s="7">
        <v>49.928943628612025</v>
      </c>
      <c r="Y108" s="7">
        <v>48.300622307324076</v>
      </c>
      <c r="Z108" s="7">
        <v>51.374570446735405</v>
      </c>
      <c r="AA108" s="7">
        <v>37.907761529808766</v>
      </c>
      <c r="AB108" s="7">
        <v>70.48092868988391</v>
      </c>
      <c r="AC108" s="7"/>
      <c r="AD108" s="7"/>
      <c r="AE108" s="7"/>
      <c r="AF108" s="7"/>
      <c r="AG108" s="11"/>
      <c r="AH108" s="3" t="s">
        <v>13</v>
      </c>
      <c r="AI108" s="7"/>
      <c r="AJ108" s="7">
        <v>52.352941176470587</v>
      </c>
      <c r="AQ108" s="22" t="s">
        <v>18</v>
      </c>
      <c r="AR108" s="60"/>
      <c r="AS108" s="7">
        <v>47.053571428571431</v>
      </c>
      <c r="AT108" s="7">
        <v>56.685393258426963</v>
      </c>
      <c r="AU108" s="7">
        <v>46.07692307692308</v>
      </c>
      <c r="AV108" s="7">
        <v>101.81818181818181</v>
      </c>
      <c r="AW108" s="7">
        <v>103.41463414634147</v>
      </c>
      <c r="AX108" s="7"/>
      <c r="AY108" s="7"/>
      <c r="AZ108" s="7"/>
      <c r="BA108" s="7"/>
      <c r="BB108" s="11"/>
      <c r="BC108" s="3" t="s">
        <v>6</v>
      </c>
      <c r="BD108" s="7">
        <v>48</v>
      </c>
      <c r="BE108" s="7">
        <f>BD108/K110</f>
        <v>16.776699029126213</v>
      </c>
      <c r="BL108" s="22" t="s">
        <v>18</v>
      </c>
      <c r="BM108" s="60"/>
      <c r="BN108" s="7">
        <v>22.85172903837044</v>
      </c>
      <c r="BO108" s="7">
        <v>21.369076112972714</v>
      </c>
      <c r="BP108" s="7">
        <v>32.164948453608247</v>
      </c>
      <c r="BQ108" s="7">
        <v>5.6692913385826769</v>
      </c>
      <c r="BR108" s="7">
        <v>21.492537313432834</v>
      </c>
      <c r="BS108" s="7"/>
      <c r="BT108" s="7"/>
      <c r="BU108" s="7"/>
      <c r="BV108" s="7"/>
      <c r="BW108" s="11"/>
      <c r="BX108" s="3"/>
      <c r="BY108" s="23" t="s">
        <v>42</v>
      </c>
      <c r="BZ108" s="23" t="s">
        <v>2</v>
      </c>
      <c r="CA108" s="25">
        <v>25.370256995753291</v>
      </c>
      <c r="CB108" s="25">
        <v>26.239233574063206</v>
      </c>
      <c r="CC108" s="25">
        <v>25.988788702094759</v>
      </c>
      <c r="CD108" s="25">
        <v>27.023835074503964</v>
      </c>
      <c r="CE108" s="25">
        <v>26.727490689496655</v>
      </c>
      <c r="CF108" s="25">
        <v>27.385627766102981</v>
      </c>
      <c r="CG108" s="17">
        <f t="shared" si="15"/>
        <v>26.455872133669143</v>
      </c>
      <c r="DE108" s="31"/>
      <c r="DZ108" s="6"/>
    </row>
    <row r="109" spans="1:130" s="5" customFormat="1" x14ac:dyDescent="0.25">
      <c r="A109" s="1" t="s">
        <v>2</v>
      </c>
      <c r="B109" s="8">
        <v>87</v>
      </c>
      <c r="C109" s="8">
        <v>129</v>
      </c>
      <c r="D109" s="8">
        <v>187</v>
      </c>
      <c r="E109" s="8">
        <v>65</v>
      </c>
      <c r="F109" s="8">
        <v>153</v>
      </c>
      <c r="G109" s="8">
        <v>94</v>
      </c>
      <c r="H109" s="8"/>
      <c r="J109" s="1" t="s">
        <v>2</v>
      </c>
      <c r="K109" s="8">
        <f>(SUM(B109:H109))/720</f>
        <v>0.99305555555555558</v>
      </c>
      <c r="L109" s="8">
        <f>(K109/K110)*100</f>
        <v>34.708737864077669</v>
      </c>
      <c r="M109" s="8">
        <f>(L109/100)*60</f>
        <v>20.825242718446603</v>
      </c>
      <c r="V109" s="22" t="s">
        <v>19</v>
      </c>
      <c r="W109" s="60"/>
      <c r="X109" s="7">
        <v>57.934628138323063</v>
      </c>
      <c r="Y109" s="7">
        <v>55.055636187711663</v>
      </c>
      <c r="Z109" s="7">
        <v>51.533742331288344</v>
      </c>
      <c r="AA109" s="7">
        <v>48.225469728601261</v>
      </c>
      <c r="AB109" s="7">
        <v>40.871021775544385</v>
      </c>
      <c r="AC109" s="7"/>
      <c r="AD109" s="7"/>
      <c r="AE109" s="7"/>
      <c r="AF109" s="7"/>
      <c r="AG109" s="11"/>
      <c r="AH109" s="3" t="s">
        <v>2</v>
      </c>
      <c r="AI109" s="7"/>
      <c r="AJ109" s="7">
        <v>54.166666666666664</v>
      </c>
      <c r="AQ109" s="22" t="s">
        <v>19</v>
      </c>
      <c r="AR109" s="60"/>
      <c r="AS109" s="7">
        <v>48.1496062992126</v>
      </c>
      <c r="AT109" s="7">
        <v>60.585106382978722</v>
      </c>
      <c r="AU109" s="7">
        <v>51.491228070175438</v>
      </c>
      <c r="AV109" s="7">
        <v>60</v>
      </c>
      <c r="AW109" s="7">
        <v>110.45454545454545</v>
      </c>
      <c r="AX109" s="7"/>
      <c r="AY109" s="7"/>
      <c r="AZ109" s="7"/>
      <c r="BA109" s="7"/>
      <c r="BB109" s="11"/>
      <c r="BC109" s="3" t="s">
        <v>7</v>
      </c>
      <c r="BD109" s="7">
        <v>83</v>
      </c>
      <c r="BE109" s="7">
        <f>BD109/K110</f>
        <v>29.009708737864077</v>
      </c>
      <c r="BL109" s="22" t="s">
        <v>19</v>
      </c>
      <c r="BM109" s="60"/>
      <c r="BN109" s="7">
        <v>32.742775935575558</v>
      </c>
      <c r="BO109" s="7">
        <v>25.428156748911469</v>
      </c>
      <c r="BP109" s="7">
        <v>30.920245398773009</v>
      </c>
      <c r="BQ109" s="7">
        <v>27.056367432150314</v>
      </c>
      <c r="BR109" s="7">
        <v>6.0301507537688437</v>
      </c>
      <c r="BS109" s="7"/>
      <c r="BT109" s="7"/>
      <c r="BU109" s="7"/>
      <c r="BV109" s="7"/>
      <c r="BW109" s="11"/>
      <c r="BX109" s="3"/>
      <c r="BY109" s="23" t="s">
        <v>42</v>
      </c>
      <c r="BZ109" s="23" t="s">
        <v>43</v>
      </c>
      <c r="CA109" s="25">
        <v>27.103340073706008</v>
      </c>
      <c r="CB109" s="25">
        <v>26.667369607428572</v>
      </c>
      <c r="CC109" s="25">
        <v>24.848162911078944</v>
      </c>
      <c r="CD109" s="25">
        <v>28.432631804488409</v>
      </c>
      <c r="CE109" s="25">
        <v>26.683197603316408</v>
      </c>
      <c r="CF109" s="25">
        <v>26.636635528750002</v>
      </c>
      <c r="CG109" s="17">
        <f t="shared" si="15"/>
        <v>26.728556254794722</v>
      </c>
      <c r="DE109" s="31"/>
      <c r="DZ109" s="6"/>
    </row>
    <row r="110" spans="1:130" s="5" customFormat="1" x14ac:dyDescent="0.25">
      <c r="A110" s="3" t="s">
        <v>10</v>
      </c>
      <c r="B110" s="7">
        <v>360</v>
      </c>
      <c r="C110" s="7">
        <v>360</v>
      </c>
      <c r="D110" s="7">
        <v>360</v>
      </c>
      <c r="E110" s="7">
        <v>360</v>
      </c>
      <c r="F110" s="7">
        <v>360</v>
      </c>
      <c r="G110" s="7">
        <v>260</v>
      </c>
      <c r="H110" s="7"/>
      <c r="J110" s="3" t="s">
        <v>10</v>
      </c>
      <c r="K110" s="7">
        <f>(SUM(B110:H110))/720</f>
        <v>2.8611111111111112</v>
      </c>
      <c r="L110" s="7">
        <f>SUM(L107:L109)</f>
        <v>100</v>
      </c>
      <c r="M110" s="7">
        <f>SUM(M107:M109)</f>
        <v>60</v>
      </c>
      <c r="V110" s="22" t="s">
        <v>20</v>
      </c>
      <c r="W110" s="60"/>
      <c r="X110" s="7">
        <v>42.539081004263387</v>
      </c>
      <c r="Y110" s="7">
        <v>48.793727382388425</v>
      </c>
      <c r="Z110" s="7"/>
      <c r="AA110" s="7"/>
      <c r="AB110" s="7">
        <v>54.166666666666664</v>
      </c>
      <c r="AC110" s="7"/>
      <c r="AD110" s="7"/>
      <c r="AE110" s="7"/>
      <c r="AF110" s="7"/>
      <c r="AG110" s="11"/>
      <c r="AH110" s="3"/>
      <c r="AI110" s="7"/>
      <c r="AJ110" s="7"/>
      <c r="AQ110" s="22" t="s">
        <v>20</v>
      </c>
      <c r="AR110" s="60"/>
      <c r="AS110" s="7">
        <v>35.078125</v>
      </c>
      <c r="AT110" s="7">
        <v>47.034883720930232</v>
      </c>
      <c r="AU110" s="7"/>
      <c r="AV110" s="7"/>
      <c r="AW110" s="7">
        <v>79.795918367346943</v>
      </c>
      <c r="AX110" s="7"/>
      <c r="AY110" s="7"/>
      <c r="AZ110" s="7"/>
      <c r="BA110" s="7"/>
      <c r="BB110" s="11"/>
      <c r="BC110" s="3" t="s">
        <v>8</v>
      </c>
      <c r="BD110" s="7">
        <v>54</v>
      </c>
      <c r="BE110" s="7">
        <f>BD110/K110</f>
        <v>18.873786407766989</v>
      </c>
      <c r="BL110" s="22" t="s">
        <v>20</v>
      </c>
      <c r="BM110" s="60"/>
      <c r="BN110" s="7">
        <v>32.401705352913311</v>
      </c>
      <c r="BO110" s="7">
        <v>30.398069963811825</v>
      </c>
      <c r="BP110" s="7"/>
      <c r="BQ110" s="7"/>
      <c r="BR110" s="7">
        <v>22</v>
      </c>
      <c r="BS110" s="7"/>
      <c r="BT110" s="7"/>
      <c r="BU110" s="7"/>
      <c r="BV110" s="7"/>
      <c r="BW110" s="11"/>
      <c r="BX110" s="3"/>
      <c r="BY110" s="23" t="s">
        <v>44</v>
      </c>
      <c r="BZ110" s="23" t="s">
        <v>45</v>
      </c>
      <c r="CA110" s="25">
        <v>29.661595575041048</v>
      </c>
      <c r="CB110" s="25">
        <v>27.660139216175597</v>
      </c>
      <c r="CC110" s="25">
        <v>24.909630486086769</v>
      </c>
      <c r="CD110" s="25">
        <v>25.954567790783976</v>
      </c>
      <c r="CE110" s="25">
        <v>26.547005070738216</v>
      </c>
      <c r="CF110" s="25">
        <v>25.489645350131624</v>
      </c>
      <c r="CG110" s="17">
        <f t="shared" si="15"/>
        <v>26.703763914826208</v>
      </c>
      <c r="DE110" s="31"/>
      <c r="DZ110" s="6"/>
    </row>
    <row r="111" spans="1:130" s="5" customFormat="1" ht="15.75" thickBot="1" x14ac:dyDescent="0.3">
      <c r="V111" s="22" t="s">
        <v>21</v>
      </c>
      <c r="W111" s="60"/>
      <c r="X111" s="7">
        <v>50.782361308677103</v>
      </c>
      <c r="Y111" s="7">
        <v>51.901140684410649</v>
      </c>
      <c r="Z111" s="7">
        <v>53.772151898734187</v>
      </c>
      <c r="AA111" s="7">
        <v>52.600472813238774</v>
      </c>
      <c r="AB111" s="7">
        <v>65.390505359877494</v>
      </c>
      <c r="AC111" s="7"/>
      <c r="AD111" s="7"/>
      <c r="AE111" s="7"/>
      <c r="AF111" s="7"/>
      <c r="AG111" s="11"/>
      <c r="AQ111" s="22" t="s">
        <v>21</v>
      </c>
      <c r="AR111" s="60"/>
      <c r="AS111" s="7">
        <v>39.375</v>
      </c>
      <c r="AT111" s="7">
        <v>38.687943262411345</v>
      </c>
      <c r="AU111" s="7">
        <v>71.689189189189193</v>
      </c>
      <c r="AV111" s="7">
        <v>70.634920634920633</v>
      </c>
      <c r="AW111" s="7">
        <v>99.069767441860463</v>
      </c>
      <c r="AX111" s="7"/>
      <c r="AY111" s="7"/>
      <c r="AZ111" s="7"/>
      <c r="BA111" s="7"/>
      <c r="BB111" s="11"/>
      <c r="BC111" s="3" t="s">
        <v>9</v>
      </c>
      <c r="BD111" s="7">
        <v>47</v>
      </c>
      <c r="BE111" s="7">
        <f>BD111/K110</f>
        <v>16.427184466019416</v>
      </c>
      <c r="BL111" s="22" t="s">
        <v>21</v>
      </c>
      <c r="BM111" s="60"/>
      <c r="BN111" s="7">
        <v>28.67709815078236</v>
      </c>
      <c r="BO111" s="7">
        <v>42.433460076045627</v>
      </c>
      <c r="BP111" s="7">
        <v>22.602531645569623</v>
      </c>
      <c r="BQ111" s="7">
        <v>25.531914893617021</v>
      </c>
      <c r="BR111" s="7">
        <v>18.744257274119448</v>
      </c>
      <c r="BS111" s="7"/>
      <c r="BT111" s="7"/>
      <c r="BU111" s="7"/>
      <c r="BV111" s="7"/>
      <c r="BW111" s="11"/>
      <c r="BX111" s="12"/>
      <c r="BY111" s="26" t="s">
        <v>46</v>
      </c>
      <c r="BZ111" s="26" t="s">
        <v>47</v>
      </c>
      <c r="CA111" s="27">
        <v>30.245360157920285</v>
      </c>
      <c r="CB111" s="27">
        <v>32.512195234620755</v>
      </c>
      <c r="CC111" s="27">
        <v>31.576784916274665</v>
      </c>
      <c r="CD111" s="27">
        <v>31.219696134074702</v>
      </c>
      <c r="CE111" s="27">
        <v>38.65864491201711</v>
      </c>
      <c r="CF111" s="27">
        <v>32.766977004255523</v>
      </c>
      <c r="CG111" s="17">
        <f t="shared" si="15"/>
        <v>32.829943059860504</v>
      </c>
      <c r="DE111" s="31"/>
      <c r="DZ111" s="6"/>
    </row>
    <row r="112" spans="1:130" s="5" customFormat="1" ht="16.5" thickTop="1" thickBot="1" x14ac:dyDescent="0.3">
      <c r="A112" s="13" t="s">
        <v>28</v>
      </c>
      <c r="B112" s="14">
        <v>1</v>
      </c>
      <c r="C112" s="14">
        <v>2</v>
      </c>
      <c r="D112" s="14">
        <v>3</v>
      </c>
      <c r="E112" s="14">
        <v>4</v>
      </c>
      <c r="F112" s="14">
        <v>5</v>
      </c>
      <c r="G112" s="14">
        <v>6</v>
      </c>
      <c r="H112" s="14">
        <v>7</v>
      </c>
      <c r="J112" s="22" t="s">
        <v>28</v>
      </c>
      <c r="K112" s="23" t="s">
        <v>30</v>
      </c>
      <c r="L112" s="23" t="s">
        <v>31</v>
      </c>
      <c r="M112" s="23" t="s">
        <v>29</v>
      </c>
      <c r="V112" s="22" t="s">
        <v>22</v>
      </c>
      <c r="W112" s="60"/>
      <c r="X112" s="7">
        <v>54.808147797252495</v>
      </c>
      <c r="Y112" s="7">
        <v>51.89320388349514</v>
      </c>
      <c r="Z112" s="7">
        <v>58.503079109426807</v>
      </c>
      <c r="AA112" s="7">
        <v>68.090452261306524</v>
      </c>
      <c r="AB112" s="7">
        <v>63.69668246445498</v>
      </c>
      <c r="AC112" s="7"/>
      <c r="AD112" s="7"/>
      <c r="AE112" s="7"/>
      <c r="AF112" s="7"/>
      <c r="AG112" s="11"/>
      <c r="AH112" s="22" t="s">
        <v>28</v>
      </c>
      <c r="AI112" s="23"/>
      <c r="AJ112" s="23" t="s">
        <v>143</v>
      </c>
      <c r="AQ112" s="22" t="s">
        <v>22</v>
      </c>
      <c r="AR112" s="60"/>
      <c r="AS112" s="7">
        <v>57.9</v>
      </c>
      <c r="AT112" s="7">
        <v>52.352941176470587</v>
      </c>
      <c r="AU112" s="7">
        <v>70.170454545454547</v>
      </c>
      <c r="AV112" s="7">
        <v>120.66666666666667</v>
      </c>
      <c r="AW112" s="7">
        <v>115.86206896551724</v>
      </c>
      <c r="AX112" s="7"/>
      <c r="AY112" s="7"/>
      <c r="AZ112" s="7"/>
      <c r="BA112" s="7"/>
      <c r="BB112" s="11"/>
      <c r="BL112" s="22" t="s">
        <v>22</v>
      </c>
      <c r="BM112" s="60"/>
      <c r="BN112" s="7">
        <v>17.735670298436759</v>
      </c>
      <c r="BO112" s="7">
        <v>29.009708737864077</v>
      </c>
      <c r="BP112" s="7">
        <v>25.239223117006159</v>
      </c>
      <c r="BQ112" s="7">
        <v>12.663316582914572</v>
      </c>
      <c r="BR112" s="7">
        <v>17.061611374407583</v>
      </c>
      <c r="BS112" s="7"/>
      <c r="BT112" s="7"/>
      <c r="BU112" s="7"/>
      <c r="BV112" s="7"/>
      <c r="BW112" s="11"/>
      <c r="BX112" s="22" t="s">
        <v>28</v>
      </c>
      <c r="BY112" s="23" t="s">
        <v>39</v>
      </c>
      <c r="BZ112" s="23" t="s">
        <v>40</v>
      </c>
      <c r="CA112" s="25">
        <v>53.057040780917291</v>
      </c>
      <c r="CB112" s="25">
        <v>54.531153296139422</v>
      </c>
      <c r="CC112" s="25">
        <v>51.869545677092972</v>
      </c>
      <c r="CD112" s="25">
        <v>52.9318680170947</v>
      </c>
      <c r="CE112" s="25">
        <v>46.822865363052564</v>
      </c>
      <c r="CF112" s="25"/>
      <c r="CG112" s="17">
        <f t="shared" si="15"/>
        <v>51.842494626859391</v>
      </c>
      <c r="DE112" s="31"/>
      <c r="DZ112" s="6"/>
    </row>
    <row r="113" spans="1:130" s="5" customFormat="1" ht="15.75" thickTop="1" x14ac:dyDescent="0.25">
      <c r="A113" s="3" t="s">
        <v>0</v>
      </c>
      <c r="B113" s="7">
        <v>29</v>
      </c>
      <c r="C113" s="7">
        <v>55</v>
      </c>
      <c r="D113" s="7">
        <v>18</v>
      </c>
      <c r="E113" s="7">
        <v>24</v>
      </c>
      <c r="F113" s="7">
        <v>35</v>
      </c>
      <c r="G113" s="7"/>
      <c r="H113" s="7"/>
      <c r="J113" s="3" t="s">
        <v>0</v>
      </c>
      <c r="K113" s="7">
        <f>(SUM(B113:H113))/720</f>
        <v>0.22361111111111112</v>
      </c>
      <c r="L113" s="7">
        <f>(K113/K116)*100</f>
        <v>9.4097019286966681</v>
      </c>
      <c r="M113" s="7">
        <f>(L113/100)*60</f>
        <v>5.6458211572180002</v>
      </c>
      <c r="V113" s="22" t="s">
        <v>28</v>
      </c>
      <c r="W113" s="60"/>
      <c r="X113" s="7">
        <v>52.534343912837521</v>
      </c>
      <c r="Y113" s="7">
        <v>58.796025715955565</v>
      </c>
      <c r="Z113" s="7">
        <v>43.791469194312803</v>
      </c>
      <c r="AA113" s="7">
        <v>49.66824644549763</v>
      </c>
      <c r="AB113" s="7">
        <v>59.462915601023028</v>
      </c>
      <c r="AC113" s="7"/>
      <c r="AD113" s="7"/>
      <c r="AE113" s="7"/>
      <c r="AF113" s="7"/>
      <c r="AG113" s="11"/>
      <c r="AH113" s="3" t="s">
        <v>0</v>
      </c>
      <c r="AI113" s="7"/>
      <c r="AJ113" s="7">
        <v>13.416666666666666</v>
      </c>
      <c r="AQ113" s="22" t="s">
        <v>28</v>
      </c>
      <c r="AR113" s="60"/>
      <c r="AS113" s="7">
        <v>42.290076335877863</v>
      </c>
      <c r="AT113" s="7">
        <v>82.377049180327873</v>
      </c>
      <c r="AU113" s="7">
        <v>69.924242424242422</v>
      </c>
      <c r="AV113" s="7">
        <v>53.469387755102041</v>
      </c>
      <c r="AW113" s="7">
        <v>107.90697674418605</v>
      </c>
      <c r="AX113" s="7"/>
      <c r="AY113" s="7"/>
      <c r="AZ113" s="7"/>
      <c r="BA113" s="7"/>
      <c r="BB113" s="11"/>
      <c r="BC113" s="22" t="s">
        <v>28</v>
      </c>
      <c r="BD113" s="23" t="s">
        <v>36</v>
      </c>
      <c r="BE113" s="23" t="s">
        <v>37</v>
      </c>
      <c r="BL113" s="22" t="s">
        <v>28</v>
      </c>
      <c r="BM113" s="60"/>
      <c r="BN113" s="7">
        <v>31.719564187588819</v>
      </c>
      <c r="BO113" s="7">
        <v>23.144360023378141</v>
      </c>
      <c r="BP113" s="7">
        <v>18.085308056872041</v>
      </c>
      <c r="BQ113" s="7">
        <v>30.028436018957347</v>
      </c>
      <c r="BR113" s="7">
        <v>11.969309462915602</v>
      </c>
      <c r="BS113" s="7"/>
      <c r="BT113" s="7"/>
      <c r="BU113" s="7"/>
      <c r="BV113" s="7"/>
      <c r="BW113" s="11"/>
      <c r="BX113" s="3"/>
      <c r="BY113" s="23" t="s">
        <v>39</v>
      </c>
      <c r="BZ113" s="23" t="s">
        <v>41</v>
      </c>
      <c r="CA113" s="25">
        <v>32.13012825046053</v>
      </c>
      <c r="CB113" s="25">
        <v>37.621684825975088</v>
      </c>
      <c r="CC113" s="25">
        <v>37.764414898046226</v>
      </c>
      <c r="CD113" s="25">
        <v>39.266478614138663</v>
      </c>
      <c r="CE113" s="25">
        <v>35.341179176881781</v>
      </c>
      <c r="CF113" s="25"/>
      <c r="CG113" s="17">
        <f t="shared" si="15"/>
        <v>36.424777153100457</v>
      </c>
      <c r="CV113" s="4"/>
      <c r="DE113" s="31"/>
      <c r="DZ113" s="6"/>
    </row>
    <row r="114" spans="1:130" s="5" customFormat="1" x14ac:dyDescent="0.25">
      <c r="A114" s="3" t="s">
        <v>1</v>
      </c>
      <c r="B114" s="7">
        <v>306</v>
      </c>
      <c r="C114" s="7">
        <v>248</v>
      </c>
      <c r="D114" s="7">
        <v>111</v>
      </c>
      <c r="E114" s="7">
        <v>278</v>
      </c>
      <c r="F114" s="7">
        <v>63</v>
      </c>
      <c r="G114" s="7"/>
      <c r="H114" s="7"/>
      <c r="J114" s="3" t="s">
        <v>1</v>
      </c>
      <c r="K114" s="7">
        <f>(SUM(B114:H114))/720</f>
        <v>1.3972222222222221</v>
      </c>
      <c r="L114" s="7">
        <f>(K114/K116)*100</f>
        <v>58.796025715955565</v>
      </c>
      <c r="M114" s="7">
        <f>(L114/100)*60</f>
        <v>35.277615429573345</v>
      </c>
      <c r="V114" s="22" t="s">
        <v>23</v>
      </c>
      <c r="W114" s="60"/>
      <c r="X114" s="7">
        <v>48.460445286594037</v>
      </c>
      <c r="Y114" s="7">
        <v>50.315457413249206</v>
      </c>
      <c r="Z114" s="7"/>
      <c r="AA114" s="7"/>
      <c r="AB114" s="7"/>
      <c r="AC114" s="7"/>
      <c r="AD114" s="7"/>
      <c r="AE114" s="7"/>
      <c r="AF114" s="7"/>
      <c r="AG114" s="11"/>
      <c r="AH114" s="3" t="s">
        <v>13</v>
      </c>
      <c r="AI114" s="7"/>
      <c r="AJ114" s="7">
        <v>82.377049180327873</v>
      </c>
      <c r="AQ114" s="22" t="s">
        <v>23</v>
      </c>
      <c r="AR114" s="60"/>
      <c r="AS114" s="7">
        <v>44.912280701754383</v>
      </c>
      <c r="AT114" s="7">
        <v>54.43181818181818</v>
      </c>
      <c r="AU114" s="7"/>
      <c r="AV114" s="7"/>
      <c r="AW114" s="7"/>
      <c r="AX114" s="7"/>
      <c r="AY114" s="7"/>
      <c r="AZ114" s="7"/>
      <c r="BA114" s="7"/>
      <c r="BB114" s="11"/>
      <c r="BC114" s="3" t="s">
        <v>6</v>
      </c>
      <c r="BD114" s="7">
        <v>27</v>
      </c>
      <c r="BE114" s="7">
        <f>BD114/K116</f>
        <v>11.361776738749269</v>
      </c>
      <c r="BL114" s="22" t="s">
        <v>23</v>
      </c>
      <c r="BM114" s="60"/>
      <c r="BN114" s="7">
        <v>21.48744670772146</v>
      </c>
      <c r="BO114" s="7">
        <v>26.119873817034701</v>
      </c>
      <c r="BP114" s="7"/>
      <c r="BQ114" s="7"/>
      <c r="BR114" s="7"/>
      <c r="BW114" s="11"/>
      <c r="BX114" s="3"/>
      <c r="BY114" s="23" t="s">
        <v>42</v>
      </c>
      <c r="BZ114" s="23" t="s">
        <v>2</v>
      </c>
      <c r="CA114" s="25">
        <v>32.146971618333332</v>
      </c>
      <c r="CB114" s="25">
        <v>28.945910331157414</v>
      </c>
      <c r="CC114" s="25">
        <v>30.026337973305701</v>
      </c>
      <c r="CD114" s="25">
        <v>29.775375812755559</v>
      </c>
      <c r="CE114" s="25">
        <v>30.632802784097088</v>
      </c>
      <c r="CF114" s="25"/>
      <c r="CG114" s="17">
        <f t="shared" si="15"/>
        <v>30.305479703929819</v>
      </c>
      <c r="CV114" s="54"/>
      <c r="CW114" s="220" t="s">
        <v>85</v>
      </c>
      <c r="CX114" s="220"/>
      <c r="CY114" s="220"/>
      <c r="CZ114" s="220"/>
      <c r="DA114" s="220"/>
      <c r="DB114" s="220"/>
      <c r="DC114" s="220"/>
      <c r="DD114" s="220"/>
      <c r="DE114" s="31"/>
      <c r="DZ114" s="6"/>
    </row>
    <row r="115" spans="1:130" s="5" customFormat="1" x14ac:dyDescent="0.25">
      <c r="A115" s="1" t="s">
        <v>2</v>
      </c>
      <c r="B115" s="8">
        <v>25</v>
      </c>
      <c r="C115" s="8">
        <v>57</v>
      </c>
      <c r="D115" s="8">
        <v>231</v>
      </c>
      <c r="E115" s="8">
        <v>58</v>
      </c>
      <c r="F115" s="8">
        <v>173</v>
      </c>
      <c r="G115" s="8"/>
      <c r="H115" s="8"/>
      <c r="J115" s="1" t="s">
        <v>2</v>
      </c>
      <c r="K115" s="8">
        <f>(SUM(B115:H115))/720</f>
        <v>0.75555555555555554</v>
      </c>
      <c r="L115" s="8">
        <f>(K115/K116)*100</f>
        <v>31.794272355347747</v>
      </c>
      <c r="M115" s="8">
        <f>(L115/100)*60</f>
        <v>19.07656341320865</v>
      </c>
      <c r="V115" s="22" t="s">
        <v>24</v>
      </c>
      <c r="W115" s="61"/>
      <c r="X115" s="7"/>
      <c r="Y115" s="7"/>
      <c r="Z115" s="7">
        <v>49.667931688804558</v>
      </c>
      <c r="AA115" s="7"/>
      <c r="AB115" s="7"/>
      <c r="AG115" s="11"/>
      <c r="AH115" s="3" t="s">
        <v>2</v>
      </c>
      <c r="AI115" s="7"/>
      <c r="AJ115" s="7">
        <v>68</v>
      </c>
      <c r="AQ115" s="22" t="s">
        <v>24</v>
      </c>
      <c r="AR115" s="61"/>
      <c r="AS115" s="7"/>
      <c r="AT115" s="7"/>
      <c r="AU115" s="7">
        <v>74.785714285714292</v>
      </c>
      <c r="AV115" s="7"/>
      <c r="AW115" s="7"/>
      <c r="BB115" s="11"/>
      <c r="BC115" s="3" t="s">
        <v>7</v>
      </c>
      <c r="BD115" s="7">
        <v>55</v>
      </c>
      <c r="BE115" s="7">
        <f>BD115/K116</f>
        <v>23.144360023378141</v>
      </c>
      <c r="BL115" s="22" t="s">
        <v>24</v>
      </c>
      <c r="BM115" s="61"/>
      <c r="BN115" s="7"/>
      <c r="BO115" s="7"/>
      <c r="BP115" s="7">
        <v>20.15180265654649</v>
      </c>
      <c r="BQ115" s="7"/>
      <c r="BR115" s="7"/>
      <c r="BW115" s="11"/>
      <c r="BX115" s="3"/>
      <c r="BY115" s="23" t="s">
        <v>42</v>
      </c>
      <c r="BZ115" s="23" t="s">
        <v>43</v>
      </c>
      <c r="CA115" s="25">
        <v>31.352842206003292</v>
      </c>
      <c r="CB115" s="25">
        <v>26.463626299875457</v>
      </c>
      <c r="CC115" s="25">
        <v>28.802849567142854</v>
      </c>
      <c r="CD115" s="25">
        <v>23.499468155336135</v>
      </c>
      <c r="CE115" s="25">
        <v>25.243179562615765</v>
      </c>
      <c r="CF115" s="25"/>
      <c r="CG115" s="17">
        <f t="shared" si="15"/>
        <v>27.0723931581947</v>
      </c>
      <c r="CV115" s="54"/>
      <c r="CW115" s="25" t="s">
        <v>33</v>
      </c>
      <c r="CX115" s="25" t="s">
        <v>57</v>
      </c>
      <c r="CY115" s="25" t="s">
        <v>58</v>
      </c>
      <c r="CZ115" s="25" t="s">
        <v>59</v>
      </c>
      <c r="DA115" s="25" t="s">
        <v>34</v>
      </c>
      <c r="DB115" s="25" t="s">
        <v>35</v>
      </c>
      <c r="DC115" s="25"/>
      <c r="DD115" s="25"/>
      <c r="DE115" s="31"/>
      <c r="DZ115" s="6"/>
    </row>
    <row r="116" spans="1:130" s="5" customFormat="1" x14ac:dyDescent="0.25">
      <c r="A116" s="3" t="s">
        <v>10</v>
      </c>
      <c r="B116" s="7">
        <v>360</v>
      </c>
      <c r="C116" s="7">
        <v>360</v>
      </c>
      <c r="D116" s="7">
        <v>360</v>
      </c>
      <c r="E116" s="7">
        <v>360</v>
      </c>
      <c r="F116" s="7">
        <v>271</v>
      </c>
      <c r="G116" s="7"/>
      <c r="H116" s="7"/>
      <c r="J116" s="3" t="s">
        <v>10</v>
      </c>
      <c r="K116" s="7">
        <f>(SUM(B116:H116))/720</f>
        <v>2.3763888888888891</v>
      </c>
      <c r="L116" s="7">
        <f>SUM(L113:L115)</f>
        <v>99.999999999999972</v>
      </c>
      <c r="M116" s="7">
        <f>SUM(M113:M115)</f>
        <v>60</v>
      </c>
      <c r="V116" s="22" t="s">
        <v>25</v>
      </c>
      <c r="W116" s="61"/>
      <c r="X116" s="7"/>
      <c r="Y116" s="7"/>
      <c r="Z116" s="7"/>
      <c r="AA116" s="7">
        <v>54.713114754098356</v>
      </c>
      <c r="AB116" s="7">
        <v>59.349593495934961</v>
      </c>
      <c r="AG116" s="11"/>
      <c r="AH116" s="3"/>
      <c r="AI116" s="7"/>
      <c r="AJ116" s="7"/>
      <c r="AQ116" s="22" t="s">
        <v>25</v>
      </c>
      <c r="AR116" s="61"/>
      <c r="AS116" s="7"/>
      <c r="AT116" s="7"/>
      <c r="AU116" s="7"/>
      <c r="AV116" s="7">
        <v>108.77551020408163</v>
      </c>
      <c r="AW116" s="7">
        <v>98.07692307692308</v>
      </c>
      <c r="BB116" s="11"/>
      <c r="BC116" s="3" t="s">
        <v>8</v>
      </c>
      <c r="BD116" s="7">
        <v>34</v>
      </c>
      <c r="BE116" s="7">
        <f>BD116/K116</f>
        <v>14.307422559906486</v>
      </c>
      <c r="BL116" s="22" t="s">
        <v>25</v>
      </c>
      <c r="BM116" s="61"/>
      <c r="BN116" s="7"/>
      <c r="BO116" s="7"/>
      <c r="BP116" s="7"/>
      <c r="BQ116" s="7">
        <v>17.704918032786885</v>
      </c>
      <c r="BR116" s="7">
        <v>16.306620209059233</v>
      </c>
      <c r="BW116" s="11"/>
      <c r="BX116" s="3"/>
      <c r="BY116" s="23" t="s">
        <v>44</v>
      </c>
      <c r="BZ116" s="23" t="s">
        <v>45</v>
      </c>
      <c r="CA116" s="25">
        <v>29.769752393312629</v>
      </c>
      <c r="CB116" s="25">
        <v>33.427183042349533</v>
      </c>
      <c r="CC116" s="25">
        <v>33.505411320947289</v>
      </c>
      <c r="CD116" s="25">
        <v>33.540409688766658</v>
      </c>
      <c r="CE116" s="25">
        <v>32.700811880370196</v>
      </c>
      <c r="CF116" s="25"/>
      <c r="CG116" s="17">
        <f t="shared" si="15"/>
        <v>32.588713665149257</v>
      </c>
      <c r="CV116" s="22" t="s">
        <v>16</v>
      </c>
      <c r="CW116" s="44"/>
      <c r="CX116" s="17"/>
      <c r="CY116" s="17">
        <v>41.750915325218557</v>
      </c>
      <c r="CZ116" s="17">
        <v>31.161376056210816</v>
      </c>
      <c r="DA116" s="63">
        <v>29.347504587792358</v>
      </c>
      <c r="DB116" s="2"/>
      <c r="DE116" s="31"/>
      <c r="DZ116" s="6"/>
    </row>
    <row r="117" spans="1:130" s="5" customFormat="1" ht="15.75" thickBot="1" x14ac:dyDescent="0.3">
      <c r="A117" s="3"/>
      <c r="B117" s="7"/>
      <c r="C117" s="7"/>
      <c r="D117" s="7"/>
      <c r="E117" s="7"/>
      <c r="F117" s="7"/>
      <c r="G117" s="7"/>
      <c r="H117" s="7"/>
      <c r="J117" s="3"/>
      <c r="V117" s="59"/>
      <c r="W117" s="5" t="s">
        <v>166</v>
      </c>
      <c r="X117" s="5" t="s">
        <v>183</v>
      </c>
      <c r="AG117" s="11"/>
      <c r="AQ117" s="59"/>
      <c r="AR117" s="5" t="s">
        <v>166</v>
      </c>
      <c r="AS117" s="7" t="s">
        <v>196</v>
      </c>
      <c r="BB117" s="11"/>
      <c r="BC117" s="3" t="s">
        <v>9</v>
      </c>
      <c r="BD117" s="7">
        <v>33</v>
      </c>
      <c r="BE117" s="7">
        <f>BD117/K116</f>
        <v>13.886616014026883</v>
      </c>
      <c r="BL117" s="62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11"/>
      <c r="BX117" s="12"/>
      <c r="BY117" s="26" t="s">
        <v>46</v>
      </c>
      <c r="BZ117" s="26" t="s">
        <v>47</v>
      </c>
      <c r="CA117" s="27">
        <v>34.255335398639716</v>
      </c>
      <c r="CB117" s="27">
        <v>33.800075628655293</v>
      </c>
      <c r="CC117" s="27">
        <v>36.369763484042124</v>
      </c>
      <c r="CD117" s="27">
        <v>35.534520324045786</v>
      </c>
      <c r="CE117" s="27">
        <v>36.885821492594339</v>
      </c>
      <c r="CF117" s="27"/>
      <c r="CG117" s="17">
        <f t="shared" si="15"/>
        <v>35.369103265595456</v>
      </c>
      <c r="CV117" s="22" t="s">
        <v>17</v>
      </c>
      <c r="CW117" s="44"/>
      <c r="CX117" s="17">
        <v>38.961663955074918</v>
      </c>
      <c r="CY117" s="17">
        <v>32.543215765478664</v>
      </c>
      <c r="CZ117" s="17">
        <v>30.10303223931048</v>
      </c>
      <c r="DA117" s="63">
        <v>30.491715521977149</v>
      </c>
      <c r="DB117" s="2">
        <v>22.628217778127521</v>
      </c>
      <c r="DE117" s="31"/>
      <c r="DZ117" s="6"/>
    </row>
    <row r="118" spans="1:130" s="5" customFormat="1" ht="16.5" thickTop="1" thickBot="1" x14ac:dyDescent="0.3">
      <c r="A118" s="13" t="s">
        <v>23</v>
      </c>
      <c r="B118" s="14">
        <v>1</v>
      </c>
      <c r="C118" s="14">
        <v>2</v>
      </c>
      <c r="D118" s="14">
        <v>3</v>
      </c>
      <c r="E118" s="14">
        <v>4</v>
      </c>
      <c r="F118" s="14">
        <v>5</v>
      </c>
      <c r="G118" s="14">
        <v>6</v>
      </c>
      <c r="H118" s="14">
        <v>7</v>
      </c>
      <c r="J118" s="22" t="s">
        <v>23</v>
      </c>
      <c r="K118" s="23" t="s">
        <v>30</v>
      </c>
      <c r="L118" s="23" t="s">
        <v>31</v>
      </c>
      <c r="M118" s="23" t="s">
        <v>29</v>
      </c>
      <c r="V118" s="59"/>
      <c r="AG118" s="11"/>
      <c r="AH118" s="22" t="s">
        <v>23</v>
      </c>
      <c r="AI118" s="23"/>
      <c r="AJ118" s="23" t="s">
        <v>143</v>
      </c>
      <c r="AQ118" s="59"/>
      <c r="BB118" s="11"/>
      <c r="BL118" s="62"/>
      <c r="BM118" s="4" t="s">
        <v>166</v>
      </c>
      <c r="BN118" s="4" t="s">
        <v>206</v>
      </c>
      <c r="BO118" s="4"/>
      <c r="BP118" s="4"/>
      <c r="BQ118" s="4"/>
      <c r="BR118" s="4"/>
      <c r="BS118" s="4"/>
      <c r="BT118" s="4"/>
      <c r="BU118" s="4"/>
      <c r="BV118" s="4"/>
      <c r="BW118" s="11"/>
      <c r="BX118" s="22" t="s">
        <v>23</v>
      </c>
      <c r="BY118" s="23" t="s">
        <v>39</v>
      </c>
      <c r="BZ118" s="23" t="s">
        <v>40</v>
      </c>
      <c r="CA118" s="25">
        <v>53.18898442137781</v>
      </c>
      <c r="CB118" s="25">
        <v>54.474463266151986</v>
      </c>
      <c r="CC118" s="25">
        <v>52.832182275507236</v>
      </c>
      <c r="CD118" s="25">
        <v>55.33960636193234</v>
      </c>
      <c r="CE118" s="25">
        <v>55.651098666953388</v>
      </c>
      <c r="CF118" s="25">
        <v>48.028815490697369</v>
      </c>
      <c r="CG118" s="17">
        <f t="shared" si="15"/>
        <v>53.252525080436691</v>
      </c>
      <c r="CV118" s="22" t="s">
        <v>18</v>
      </c>
      <c r="CW118" s="44"/>
      <c r="CX118" s="17">
        <v>41.02294462871415</v>
      </c>
      <c r="CY118" s="17">
        <v>43.566304742711623</v>
      </c>
      <c r="CZ118" s="17">
        <v>39.612526758826164</v>
      </c>
      <c r="DA118" s="63">
        <v>36.300272957635514</v>
      </c>
      <c r="DB118" s="2">
        <v>35.888018491317354</v>
      </c>
      <c r="DE118" s="31"/>
      <c r="DZ118" s="6"/>
    </row>
    <row r="119" spans="1:130" s="5" customFormat="1" ht="15.75" thickTop="1" x14ac:dyDescent="0.25">
      <c r="A119" s="3" t="s">
        <v>0</v>
      </c>
      <c r="B119" s="7">
        <v>92</v>
      </c>
      <c r="C119" s="7">
        <v>23</v>
      </c>
      <c r="D119" s="7">
        <v>24</v>
      </c>
      <c r="E119" s="7">
        <v>25</v>
      </c>
      <c r="F119" s="7">
        <v>77</v>
      </c>
      <c r="G119" s="7">
        <v>36</v>
      </c>
      <c r="H119" s="7"/>
      <c r="J119" s="3" t="s">
        <v>0</v>
      </c>
      <c r="K119" s="7">
        <f>(SUM(B119:H119))/720</f>
        <v>0.38472222222222224</v>
      </c>
      <c r="L119" s="7">
        <f>(K119/K122)*100</f>
        <v>14.563617245005259</v>
      </c>
      <c r="M119" s="7">
        <f>(L119/100)*60</f>
        <v>8.7381703470031553</v>
      </c>
      <c r="V119" s="54"/>
      <c r="W119" s="5" t="s">
        <v>176</v>
      </c>
      <c r="AG119" s="11"/>
      <c r="AH119" s="3" t="s">
        <v>0</v>
      </c>
      <c r="AI119" s="7"/>
      <c r="AJ119" s="7">
        <v>16.890243902439025</v>
      </c>
      <c r="AQ119" s="54"/>
      <c r="AR119" s="5" t="s">
        <v>197</v>
      </c>
      <c r="BB119" s="11"/>
      <c r="BC119" s="22" t="s">
        <v>23</v>
      </c>
      <c r="BD119" s="23" t="s">
        <v>36</v>
      </c>
      <c r="BE119" s="23" t="s">
        <v>37</v>
      </c>
      <c r="BL119" s="62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11"/>
      <c r="BX119" s="3"/>
      <c r="BY119" s="23" t="s">
        <v>39</v>
      </c>
      <c r="BZ119" s="23" t="s">
        <v>41</v>
      </c>
      <c r="CA119" s="25">
        <v>33.613612247346822</v>
      </c>
      <c r="CB119" s="25">
        <v>38.231216622826089</v>
      </c>
      <c r="CC119" s="25">
        <v>33.418427649375005</v>
      </c>
      <c r="CD119" s="25">
        <v>40.190631730616659</v>
      </c>
      <c r="CE119" s="25">
        <v>36.142356505285186</v>
      </c>
      <c r="CF119" s="25">
        <v>31.794003611000004</v>
      </c>
      <c r="CG119" s="17">
        <f t="shared" si="15"/>
        <v>35.56504139440829</v>
      </c>
      <c r="CV119" s="22" t="s">
        <v>19</v>
      </c>
      <c r="CW119" s="44"/>
      <c r="CX119" s="17">
        <v>52.198532191212131</v>
      </c>
      <c r="CY119" s="17">
        <v>33.756319823659545</v>
      </c>
      <c r="CZ119" s="17">
        <v>41.523408638838447</v>
      </c>
      <c r="DA119" s="63">
        <v>30.476572752894786</v>
      </c>
      <c r="DB119" s="2">
        <v>34.343091753736822</v>
      </c>
      <c r="DE119" s="31"/>
      <c r="DZ119" s="6"/>
    </row>
    <row r="120" spans="1:130" s="5" customFormat="1" x14ac:dyDescent="0.25">
      <c r="A120" s="3" t="s">
        <v>1</v>
      </c>
      <c r="B120" s="7">
        <v>170</v>
      </c>
      <c r="C120" s="7">
        <v>242</v>
      </c>
      <c r="D120" s="7">
        <v>99</v>
      </c>
      <c r="E120" s="7">
        <v>197</v>
      </c>
      <c r="F120" s="7">
        <v>209</v>
      </c>
      <c r="G120" s="7">
        <v>40</v>
      </c>
      <c r="H120" s="7"/>
      <c r="J120" s="3" t="s">
        <v>1</v>
      </c>
      <c r="K120" s="7">
        <f>(SUM(B120:H120))/720</f>
        <v>1.3291666666666666</v>
      </c>
      <c r="L120" s="7">
        <f>(K120/K122)*100</f>
        <v>50.315457413249206</v>
      </c>
      <c r="M120" s="7">
        <f>(L120/100)*60</f>
        <v>30.189274447949526</v>
      </c>
      <c r="V120" s="54"/>
      <c r="AG120" s="11"/>
      <c r="AH120" s="3" t="s">
        <v>13</v>
      </c>
      <c r="AI120" s="7"/>
      <c r="AJ120" s="7">
        <v>54.43181818181818</v>
      </c>
      <c r="AQ120" s="54"/>
      <c r="BB120" s="11"/>
      <c r="BC120" s="3" t="s">
        <v>6</v>
      </c>
      <c r="BD120" s="7">
        <v>42</v>
      </c>
      <c r="BE120" s="7">
        <f>BD120/K122</f>
        <v>15.899053627760253</v>
      </c>
      <c r="BL120" s="62"/>
      <c r="BM120" s="4" t="s">
        <v>207</v>
      </c>
      <c r="BN120" s="4"/>
      <c r="BO120" s="4"/>
      <c r="BP120" s="4"/>
      <c r="BQ120" s="4"/>
      <c r="BR120" s="4"/>
      <c r="BS120" s="4"/>
      <c r="BT120" s="4"/>
      <c r="BU120" s="4"/>
      <c r="BV120" s="4"/>
      <c r="BW120" s="11"/>
      <c r="BX120" s="3"/>
      <c r="BY120" s="23" t="s">
        <v>42</v>
      </c>
      <c r="BZ120" s="23" t="s">
        <v>2</v>
      </c>
      <c r="CA120" s="25">
        <v>25.233099693536907</v>
      </c>
      <c r="CB120" s="25">
        <v>24.009378271134693</v>
      </c>
      <c r="CC120" s="25">
        <v>23.991072522758131</v>
      </c>
      <c r="CD120" s="25">
        <v>23.627008895249453</v>
      </c>
      <c r="CE120" s="25">
        <v>24.27205365931507</v>
      </c>
      <c r="CF120" s="25">
        <v>27.002040786392314</v>
      </c>
      <c r="CG120" s="17">
        <f t="shared" si="15"/>
        <v>24.689108971397761</v>
      </c>
      <c r="CV120" s="22" t="s">
        <v>20</v>
      </c>
      <c r="CW120" s="44"/>
      <c r="CX120" s="17">
        <v>48.34432665460853</v>
      </c>
      <c r="CY120" s="17">
        <v>39.032627607424828</v>
      </c>
      <c r="CZ120" s="17"/>
      <c r="DA120" s="63"/>
      <c r="DB120" s="2">
        <v>29.186228989618478</v>
      </c>
      <c r="DE120" s="31"/>
      <c r="DZ120" s="6"/>
    </row>
    <row r="121" spans="1:130" s="5" customFormat="1" x14ac:dyDescent="0.25">
      <c r="A121" s="1" t="s">
        <v>2</v>
      </c>
      <c r="B121" s="8">
        <v>98</v>
      </c>
      <c r="C121" s="8">
        <v>95</v>
      </c>
      <c r="D121" s="8">
        <v>237</v>
      </c>
      <c r="E121" s="8">
        <v>138</v>
      </c>
      <c r="F121" s="8">
        <v>74</v>
      </c>
      <c r="G121" s="8">
        <v>26</v>
      </c>
      <c r="H121" s="8"/>
      <c r="J121" s="1" t="s">
        <v>2</v>
      </c>
      <c r="K121" s="8">
        <f>(SUM(B121:H121))/720</f>
        <v>0.92777777777777781</v>
      </c>
      <c r="L121" s="8">
        <f>(K121/K122)*100</f>
        <v>35.120925341745533</v>
      </c>
      <c r="M121" s="8">
        <f>(L121/100)*60</f>
        <v>21.072555205047323</v>
      </c>
      <c r="V121" s="54"/>
      <c r="W121" s="5" t="s">
        <v>91</v>
      </c>
      <c r="X121" s="5" t="s">
        <v>126</v>
      </c>
      <c r="Y121" s="5" t="s">
        <v>184</v>
      </c>
      <c r="Z121" s="4"/>
      <c r="AA121" s="4"/>
      <c r="AG121" s="11"/>
      <c r="AH121" s="3" t="s">
        <v>2</v>
      </c>
      <c r="AI121" s="7"/>
      <c r="AJ121" s="7">
        <v>56.610169491525426</v>
      </c>
      <c r="AQ121" s="54"/>
      <c r="AR121" s="5" t="s">
        <v>91</v>
      </c>
      <c r="AS121" s="5" t="s">
        <v>126</v>
      </c>
      <c r="AT121" s="5" t="s">
        <v>198</v>
      </c>
      <c r="AU121" s="4"/>
      <c r="AV121" s="4"/>
      <c r="BB121" s="11"/>
      <c r="BC121" s="3" t="s">
        <v>7</v>
      </c>
      <c r="BD121" s="7">
        <v>69</v>
      </c>
      <c r="BE121" s="7">
        <f>BD121/K122</f>
        <v>26.119873817034701</v>
      </c>
      <c r="BL121" s="62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11"/>
      <c r="BX121" s="3"/>
      <c r="BY121" s="23" t="s">
        <v>42</v>
      </c>
      <c r="BZ121" s="23" t="s">
        <v>43</v>
      </c>
      <c r="CA121" s="25">
        <v>27.152847068175891</v>
      </c>
      <c r="CB121" s="25">
        <v>26.810309444999998</v>
      </c>
      <c r="CC121" s="25">
        <v>23.994199493750003</v>
      </c>
      <c r="CD121" s="25">
        <v>22.969093331541664</v>
      </c>
      <c r="CE121" s="25">
        <v>25.949966458042908</v>
      </c>
      <c r="CF121" s="25">
        <v>25.687884695319326</v>
      </c>
      <c r="CG121" s="17">
        <f t="shared" si="15"/>
        <v>25.427383415304963</v>
      </c>
      <c r="CV121" s="22" t="s">
        <v>21</v>
      </c>
      <c r="CW121" s="44"/>
      <c r="CX121" s="17">
        <v>48.062499955368317</v>
      </c>
      <c r="CY121" s="17">
        <v>47.984790122817536</v>
      </c>
      <c r="CZ121" s="17">
        <v>41.128339615267286</v>
      </c>
      <c r="DA121" s="63">
        <v>30.829903935948796</v>
      </c>
      <c r="DB121" s="2">
        <v>25.951127206326262</v>
      </c>
      <c r="DE121" s="31"/>
      <c r="DZ121" s="6"/>
    </row>
    <row r="122" spans="1:130" s="5" customFormat="1" x14ac:dyDescent="0.25">
      <c r="A122" s="3" t="s">
        <v>10</v>
      </c>
      <c r="B122" s="7">
        <v>360</v>
      </c>
      <c r="C122" s="7">
        <v>360</v>
      </c>
      <c r="D122" s="7">
        <v>360</v>
      </c>
      <c r="E122" s="7">
        <v>360</v>
      </c>
      <c r="F122" s="7">
        <v>360</v>
      </c>
      <c r="G122" s="7">
        <v>102</v>
      </c>
      <c r="H122" s="7"/>
      <c r="J122" s="3" t="s">
        <v>10</v>
      </c>
      <c r="K122" s="7">
        <f>(SUM(B122:H122))/720</f>
        <v>2.6416666666666666</v>
      </c>
      <c r="L122" s="7">
        <f>SUM(L119:L121)</f>
        <v>100</v>
      </c>
      <c r="M122" s="7">
        <f>SUM(M119:M121)</f>
        <v>60</v>
      </c>
      <c r="V122" s="54"/>
      <c r="Z122" s="4"/>
      <c r="AA122" s="4"/>
      <c r="AG122" s="11"/>
      <c r="AH122" s="3"/>
      <c r="AI122" s="7"/>
      <c r="AJ122" s="7"/>
      <c r="AQ122" s="54"/>
      <c r="AU122" s="4"/>
      <c r="AV122" s="4"/>
      <c r="BB122" s="11"/>
      <c r="BC122" s="3" t="s">
        <v>8</v>
      </c>
      <c r="BD122" s="7">
        <v>46</v>
      </c>
      <c r="BE122" s="7">
        <f>BD122/K122</f>
        <v>17.413249211356469</v>
      </c>
      <c r="BL122" s="62"/>
      <c r="BM122" s="4" t="s">
        <v>91</v>
      </c>
      <c r="BN122" s="4" t="s">
        <v>126</v>
      </c>
      <c r="BO122" s="4" t="s">
        <v>208</v>
      </c>
      <c r="BP122" s="4"/>
      <c r="BQ122" s="4"/>
      <c r="BR122" s="4"/>
      <c r="BS122" s="4"/>
      <c r="BT122" s="4"/>
      <c r="BU122" s="4"/>
      <c r="BV122" s="4"/>
      <c r="BW122" s="11"/>
      <c r="BX122" s="3"/>
      <c r="BY122" s="23" t="s">
        <v>44</v>
      </c>
      <c r="BZ122" s="23" t="s">
        <v>45</v>
      </c>
      <c r="CA122" s="25">
        <v>30.403269354951938</v>
      </c>
      <c r="CB122" s="25">
        <v>29.486830493622165</v>
      </c>
      <c r="CC122" s="25">
        <v>28.32458969261879</v>
      </c>
      <c r="CD122" s="25">
        <v>28.197436555689656</v>
      </c>
      <c r="CE122" s="25">
        <v>29.842259872397261</v>
      </c>
      <c r="CF122" s="25">
        <v>32.669242224892301</v>
      </c>
      <c r="CG122" s="17">
        <f t="shared" si="15"/>
        <v>29.820604699028689</v>
      </c>
      <c r="CV122" s="22" t="s">
        <v>22</v>
      </c>
      <c r="CW122" s="44"/>
      <c r="CX122" s="17">
        <v>42.81145098244081</v>
      </c>
      <c r="CY122" s="17">
        <v>34.729213452926508</v>
      </c>
      <c r="CZ122" s="17">
        <v>31.771730395510417</v>
      </c>
      <c r="DA122" s="63"/>
      <c r="DB122" s="2">
        <v>27.119982044043383</v>
      </c>
      <c r="DE122" s="31"/>
      <c r="DZ122" s="6"/>
    </row>
    <row r="123" spans="1:130" s="5" customFormat="1" ht="15.75" thickBot="1" x14ac:dyDescent="0.3">
      <c r="A123" s="3"/>
      <c r="B123" s="7"/>
      <c r="C123" s="7"/>
      <c r="D123" s="7"/>
      <c r="E123" s="7"/>
      <c r="F123" s="7"/>
      <c r="G123" s="7"/>
      <c r="H123" s="7"/>
      <c r="J123" s="3"/>
      <c r="V123" s="54"/>
      <c r="W123" s="5" t="s">
        <v>93</v>
      </c>
      <c r="X123" s="5" t="s">
        <v>126</v>
      </c>
      <c r="Y123" s="5" t="s">
        <v>177</v>
      </c>
      <c r="Z123" s="4"/>
      <c r="AA123" s="4"/>
      <c r="AG123" s="11"/>
      <c r="AQ123" s="54"/>
      <c r="AR123" s="4" t="s">
        <v>93</v>
      </c>
      <c r="AS123" s="4" t="s">
        <v>126</v>
      </c>
      <c r="AT123" s="4" t="s">
        <v>199</v>
      </c>
      <c r="AU123" s="4"/>
      <c r="AV123" s="4"/>
      <c r="BB123" s="11"/>
      <c r="BC123" s="3" t="s">
        <v>9</v>
      </c>
      <c r="BD123" s="7">
        <v>40</v>
      </c>
      <c r="BE123" s="7">
        <f>BD123/K122</f>
        <v>15.141955835962145</v>
      </c>
      <c r="BL123" s="62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11"/>
      <c r="BX123" s="12"/>
      <c r="BY123" s="26" t="s">
        <v>46</v>
      </c>
      <c r="BZ123" s="26" t="s">
        <v>47</v>
      </c>
      <c r="CA123" s="27">
        <v>32.256304106974</v>
      </c>
      <c r="CB123" s="27">
        <v>30.317209763651618</v>
      </c>
      <c r="CC123" s="27">
        <v>31.749507218003174</v>
      </c>
      <c r="CD123" s="27">
        <v>29.946623606302996</v>
      </c>
      <c r="CE123" s="27">
        <v>31.312624319922318</v>
      </c>
      <c r="CF123" s="27">
        <v>38.03400422322369</v>
      </c>
      <c r="CG123" s="17">
        <f t="shared" si="15"/>
        <v>32.269378873012961</v>
      </c>
      <c r="CS123" s="4"/>
      <c r="CT123" s="4"/>
      <c r="CU123" s="4"/>
      <c r="CV123" s="22" t="s">
        <v>28</v>
      </c>
      <c r="CW123" s="44"/>
      <c r="CX123" s="17">
        <v>43.512198506652794</v>
      </c>
      <c r="CY123" s="17">
        <v>36.424777153100457</v>
      </c>
      <c r="CZ123" s="17">
        <v>31.924570126318699</v>
      </c>
      <c r="DA123" s="63">
        <v>26.12988391291454</v>
      </c>
      <c r="DB123" s="2">
        <v>29.685544857817785</v>
      </c>
      <c r="DE123" s="31"/>
      <c r="DZ123" s="6"/>
    </row>
    <row r="124" spans="1:130" s="5" customFormat="1" ht="16.5" thickTop="1" thickBot="1" x14ac:dyDescent="0.3">
      <c r="A124" s="13" t="s">
        <v>24</v>
      </c>
      <c r="B124" s="14">
        <v>1</v>
      </c>
      <c r="C124" s="14">
        <v>2</v>
      </c>
      <c r="D124" s="14">
        <v>3</v>
      </c>
      <c r="E124" s="14">
        <v>4</v>
      </c>
      <c r="F124" s="14">
        <v>5</v>
      </c>
      <c r="G124" s="14">
        <v>6</v>
      </c>
      <c r="H124" s="14">
        <v>7</v>
      </c>
      <c r="J124" s="22" t="s">
        <v>24</v>
      </c>
      <c r="K124" s="23" t="s">
        <v>30</v>
      </c>
      <c r="L124" s="23" t="s">
        <v>31</v>
      </c>
      <c r="M124" s="23" t="s">
        <v>29</v>
      </c>
      <c r="V124" s="54"/>
      <c r="Z124" s="4"/>
      <c r="AA124" s="4"/>
      <c r="AG124" s="11"/>
      <c r="AH124" s="22" t="s">
        <v>24</v>
      </c>
      <c r="AI124" s="23"/>
      <c r="AJ124" s="23" t="s">
        <v>143</v>
      </c>
      <c r="AQ124" s="54"/>
      <c r="AU124" s="4"/>
      <c r="AV124" s="4"/>
      <c r="BB124" s="11"/>
      <c r="BL124" s="62"/>
      <c r="BM124" s="4" t="s">
        <v>93</v>
      </c>
      <c r="BN124" s="4" t="s">
        <v>126</v>
      </c>
      <c r="BO124" s="4" t="s">
        <v>209</v>
      </c>
      <c r="BP124" s="4"/>
      <c r="BQ124" s="4"/>
      <c r="BR124" s="4"/>
      <c r="BS124" s="4"/>
      <c r="BT124" s="4"/>
      <c r="BU124" s="4"/>
      <c r="BV124" s="4"/>
      <c r="BW124" s="11"/>
      <c r="BX124" s="22" t="s">
        <v>24</v>
      </c>
      <c r="BY124" s="23" t="s">
        <v>39</v>
      </c>
      <c r="BZ124" s="23" t="s">
        <v>40</v>
      </c>
      <c r="CA124" s="25"/>
      <c r="CB124" s="25"/>
      <c r="CC124" s="25"/>
      <c r="CD124" s="25"/>
      <c r="CE124" s="25"/>
      <c r="CF124" s="25"/>
      <c r="CG124" s="17"/>
      <c r="CS124" s="4"/>
      <c r="CT124" s="4"/>
      <c r="CU124" s="4"/>
      <c r="CV124" s="22" t="s">
        <v>23</v>
      </c>
      <c r="CW124" s="44"/>
      <c r="CX124" s="17">
        <v>47.529517829590297</v>
      </c>
      <c r="CY124" s="17">
        <v>35.56504139440829</v>
      </c>
      <c r="CZ124" s="17"/>
      <c r="DA124" s="63">
        <v>28.660227346539525</v>
      </c>
      <c r="DB124" s="2"/>
      <c r="DE124" s="31"/>
      <c r="DZ124" s="6"/>
    </row>
    <row r="125" spans="1:130" s="5" customFormat="1" ht="15.75" thickTop="1" x14ac:dyDescent="0.25">
      <c r="A125" s="3" t="s">
        <v>0</v>
      </c>
      <c r="B125" s="7"/>
      <c r="C125" s="7"/>
      <c r="D125" s="7"/>
      <c r="E125" s="7"/>
      <c r="F125" s="7"/>
      <c r="G125" s="7"/>
      <c r="H125" s="7"/>
      <c r="J125" s="3" t="s">
        <v>0</v>
      </c>
      <c r="K125" s="7"/>
      <c r="L125" s="7"/>
      <c r="M125" s="7"/>
      <c r="V125" s="54"/>
      <c r="W125" s="5" t="s">
        <v>153</v>
      </c>
      <c r="X125" s="5" t="s">
        <v>94</v>
      </c>
      <c r="Y125" s="5" t="s">
        <v>95</v>
      </c>
      <c r="Z125" s="2" t="s">
        <v>96</v>
      </c>
      <c r="AA125" s="4" t="s">
        <v>97</v>
      </c>
      <c r="AB125" s="2" t="s">
        <v>5</v>
      </c>
      <c r="AG125" s="11"/>
      <c r="AH125" s="3" t="s">
        <v>0</v>
      </c>
      <c r="AI125" s="7"/>
      <c r="AJ125" s="7"/>
      <c r="AQ125" s="54"/>
      <c r="AR125" s="5" t="s">
        <v>153</v>
      </c>
      <c r="AS125" s="5" t="s">
        <v>94</v>
      </c>
      <c r="AT125" s="5" t="s">
        <v>95</v>
      </c>
      <c r="AU125" s="4" t="s">
        <v>96</v>
      </c>
      <c r="AV125" s="4" t="s">
        <v>97</v>
      </c>
      <c r="AW125" s="5" t="s">
        <v>5</v>
      </c>
      <c r="BB125" s="11"/>
      <c r="BC125" s="22" t="s">
        <v>24</v>
      </c>
      <c r="BD125" s="23" t="s">
        <v>36</v>
      </c>
      <c r="BE125" s="23" t="s">
        <v>37</v>
      </c>
      <c r="BL125" s="62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11"/>
      <c r="BX125" s="3"/>
      <c r="BY125" s="23" t="s">
        <v>39</v>
      </c>
      <c r="BZ125" s="23" t="s">
        <v>41</v>
      </c>
      <c r="CA125" s="25"/>
      <c r="CB125" s="25"/>
      <c r="CC125" s="25"/>
      <c r="CD125" s="25"/>
      <c r="CE125" s="25"/>
      <c r="CF125" s="25"/>
      <c r="CG125" s="17"/>
      <c r="CS125" s="4"/>
      <c r="CT125" s="4"/>
      <c r="CU125" s="4"/>
      <c r="CV125" s="22" t="s">
        <v>24</v>
      </c>
      <c r="CW125" s="44"/>
      <c r="CX125" s="17"/>
      <c r="CY125" s="17"/>
      <c r="CZ125" s="17">
        <v>37.679719606073199</v>
      </c>
      <c r="DA125" s="63"/>
      <c r="DB125" s="2"/>
      <c r="DE125" s="31"/>
      <c r="DZ125" s="6"/>
    </row>
    <row r="126" spans="1:130" s="5" customFormat="1" x14ac:dyDescent="0.25">
      <c r="A126" s="3" t="s">
        <v>1</v>
      </c>
      <c r="B126" s="7"/>
      <c r="C126" s="7"/>
      <c r="D126" s="7"/>
      <c r="E126" s="7"/>
      <c r="F126" s="7"/>
      <c r="G126" s="7"/>
      <c r="H126" s="7"/>
      <c r="J126" s="3" t="s">
        <v>1</v>
      </c>
      <c r="K126" s="7"/>
      <c r="L126" s="7"/>
      <c r="M126" s="7"/>
      <c r="V126" s="54"/>
      <c r="W126" s="5" t="s">
        <v>57</v>
      </c>
      <c r="X126" s="5">
        <v>9</v>
      </c>
      <c r="Y126" s="5">
        <v>1</v>
      </c>
      <c r="Z126" s="2">
        <v>50.896999999999998</v>
      </c>
      <c r="AA126" s="4">
        <v>4.5469999999999997</v>
      </c>
      <c r="AB126" s="2">
        <v>1.6080000000000001</v>
      </c>
      <c r="AG126" s="11"/>
      <c r="AH126" s="3" t="s">
        <v>13</v>
      </c>
      <c r="AI126" s="7"/>
      <c r="AJ126" s="7"/>
      <c r="AQ126" s="54"/>
      <c r="AR126" s="5" t="s">
        <v>57</v>
      </c>
      <c r="AS126" s="5">
        <v>9</v>
      </c>
      <c r="AT126" s="5">
        <v>1</v>
      </c>
      <c r="AU126" s="4">
        <v>44.359000000000002</v>
      </c>
      <c r="AV126" s="4">
        <v>6.9550000000000001</v>
      </c>
      <c r="AW126" s="5">
        <v>2.4590000000000001</v>
      </c>
      <c r="BB126" s="11"/>
      <c r="BC126" s="3" t="s">
        <v>6</v>
      </c>
      <c r="BD126" s="7"/>
      <c r="BE126" s="7"/>
      <c r="BL126" s="62"/>
      <c r="BM126" s="4" t="s">
        <v>153</v>
      </c>
      <c r="BN126" s="4" t="s">
        <v>94</v>
      </c>
      <c r="BO126" s="4" t="s">
        <v>95</v>
      </c>
      <c r="BP126" s="4" t="s">
        <v>96</v>
      </c>
      <c r="BQ126" s="4" t="s">
        <v>97</v>
      </c>
      <c r="BR126" s="4" t="s">
        <v>5</v>
      </c>
      <c r="BS126" s="4"/>
      <c r="BT126" s="4"/>
      <c r="BU126" s="4"/>
      <c r="BV126" s="4"/>
      <c r="BW126" s="11"/>
      <c r="BX126" s="3"/>
      <c r="BY126" s="23" t="s">
        <v>42</v>
      </c>
      <c r="BZ126" s="23" t="s">
        <v>2</v>
      </c>
      <c r="CA126" s="25"/>
      <c r="CB126" s="25"/>
      <c r="CC126" s="25"/>
      <c r="CD126" s="25"/>
      <c r="CE126" s="25"/>
      <c r="CF126" s="25"/>
      <c r="CG126" s="17"/>
      <c r="CS126" s="4"/>
      <c r="CT126" s="4"/>
      <c r="CU126" s="4"/>
      <c r="CV126" s="22" t="s">
        <v>25</v>
      </c>
      <c r="CY126" s="17"/>
      <c r="CZ126" s="17"/>
      <c r="DA126" s="63">
        <v>30.87482886444263</v>
      </c>
      <c r="DB126" s="2">
        <v>29.628488591347743</v>
      </c>
      <c r="DE126" s="31"/>
      <c r="DZ126" s="6"/>
    </row>
    <row r="127" spans="1:130" s="5" customFormat="1" x14ac:dyDescent="0.25">
      <c r="A127" s="1" t="s">
        <v>2</v>
      </c>
      <c r="B127" s="8"/>
      <c r="C127" s="8"/>
      <c r="D127" s="8"/>
      <c r="E127" s="8"/>
      <c r="F127" s="8"/>
      <c r="G127" s="8"/>
      <c r="H127" s="8"/>
      <c r="J127" s="1" t="s">
        <v>2</v>
      </c>
      <c r="K127" s="8"/>
      <c r="L127" s="8"/>
      <c r="M127" s="8"/>
      <c r="V127" s="54"/>
      <c r="W127" s="5" t="s">
        <v>58</v>
      </c>
      <c r="X127" s="5">
        <v>9</v>
      </c>
      <c r="Y127" s="5">
        <v>0</v>
      </c>
      <c r="Z127" s="2">
        <v>51.268999999999998</v>
      </c>
      <c r="AA127" s="5">
        <v>3.7</v>
      </c>
      <c r="AB127" s="2">
        <v>1.2330000000000001</v>
      </c>
      <c r="AG127" s="11"/>
      <c r="AH127" s="3" t="s">
        <v>2</v>
      </c>
      <c r="AI127" s="7"/>
      <c r="AJ127" s="7"/>
      <c r="AQ127" s="54"/>
      <c r="AR127" s="5" t="s">
        <v>58</v>
      </c>
      <c r="AS127" s="5">
        <v>9</v>
      </c>
      <c r="AT127" s="5">
        <v>0</v>
      </c>
      <c r="AU127" s="5">
        <v>52.731000000000002</v>
      </c>
      <c r="AV127" s="5">
        <v>13.522</v>
      </c>
      <c r="AW127" s="5">
        <v>4.5069999999999997</v>
      </c>
      <c r="BB127" s="11"/>
      <c r="BC127" s="3" t="s">
        <v>7</v>
      </c>
      <c r="BD127" s="7"/>
      <c r="BE127" s="7"/>
      <c r="BL127" s="62"/>
      <c r="BM127" s="4" t="s">
        <v>210</v>
      </c>
      <c r="BN127" s="4">
        <v>9</v>
      </c>
      <c r="BO127" s="4">
        <v>1</v>
      </c>
      <c r="BP127" s="4">
        <v>27.504000000000001</v>
      </c>
      <c r="BQ127" s="4">
        <v>5.952</v>
      </c>
      <c r="BR127" s="4">
        <v>2.1040000000000001</v>
      </c>
      <c r="BS127" s="4"/>
      <c r="BT127" s="4"/>
      <c r="BU127" s="4"/>
      <c r="BV127" s="4"/>
      <c r="BW127" s="11"/>
      <c r="BX127" s="3"/>
      <c r="BY127" s="23" t="s">
        <v>42</v>
      </c>
      <c r="BZ127" s="23" t="s">
        <v>43</v>
      </c>
      <c r="CA127" s="25"/>
      <c r="CB127" s="25"/>
      <c r="CC127" s="25"/>
      <c r="CD127" s="25"/>
      <c r="CE127" s="25"/>
      <c r="CF127" s="25"/>
      <c r="CG127" s="17"/>
      <c r="CS127" s="4"/>
      <c r="CT127" s="4"/>
      <c r="CU127" s="4"/>
      <c r="CV127" s="54"/>
      <c r="CW127" s="4" t="s">
        <v>166</v>
      </c>
      <c r="CX127" s="4" t="s">
        <v>232</v>
      </c>
      <c r="CY127" s="4"/>
      <c r="CZ127" s="4"/>
      <c r="DA127" s="4"/>
      <c r="DB127" s="4"/>
      <c r="DC127" s="4"/>
      <c r="DD127" s="4"/>
      <c r="DE127" s="31"/>
      <c r="DZ127" s="6"/>
    </row>
    <row r="128" spans="1:130" s="5" customFormat="1" x14ac:dyDescent="0.25">
      <c r="A128" s="3" t="s">
        <v>10</v>
      </c>
      <c r="B128" s="7"/>
      <c r="C128" s="7"/>
      <c r="D128" s="7"/>
      <c r="E128" s="7"/>
      <c r="F128" s="7"/>
      <c r="G128" s="7"/>
      <c r="H128" s="7"/>
      <c r="J128" s="3" t="s">
        <v>10</v>
      </c>
      <c r="K128" s="7"/>
      <c r="L128" s="7"/>
      <c r="M128" s="7"/>
      <c r="V128" s="54"/>
      <c r="W128" s="5" t="s">
        <v>59</v>
      </c>
      <c r="X128" s="5">
        <v>10</v>
      </c>
      <c r="Y128" s="5">
        <v>2</v>
      </c>
      <c r="Z128" s="2">
        <v>53.155000000000001</v>
      </c>
      <c r="AA128" s="5">
        <v>5.1870000000000003</v>
      </c>
      <c r="AB128" s="2">
        <v>1.8340000000000001</v>
      </c>
      <c r="AG128" s="11"/>
      <c r="AH128" s="3"/>
      <c r="AI128" s="7"/>
      <c r="AJ128" s="7"/>
      <c r="AQ128" s="54"/>
      <c r="AR128" s="5" t="s">
        <v>59</v>
      </c>
      <c r="AS128" s="5">
        <v>10</v>
      </c>
      <c r="AT128" s="5">
        <v>2</v>
      </c>
      <c r="AU128" s="5">
        <v>64.992999999999995</v>
      </c>
      <c r="AV128" s="5">
        <v>10.994999999999999</v>
      </c>
      <c r="AW128" s="5">
        <v>3.887</v>
      </c>
      <c r="BB128" s="11"/>
      <c r="BC128" s="3" t="s">
        <v>8</v>
      </c>
      <c r="BD128" s="7"/>
      <c r="BE128" s="7"/>
      <c r="BL128" s="62"/>
      <c r="BM128" s="4" t="s">
        <v>211</v>
      </c>
      <c r="BN128" s="4">
        <v>9</v>
      </c>
      <c r="BO128" s="4">
        <v>0</v>
      </c>
      <c r="BP128" s="4">
        <v>29.988</v>
      </c>
      <c r="BQ128" s="4">
        <v>7.4029999999999996</v>
      </c>
      <c r="BR128" s="4">
        <v>2.468</v>
      </c>
      <c r="BS128" s="4"/>
      <c r="BT128" s="4"/>
      <c r="BU128" s="4"/>
      <c r="BV128" s="4"/>
      <c r="BW128" s="11"/>
      <c r="BX128" s="3"/>
      <c r="BY128" s="23" t="s">
        <v>44</v>
      </c>
      <c r="BZ128" s="23" t="s">
        <v>45</v>
      </c>
      <c r="CA128" s="25"/>
      <c r="CB128" s="25"/>
      <c r="CC128" s="25"/>
      <c r="CD128" s="25"/>
      <c r="CE128" s="25"/>
      <c r="CF128" s="25"/>
      <c r="CG128" s="17"/>
      <c r="CS128" s="4"/>
      <c r="CT128" s="4"/>
      <c r="CU128" s="4"/>
      <c r="CV128" s="54"/>
      <c r="CW128" s="4"/>
      <c r="CX128" s="4"/>
      <c r="CY128" s="4"/>
      <c r="CZ128" s="4"/>
      <c r="DA128" s="4"/>
      <c r="DB128" s="4"/>
      <c r="DC128" s="4"/>
      <c r="DD128" s="4"/>
      <c r="DE128" s="31"/>
      <c r="DZ128" s="6"/>
    </row>
    <row r="129" spans="1:130" s="5" customFormat="1" ht="15.75" thickBot="1" x14ac:dyDescent="0.3">
      <c r="A129" s="3"/>
      <c r="B129" s="7"/>
      <c r="C129" s="7"/>
      <c r="D129" s="7"/>
      <c r="E129" s="7"/>
      <c r="F129" s="7"/>
      <c r="G129" s="7"/>
      <c r="H129" s="7"/>
      <c r="J129" s="3"/>
      <c r="V129" s="54"/>
      <c r="W129" s="5" t="s">
        <v>34</v>
      </c>
      <c r="X129" s="5">
        <v>11</v>
      </c>
      <c r="Y129" s="5">
        <v>4</v>
      </c>
      <c r="Z129" s="2">
        <v>52.688000000000002</v>
      </c>
      <c r="AA129" s="5">
        <v>9.2469999999999999</v>
      </c>
      <c r="AB129" s="2">
        <v>3.4950000000000001</v>
      </c>
      <c r="AG129" s="11"/>
      <c r="AQ129" s="54"/>
      <c r="AR129" s="5" t="s">
        <v>34</v>
      </c>
      <c r="AS129" s="5">
        <v>11</v>
      </c>
      <c r="AT129" s="5">
        <v>4</v>
      </c>
      <c r="AU129" s="5">
        <v>84.796999999999997</v>
      </c>
      <c r="AV129" s="5">
        <v>25.792999999999999</v>
      </c>
      <c r="AW129" s="5">
        <v>9.7490000000000006</v>
      </c>
      <c r="BB129" s="11"/>
      <c r="BC129" s="3" t="s">
        <v>9</v>
      </c>
      <c r="BD129" s="7"/>
      <c r="BE129" s="7"/>
      <c r="BL129" s="62"/>
      <c r="BM129" s="4" t="s">
        <v>212</v>
      </c>
      <c r="BN129" s="4">
        <v>10</v>
      </c>
      <c r="BO129" s="4">
        <v>2</v>
      </c>
      <c r="BP129" s="4">
        <v>24.169</v>
      </c>
      <c r="BQ129" s="4">
        <v>5.6779999999999999</v>
      </c>
      <c r="BR129" s="4">
        <v>2.008</v>
      </c>
      <c r="BS129" s="4"/>
      <c r="BT129" s="4"/>
      <c r="BU129" s="4"/>
      <c r="BV129" s="4"/>
      <c r="BW129" s="11"/>
      <c r="BX129" s="12"/>
      <c r="BY129" s="26" t="s">
        <v>46</v>
      </c>
      <c r="BZ129" s="26" t="s">
        <v>47</v>
      </c>
      <c r="CA129" s="27"/>
      <c r="CB129" s="27"/>
      <c r="CC129" s="27"/>
      <c r="CD129" s="27"/>
      <c r="CE129" s="27"/>
      <c r="CF129" s="27"/>
      <c r="CG129" s="17"/>
      <c r="CS129" s="4"/>
      <c r="CT129" s="4"/>
      <c r="CU129" s="4"/>
      <c r="CV129" s="54"/>
      <c r="CW129" s="4" t="s">
        <v>233</v>
      </c>
      <c r="CX129" s="4"/>
      <c r="CY129" s="4"/>
      <c r="CZ129" s="4"/>
      <c r="DA129" s="4"/>
      <c r="DB129" s="4"/>
      <c r="DC129" s="4"/>
      <c r="DD129" s="4"/>
      <c r="DE129" s="31"/>
      <c r="DZ129" s="6"/>
    </row>
    <row r="130" spans="1:130" s="5" customFormat="1" ht="16.5" thickTop="1" thickBot="1" x14ac:dyDescent="0.3">
      <c r="A130" s="13" t="s">
        <v>25</v>
      </c>
      <c r="B130" s="14">
        <v>1</v>
      </c>
      <c r="C130" s="14">
        <v>2</v>
      </c>
      <c r="D130" s="14">
        <v>3</v>
      </c>
      <c r="E130" s="14">
        <v>4</v>
      </c>
      <c r="F130" s="14">
        <v>5</v>
      </c>
      <c r="G130" s="14">
        <v>6</v>
      </c>
      <c r="H130" s="14">
        <v>7</v>
      </c>
      <c r="J130" s="22" t="s">
        <v>25</v>
      </c>
      <c r="K130" s="23" t="s">
        <v>30</v>
      </c>
      <c r="L130" s="23" t="s">
        <v>31</v>
      </c>
      <c r="M130" s="23" t="s">
        <v>29</v>
      </c>
      <c r="V130" s="54"/>
      <c r="W130" s="5" t="s">
        <v>35</v>
      </c>
      <c r="X130" s="5">
        <v>11</v>
      </c>
      <c r="Y130" s="5">
        <v>3</v>
      </c>
      <c r="Z130" s="2">
        <v>59.156999999999996</v>
      </c>
      <c r="AA130" s="5">
        <v>8.8439999999999994</v>
      </c>
      <c r="AB130" s="2">
        <v>3.1269999999999998</v>
      </c>
      <c r="AG130" s="11"/>
      <c r="AH130" s="22" t="s">
        <v>25</v>
      </c>
      <c r="AI130" s="23"/>
      <c r="AJ130" s="23" t="s">
        <v>143</v>
      </c>
      <c r="AQ130" s="54"/>
      <c r="AR130" s="5" t="s">
        <v>35</v>
      </c>
      <c r="AS130" s="5">
        <v>11</v>
      </c>
      <c r="AT130" s="5">
        <v>3</v>
      </c>
      <c r="AU130" s="5">
        <v>104.081</v>
      </c>
      <c r="AV130" s="5">
        <v>12.195</v>
      </c>
      <c r="AW130" s="5">
        <v>4.3109999999999999</v>
      </c>
      <c r="BB130" s="11"/>
      <c r="BL130" s="62"/>
      <c r="BM130" s="4" t="s">
        <v>213</v>
      </c>
      <c r="BN130" s="4">
        <v>11</v>
      </c>
      <c r="BO130" s="4">
        <v>4</v>
      </c>
      <c r="BP130" s="4">
        <v>19.785</v>
      </c>
      <c r="BQ130" s="4">
        <v>8.6129999999999995</v>
      </c>
      <c r="BR130" s="4">
        <v>3.2559999999999998</v>
      </c>
      <c r="BS130" s="4"/>
      <c r="BT130" s="4"/>
      <c r="BU130" s="4"/>
      <c r="BV130" s="4"/>
      <c r="BW130" s="11"/>
      <c r="BX130" s="22" t="s">
        <v>25</v>
      </c>
      <c r="BY130" s="23" t="s">
        <v>39</v>
      </c>
      <c r="BZ130" s="23" t="s">
        <v>40</v>
      </c>
      <c r="CA130" s="25"/>
      <c r="CB130" s="25"/>
      <c r="CC130" s="25"/>
      <c r="CD130" s="25"/>
      <c r="CE130" s="25"/>
      <c r="CF130" s="25"/>
      <c r="CG130" s="17"/>
      <c r="CS130" s="4"/>
      <c r="CT130" s="4"/>
      <c r="CU130" s="4"/>
      <c r="CV130" s="54"/>
      <c r="CW130" s="4"/>
      <c r="CX130" s="4"/>
      <c r="CY130" s="4"/>
      <c r="CZ130" s="4"/>
      <c r="DA130" s="4"/>
      <c r="DB130" s="4"/>
      <c r="DC130" s="4"/>
      <c r="DD130" s="4"/>
      <c r="DE130" s="31"/>
      <c r="DZ130" s="6"/>
    </row>
    <row r="131" spans="1:130" s="5" customFormat="1" ht="15.75" thickTop="1" x14ac:dyDescent="0.25">
      <c r="A131" s="3" t="s">
        <v>0</v>
      </c>
      <c r="B131" s="7"/>
      <c r="C131" s="7"/>
      <c r="D131" s="7"/>
      <c r="E131" s="7"/>
      <c r="F131" s="7"/>
      <c r="G131" s="7"/>
      <c r="H131" s="7"/>
      <c r="J131" s="3" t="s">
        <v>0</v>
      </c>
      <c r="K131" s="7"/>
      <c r="L131" s="7"/>
      <c r="M131" s="7"/>
      <c r="V131" s="54"/>
      <c r="AG131" s="11"/>
      <c r="AH131" s="3" t="s">
        <v>0</v>
      </c>
      <c r="AI131" s="7"/>
      <c r="AJ131" s="7"/>
      <c r="AQ131" s="54"/>
      <c r="BB131" s="11"/>
      <c r="BC131" s="22" t="s">
        <v>25</v>
      </c>
      <c r="BD131" s="23" t="s">
        <v>36</v>
      </c>
      <c r="BE131" s="23" t="s">
        <v>37</v>
      </c>
      <c r="BL131" s="62"/>
      <c r="BM131" s="4" t="s">
        <v>214</v>
      </c>
      <c r="BN131" s="4">
        <v>11</v>
      </c>
      <c r="BO131" s="4">
        <v>3</v>
      </c>
      <c r="BP131" s="4">
        <v>15.971</v>
      </c>
      <c r="BQ131" s="4">
        <v>5.2629999999999999</v>
      </c>
      <c r="BR131" s="4">
        <v>1.861</v>
      </c>
      <c r="BS131" s="4"/>
      <c r="BT131" s="4"/>
      <c r="BU131" s="4"/>
      <c r="BV131" s="4"/>
      <c r="BW131" s="11"/>
      <c r="BX131" s="3"/>
      <c r="BY131" s="23" t="s">
        <v>39</v>
      </c>
      <c r="BZ131" s="23" t="s">
        <v>41</v>
      </c>
      <c r="CA131" s="25"/>
      <c r="CB131" s="25"/>
      <c r="CC131" s="25"/>
      <c r="CD131" s="25"/>
      <c r="CE131" s="25"/>
      <c r="CF131" s="25"/>
      <c r="CG131" s="17"/>
      <c r="CV131" s="54"/>
      <c r="CW131" s="4" t="s">
        <v>91</v>
      </c>
      <c r="CX131" s="4" t="s">
        <v>126</v>
      </c>
      <c r="CY131" s="4" t="s">
        <v>234</v>
      </c>
      <c r="CZ131" s="4"/>
      <c r="DA131" s="4"/>
      <c r="DB131" s="4"/>
      <c r="DC131" s="4"/>
      <c r="DD131" s="4"/>
      <c r="DE131" s="31"/>
      <c r="DZ131" s="6"/>
    </row>
    <row r="132" spans="1:130" s="5" customFormat="1" x14ac:dyDescent="0.25">
      <c r="A132" s="3" t="s">
        <v>1</v>
      </c>
      <c r="B132" s="7"/>
      <c r="C132" s="7"/>
      <c r="D132" s="7"/>
      <c r="E132" s="7"/>
      <c r="F132" s="7"/>
      <c r="G132" s="7"/>
      <c r="H132" s="7"/>
      <c r="J132" s="3" t="s">
        <v>1</v>
      </c>
      <c r="K132" s="7"/>
      <c r="L132" s="7"/>
      <c r="M132" s="7"/>
      <c r="V132" s="54"/>
      <c r="W132" s="5" t="s">
        <v>154</v>
      </c>
      <c r="X132" s="5" t="s">
        <v>155</v>
      </c>
      <c r="Y132" s="5" t="s">
        <v>156</v>
      </c>
      <c r="Z132" s="5" t="s">
        <v>157</v>
      </c>
      <c r="AA132" s="5" t="s">
        <v>158</v>
      </c>
      <c r="AB132" s="5" t="s">
        <v>159</v>
      </c>
      <c r="AG132" s="11"/>
      <c r="AH132" s="3" t="s">
        <v>13</v>
      </c>
      <c r="AI132" s="7"/>
      <c r="AJ132" s="7"/>
      <c r="AQ132" s="54"/>
      <c r="AR132" s="5" t="s">
        <v>154</v>
      </c>
      <c r="AS132" s="5" t="s">
        <v>155</v>
      </c>
      <c r="AT132" s="5" t="s">
        <v>156</v>
      </c>
      <c r="AU132" s="5" t="s">
        <v>157</v>
      </c>
      <c r="AV132" s="5" t="s">
        <v>158</v>
      </c>
      <c r="AW132" s="5" t="s">
        <v>159</v>
      </c>
      <c r="BB132" s="11"/>
      <c r="BC132" s="3" t="s">
        <v>6</v>
      </c>
      <c r="BD132" s="7"/>
      <c r="BE132" s="7"/>
      <c r="BL132" s="62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11"/>
      <c r="BX132" s="3"/>
      <c r="BY132" s="23" t="s">
        <v>42</v>
      </c>
      <c r="BZ132" s="23" t="s">
        <v>2</v>
      </c>
      <c r="CA132" s="25"/>
      <c r="CB132" s="25"/>
      <c r="CC132" s="25"/>
      <c r="CD132" s="25"/>
      <c r="CE132" s="25"/>
      <c r="CF132" s="25"/>
      <c r="CG132" s="17"/>
      <c r="CV132" s="54"/>
      <c r="CW132" s="4"/>
      <c r="CX132" s="4"/>
      <c r="CY132" s="4"/>
      <c r="CZ132" s="4"/>
      <c r="DA132" s="4"/>
      <c r="DB132" s="4"/>
      <c r="DC132" s="4"/>
      <c r="DD132" s="4"/>
      <c r="DE132" s="31"/>
      <c r="DZ132" s="6"/>
    </row>
    <row r="133" spans="1:130" s="5" customFormat="1" x14ac:dyDescent="0.25">
      <c r="A133" s="1" t="s">
        <v>2</v>
      </c>
      <c r="B133" s="8"/>
      <c r="C133" s="8"/>
      <c r="D133" s="8"/>
      <c r="E133" s="8"/>
      <c r="F133" s="8"/>
      <c r="G133" s="8"/>
      <c r="H133" s="8"/>
      <c r="J133" s="1" t="s">
        <v>2</v>
      </c>
      <c r="K133" s="8"/>
      <c r="L133" s="8"/>
      <c r="M133" s="8"/>
      <c r="V133" s="54"/>
      <c r="W133" s="5" t="s">
        <v>160</v>
      </c>
      <c r="X133" s="5">
        <v>10</v>
      </c>
      <c r="Y133" s="5">
        <v>376.798</v>
      </c>
      <c r="Z133" s="5">
        <v>37.68</v>
      </c>
      <c r="AG133" s="11"/>
      <c r="AH133" s="3" t="s">
        <v>2</v>
      </c>
      <c r="AI133" s="7"/>
      <c r="AJ133" s="7"/>
      <c r="AQ133" s="54"/>
      <c r="AR133" s="5" t="s">
        <v>160</v>
      </c>
      <c r="AS133" s="5">
        <v>10</v>
      </c>
      <c r="AT133" s="5">
        <v>2198.2199999999998</v>
      </c>
      <c r="AU133" s="5">
        <v>219.822</v>
      </c>
      <c r="BB133" s="11"/>
      <c r="BC133" s="3" t="s">
        <v>7</v>
      </c>
      <c r="BD133" s="7"/>
      <c r="BE133" s="7"/>
      <c r="BL133" s="62"/>
      <c r="BM133" s="4" t="s">
        <v>154</v>
      </c>
      <c r="BN133" s="4" t="s">
        <v>155</v>
      </c>
      <c r="BO133" s="4" t="s">
        <v>156</v>
      </c>
      <c r="BP133" s="4" t="s">
        <v>157</v>
      </c>
      <c r="BQ133" s="4" t="s">
        <v>158</v>
      </c>
      <c r="BR133" s="4" t="s">
        <v>159</v>
      </c>
      <c r="BS133" s="4"/>
      <c r="BT133" s="4"/>
      <c r="BU133" s="4"/>
      <c r="BV133" s="4"/>
      <c r="BW133" s="11"/>
      <c r="BX133" s="3"/>
      <c r="BY133" s="23" t="s">
        <v>42</v>
      </c>
      <c r="BZ133" s="23" t="s">
        <v>43</v>
      </c>
      <c r="CA133" s="25"/>
      <c r="CB133" s="25"/>
      <c r="CC133" s="25"/>
      <c r="CD133" s="25"/>
      <c r="CE133" s="25"/>
      <c r="CF133" s="25"/>
      <c r="CG133" s="17"/>
      <c r="CV133" s="54"/>
      <c r="CW133" s="4" t="s">
        <v>93</v>
      </c>
      <c r="CX133" s="4" t="s">
        <v>126</v>
      </c>
      <c r="CY133" s="4" t="s">
        <v>235</v>
      </c>
      <c r="CZ133" s="4"/>
      <c r="DA133" s="4"/>
      <c r="DB133" s="4"/>
      <c r="DC133" s="4"/>
      <c r="DD133" s="4"/>
      <c r="DE133" s="31"/>
      <c r="DZ133" s="6"/>
    </row>
    <row r="134" spans="1:130" s="5" customFormat="1" x14ac:dyDescent="0.25">
      <c r="A134" s="3" t="s">
        <v>10</v>
      </c>
      <c r="B134" s="7"/>
      <c r="C134" s="7"/>
      <c r="D134" s="7"/>
      <c r="E134" s="7"/>
      <c r="F134" s="7"/>
      <c r="G134" s="7"/>
      <c r="H134" s="7"/>
      <c r="J134" s="3" t="s">
        <v>10</v>
      </c>
      <c r="K134" s="7"/>
      <c r="L134" s="7"/>
      <c r="M134" s="7"/>
      <c r="V134" s="54"/>
      <c r="W134" s="5" t="s">
        <v>161</v>
      </c>
      <c r="X134" s="5">
        <v>4</v>
      </c>
      <c r="Y134" s="5">
        <v>339.90100000000001</v>
      </c>
      <c r="Z134" s="5">
        <v>84.974999999999994</v>
      </c>
      <c r="AA134" s="5">
        <v>1.8859999999999999</v>
      </c>
      <c r="AB134" s="5">
        <v>0.14399999999999999</v>
      </c>
      <c r="AG134" s="11"/>
      <c r="AH134" s="3"/>
      <c r="AI134" s="7"/>
      <c r="AJ134" s="7"/>
      <c r="AQ134" s="54"/>
      <c r="AR134" s="5" t="s">
        <v>161</v>
      </c>
      <c r="AS134" s="5">
        <v>4</v>
      </c>
      <c r="AT134" s="5">
        <v>15803.558000000001</v>
      </c>
      <c r="AU134" s="5">
        <v>3950.8890000000001</v>
      </c>
      <c r="AV134" s="5">
        <v>18.018000000000001</v>
      </c>
      <c r="AW134" s="5" t="s">
        <v>104</v>
      </c>
      <c r="BB134" s="11"/>
      <c r="BC134" s="3" t="s">
        <v>8</v>
      </c>
      <c r="BD134" s="7"/>
      <c r="BE134" s="7"/>
      <c r="BL134" s="62"/>
      <c r="BM134" s="4" t="s">
        <v>160</v>
      </c>
      <c r="BN134" s="4">
        <v>10</v>
      </c>
      <c r="BO134" s="4">
        <v>360.37799999999999</v>
      </c>
      <c r="BP134" s="4">
        <v>36.037999999999997</v>
      </c>
      <c r="BQ134" s="4"/>
      <c r="BR134" s="4"/>
      <c r="BS134" s="4"/>
      <c r="BT134" s="4"/>
      <c r="BU134" s="4"/>
      <c r="BV134" s="4"/>
      <c r="BW134" s="11"/>
      <c r="BX134" s="3"/>
      <c r="BY134" s="23" t="s">
        <v>44</v>
      </c>
      <c r="BZ134" s="23" t="s">
        <v>45</v>
      </c>
      <c r="CA134" s="25"/>
      <c r="CB134" s="25"/>
      <c r="CC134" s="25"/>
      <c r="CD134" s="25"/>
      <c r="CE134" s="25"/>
      <c r="CF134" s="25"/>
      <c r="CG134" s="17"/>
      <c r="CV134" s="54"/>
      <c r="CW134" s="4"/>
      <c r="CX134" s="4"/>
      <c r="CY134" s="4"/>
      <c r="CZ134" s="4"/>
      <c r="DA134" s="4"/>
      <c r="DB134" s="4"/>
      <c r="DC134" s="4"/>
      <c r="DD134" s="4"/>
      <c r="DE134" s="31"/>
      <c r="DZ134" s="6"/>
    </row>
    <row r="135" spans="1:130" s="5" customFormat="1" ht="15.75" thickBot="1" x14ac:dyDescent="0.3">
      <c r="A135" s="6"/>
      <c r="B135" s="6"/>
      <c r="C135" s="6"/>
      <c r="D135" s="6"/>
      <c r="E135" s="6"/>
      <c r="F135" s="6"/>
      <c r="G135" s="6"/>
      <c r="H135" s="6"/>
      <c r="V135" s="54"/>
      <c r="W135" s="5" t="s">
        <v>162</v>
      </c>
      <c r="X135" s="5">
        <v>25</v>
      </c>
      <c r="Y135" s="5">
        <v>1126.442</v>
      </c>
      <c r="Z135" s="5">
        <v>45.058</v>
      </c>
      <c r="AG135" s="11"/>
      <c r="AH135" s="6"/>
      <c r="AI135" s="6"/>
      <c r="AJ135" s="6"/>
      <c r="AQ135" s="54"/>
      <c r="AR135" s="5" t="s">
        <v>162</v>
      </c>
      <c r="AS135" s="5">
        <v>25</v>
      </c>
      <c r="AT135" s="5">
        <v>5481.7740000000003</v>
      </c>
      <c r="AU135" s="5">
        <v>219.27099999999999</v>
      </c>
      <c r="BB135" s="11"/>
      <c r="BC135" s="3" t="s">
        <v>9</v>
      </c>
      <c r="BD135" s="7"/>
      <c r="BE135" s="7"/>
      <c r="BL135" s="62"/>
      <c r="BM135" s="4" t="s">
        <v>161</v>
      </c>
      <c r="BN135" s="4">
        <v>4</v>
      </c>
      <c r="BO135" s="4">
        <v>974.976</v>
      </c>
      <c r="BP135" s="4">
        <v>243.744</v>
      </c>
      <c r="BQ135" s="4">
        <v>5.117</v>
      </c>
      <c r="BR135" s="4">
        <v>4.0000000000000001E-3</v>
      </c>
      <c r="BS135" s="4"/>
      <c r="BT135" s="4"/>
      <c r="BU135" s="4"/>
      <c r="BV135" s="4"/>
      <c r="BW135" s="11"/>
      <c r="BX135" s="12"/>
      <c r="BY135" s="26" t="s">
        <v>46</v>
      </c>
      <c r="BZ135" s="26" t="s">
        <v>47</v>
      </c>
      <c r="CA135" s="27"/>
      <c r="CB135" s="27"/>
      <c r="CC135" s="27"/>
      <c r="CD135" s="27"/>
      <c r="CE135" s="27"/>
      <c r="CF135" s="27"/>
      <c r="CG135" s="17"/>
      <c r="CV135" s="54"/>
      <c r="CW135" s="4" t="s">
        <v>153</v>
      </c>
      <c r="CX135" s="4" t="s">
        <v>94</v>
      </c>
      <c r="CY135" s="4" t="s">
        <v>95</v>
      </c>
      <c r="CZ135" s="4" t="s">
        <v>96</v>
      </c>
      <c r="DA135" s="4" t="s">
        <v>97</v>
      </c>
      <c r="DB135" s="4" t="s">
        <v>5</v>
      </c>
      <c r="DC135" s="4"/>
      <c r="DD135" s="4"/>
      <c r="DE135" s="31"/>
      <c r="DZ135" s="6"/>
    </row>
    <row r="136" spans="1:130" s="5" customFormat="1" ht="19.5" thickTop="1" x14ac:dyDescent="0.3">
      <c r="A136" s="38" t="s">
        <v>73</v>
      </c>
      <c r="B136" s="38"/>
      <c r="C136" s="38"/>
      <c r="D136" s="39"/>
      <c r="E136" s="39"/>
      <c r="F136" s="39"/>
      <c r="G136" s="39"/>
      <c r="H136" s="39"/>
      <c r="J136" s="38" t="s">
        <v>73</v>
      </c>
      <c r="K136" s="38"/>
      <c r="L136" s="38"/>
      <c r="M136" s="39"/>
      <c r="N136" s="39"/>
      <c r="O136" s="38" t="s">
        <v>73</v>
      </c>
      <c r="P136" s="38"/>
      <c r="Q136" s="38"/>
      <c r="R136" s="39"/>
      <c r="S136" s="39"/>
      <c r="T136" s="39"/>
      <c r="U136" s="46"/>
      <c r="V136" s="54"/>
      <c r="W136" s="5" t="s">
        <v>163</v>
      </c>
      <c r="X136" s="5">
        <v>39</v>
      </c>
      <c r="Y136" s="5">
        <v>1863.3810000000001</v>
      </c>
      <c r="Z136" s="5">
        <v>47.779000000000003</v>
      </c>
      <c r="AG136" s="11"/>
      <c r="AH136" s="38" t="s">
        <v>73</v>
      </c>
      <c r="AI136" s="38"/>
      <c r="AJ136" s="38"/>
      <c r="AK136" s="39"/>
      <c r="AL136" s="38" t="s">
        <v>73</v>
      </c>
      <c r="AM136" s="38"/>
      <c r="AN136" s="38"/>
      <c r="AO136" s="39"/>
      <c r="AP136" s="45"/>
      <c r="AQ136" s="54"/>
      <c r="AR136" s="5" t="s">
        <v>163</v>
      </c>
      <c r="AS136" s="5">
        <v>39</v>
      </c>
      <c r="AT136" s="5">
        <v>26633.788</v>
      </c>
      <c r="AU136" s="5">
        <v>682.91800000000001</v>
      </c>
      <c r="BB136" s="11"/>
      <c r="BC136" s="6"/>
      <c r="BD136" s="6"/>
      <c r="BE136" s="6"/>
      <c r="BL136" s="62"/>
      <c r="BM136" s="4" t="s">
        <v>162</v>
      </c>
      <c r="BN136" s="4">
        <v>25</v>
      </c>
      <c r="BO136" s="4">
        <v>1190.808</v>
      </c>
      <c r="BP136" s="4">
        <v>47.631999999999998</v>
      </c>
      <c r="BQ136" s="4"/>
      <c r="BR136" s="4"/>
      <c r="BS136" s="4"/>
      <c r="BT136" s="4"/>
      <c r="BU136" s="4"/>
      <c r="BV136" s="4"/>
      <c r="BW136" s="11"/>
      <c r="BX136" s="19" t="s">
        <v>48</v>
      </c>
      <c r="BY136" s="18"/>
      <c r="BZ136" s="18"/>
      <c r="CA136" s="18"/>
      <c r="CB136" s="18"/>
      <c r="CC136" s="18"/>
      <c r="CD136" s="18"/>
      <c r="CE136" s="18"/>
      <c r="CF136" s="18"/>
      <c r="CG136" s="29" t="s">
        <v>15</v>
      </c>
      <c r="CI136" s="19" t="s">
        <v>50</v>
      </c>
      <c r="CJ136" s="18"/>
      <c r="CK136" s="18"/>
      <c r="CL136" s="29" t="s">
        <v>15</v>
      </c>
      <c r="CM136" s="29" t="s">
        <v>4</v>
      </c>
      <c r="CN136" s="29" t="s">
        <v>5</v>
      </c>
      <c r="CV136" s="54"/>
      <c r="CW136" s="4" t="s">
        <v>57</v>
      </c>
      <c r="CX136" s="4">
        <v>9</v>
      </c>
      <c r="CY136" s="4">
        <v>1</v>
      </c>
      <c r="CZ136" s="4">
        <v>45.305</v>
      </c>
      <c r="DA136" s="4">
        <v>4.4290000000000003</v>
      </c>
      <c r="DB136" s="4">
        <v>1.5660000000000001</v>
      </c>
      <c r="DC136" s="4"/>
      <c r="DD136" s="4"/>
      <c r="DE136" s="31"/>
      <c r="DZ136" s="6"/>
    </row>
    <row r="137" spans="1:130" s="5" customFormat="1" ht="19.5" thickBot="1" x14ac:dyDescent="0.35">
      <c r="A137" s="13" t="s">
        <v>16</v>
      </c>
      <c r="B137" s="14">
        <v>1</v>
      </c>
      <c r="C137" s="14">
        <v>2</v>
      </c>
      <c r="D137" s="14">
        <v>3</v>
      </c>
      <c r="E137" s="14">
        <v>4</v>
      </c>
      <c r="F137" s="14">
        <v>5</v>
      </c>
      <c r="G137" s="14">
        <v>6</v>
      </c>
      <c r="H137" s="14">
        <v>7</v>
      </c>
      <c r="J137" s="13" t="s">
        <v>16</v>
      </c>
      <c r="K137" s="23" t="s">
        <v>30</v>
      </c>
      <c r="L137" s="23" t="s">
        <v>31</v>
      </c>
      <c r="M137" s="23" t="s">
        <v>29</v>
      </c>
      <c r="N137" s="46"/>
      <c r="O137" s="23" t="s">
        <v>3</v>
      </c>
      <c r="P137" s="23" t="s">
        <v>30</v>
      </c>
      <c r="Q137" s="23" t="s">
        <v>31</v>
      </c>
      <c r="R137" s="23" t="s">
        <v>29</v>
      </c>
      <c r="S137" s="23" t="s">
        <v>4</v>
      </c>
      <c r="T137" s="23" t="s">
        <v>5</v>
      </c>
      <c r="V137" s="54"/>
      <c r="AG137" s="11"/>
      <c r="AH137" s="22" t="s">
        <v>16</v>
      </c>
      <c r="AI137" s="23"/>
      <c r="AJ137" s="23" t="s">
        <v>143</v>
      </c>
      <c r="AL137" s="23" t="s">
        <v>3</v>
      </c>
      <c r="AM137" s="23" t="s">
        <v>146</v>
      </c>
      <c r="AN137" s="23" t="s">
        <v>4</v>
      </c>
      <c r="AO137" s="23" t="s">
        <v>5</v>
      </c>
      <c r="AP137" s="46"/>
      <c r="AQ137" s="54"/>
      <c r="BB137" s="11"/>
      <c r="BC137" s="38" t="s">
        <v>73</v>
      </c>
      <c r="BD137" s="38"/>
      <c r="BE137" s="38"/>
      <c r="BF137" s="39"/>
      <c r="BG137" s="38" t="s">
        <v>73</v>
      </c>
      <c r="BH137" s="38"/>
      <c r="BI137" s="38"/>
      <c r="BJ137" s="39"/>
      <c r="BK137" s="45"/>
      <c r="BL137" s="62"/>
      <c r="BM137" s="4" t="s">
        <v>163</v>
      </c>
      <c r="BN137" s="4">
        <v>39</v>
      </c>
      <c r="BO137" s="4">
        <v>2609.6280000000002</v>
      </c>
      <c r="BP137" s="4">
        <v>66.914000000000001</v>
      </c>
      <c r="BQ137" s="4"/>
      <c r="BR137" s="4"/>
      <c r="BS137" s="4"/>
      <c r="BT137" s="4"/>
      <c r="BU137" s="4"/>
      <c r="BV137" s="4"/>
      <c r="BW137" s="11"/>
      <c r="BX137" s="22" t="s">
        <v>16</v>
      </c>
      <c r="BY137" s="23" t="s">
        <v>39</v>
      </c>
      <c r="BZ137" s="23" t="s">
        <v>40</v>
      </c>
      <c r="CA137" s="25">
        <v>26.58294627621499</v>
      </c>
      <c r="CB137" s="25">
        <v>27.17682068677793</v>
      </c>
      <c r="CC137" s="25">
        <v>23.148111725882359</v>
      </c>
      <c r="CD137" s="25"/>
      <c r="CE137" s="25"/>
      <c r="CF137" s="25"/>
      <c r="CG137" s="63">
        <f>AVERAGE(CA137:CF137)</f>
        <v>25.63595956295843</v>
      </c>
      <c r="CI137" s="29" t="s">
        <v>34</v>
      </c>
      <c r="CJ137" s="23" t="s">
        <v>39</v>
      </c>
      <c r="CK137" s="23" t="s">
        <v>40</v>
      </c>
      <c r="CL137" s="25">
        <f>AVERAGE(CG137,CG143,CG149,CG155,CG161,CG167,CG173,CG179,CG185,CG191,CG197)</f>
        <v>32.01411147346743</v>
      </c>
      <c r="CM137" s="25">
        <f>STDEV(CG137,CG143,CG149,CG155,CG161,CG167,CG173,CG179,CG185,CG191,CG197)</f>
        <v>4.0610562389396963</v>
      </c>
      <c r="CN137" s="25">
        <f>CM137/(SQRT(8))</f>
        <v>1.4358002026670977</v>
      </c>
      <c r="CV137" s="54"/>
      <c r="CW137" s="4" t="s">
        <v>58</v>
      </c>
      <c r="CX137" s="4">
        <v>9</v>
      </c>
      <c r="CY137" s="4">
        <v>0</v>
      </c>
      <c r="CZ137" s="4">
        <v>38.372999999999998</v>
      </c>
      <c r="DA137" s="4">
        <v>5.141</v>
      </c>
      <c r="DB137" s="4">
        <v>1.714</v>
      </c>
      <c r="DC137" s="4"/>
      <c r="DD137" s="4"/>
      <c r="DE137" s="31"/>
      <c r="DZ137" s="6"/>
    </row>
    <row r="138" spans="1:130" s="5" customFormat="1" ht="15.75" thickTop="1" x14ac:dyDescent="0.25">
      <c r="A138" s="3" t="s">
        <v>0</v>
      </c>
      <c r="B138" s="7">
        <v>72</v>
      </c>
      <c r="C138" s="7">
        <v>24</v>
      </c>
      <c r="D138" s="7">
        <v>19</v>
      </c>
      <c r="E138" s="7">
        <v>0</v>
      </c>
      <c r="F138" s="7"/>
      <c r="G138" s="7"/>
      <c r="H138" s="7"/>
      <c r="J138" s="3" t="s">
        <v>0</v>
      </c>
      <c r="K138" s="7">
        <f>(SUM(B138:H138))/720</f>
        <v>0.15972222222222221</v>
      </c>
      <c r="L138" s="7">
        <f>(K138/K141)*100</f>
        <v>10.078878177037685</v>
      </c>
      <c r="M138" s="7">
        <f>(L138/100)*60</f>
        <v>6.0473269062226116</v>
      </c>
      <c r="O138" s="3" t="s">
        <v>0</v>
      </c>
      <c r="P138" s="7">
        <f t="shared" ref="P138:R140" si="24">AVERAGE(K138,K144,K150,K156,K162,K168,K174,K180,K186,K192,K198)</f>
        <v>0.43611111111111112</v>
      </c>
      <c r="Q138" s="7">
        <f t="shared" si="24"/>
        <v>17.972658585690588</v>
      </c>
      <c r="R138" s="7">
        <f t="shared" si="24"/>
        <v>10.783595151414355</v>
      </c>
      <c r="S138" s="7">
        <f>STDEV(L138,L144,L150,L156,L162,L168,L174,L180,L186,L192,L198)</f>
        <v>8.0175619496123964</v>
      </c>
      <c r="T138" s="7">
        <f>S138/(SQRT(8))</f>
        <v>2.8346362115770809</v>
      </c>
      <c r="V138" s="54"/>
      <c r="W138" s="5" t="s">
        <v>178</v>
      </c>
      <c r="AG138" s="11"/>
      <c r="AH138" s="3" t="s">
        <v>0</v>
      </c>
      <c r="AI138" s="7"/>
      <c r="AJ138" s="7">
        <v>11.979166666666666</v>
      </c>
      <c r="AL138" s="3" t="s">
        <v>0</v>
      </c>
      <c r="AM138" s="7">
        <f>AVERAGE(AJ138,AJ144,AJ150,AJ156,AJ162,AJ168,AJ174,AJ180,AJ186,AJ192,AJ198)</f>
        <v>26.416673013635439</v>
      </c>
      <c r="AN138" s="7">
        <f>STDEV(AJ138,AJ144,AJ150,AJ156,AJ162,AJ168,AJ174,AJ180,AJ186,AJ192,AJ198)</f>
        <v>16.011555051255204</v>
      </c>
      <c r="AO138" s="7">
        <f>AN138/(SQRT(8))</f>
        <v>5.6609395770421367</v>
      </c>
      <c r="AP138" s="45"/>
      <c r="AQ138" s="54"/>
      <c r="AR138" s="5" t="s">
        <v>164</v>
      </c>
      <c r="BB138" s="11"/>
      <c r="BC138" s="13" t="s">
        <v>16</v>
      </c>
      <c r="BD138" s="23" t="s">
        <v>36</v>
      </c>
      <c r="BE138" s="23" t="s">
        <v>37</v>
      </c>
      <c r="BF138" s="46"/>
      <c r="BG138" s="23" t="s">
        <v>3</v>
      </c>
      <c r="BH138" s="23" t="s">
        <v>30</v>
      </c>
      <c r="BI138" s="23" t="s">
        <v>4</v>
      </c>
      <c r="BJ138" s="23" t="s">
        <v>5</v>
      </c>
      <c r="BK138" s="46"/>
      <c r="BL138" s="62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11"/>
      <c r="BX138" s="3"/>
      <c r="BY138" s="23" t="s">
        <v>39</v>
      </c>
      <c r="BZ138" s="23" t="s">
        <v>41</v>
      </c>
      <c r="CA138" s="25">
        <v>29.533713907847662</v>
      </c>
      <c r="CB138" s="25">
        <v>27.998078038862744</v>
      </c>
      <c r="CC138" s="25">
        <v>30.510721816666667</v>
      </c>
      <c r="CD138" s="25"/>
      <c r="CE138" s="25"/>
      <c r="CF138" s="25"/>
      <c r="CG138" s="63">
        <f t="shared" ref="CG138:CG190" si="25">AVERAGE(CA138:CF138)</f>
        <v>29.347504587792358</v>
      </c>
      <c r="CI138" s="3"/>
      <c r="CJ138" s="23" t="s">
        <v>39</v>
      </c>
      <c r="CK138" s="23" t="s">
        <v>41</v>
      </c>
      <c r="CL138" s="25">
        <f>AVERAGE(CG138,CG144,CG150,CG156,CG162,CG168,CG174,CG180,CG186,CG192,CG198)</f>
        <v>30.388863735018166</v>
      </c>
      <c r="CM138" s="25">
        <f t="shared" ref="CM138:CM142" si="26">STDEV(CG138,CG144,CG150,CG156,CG162,CG168,CG174,CG180,CG186,CG192,CG198)</f>
        <v>2.8686789066737823</v>
      </c>
      <c r="CN138" s="25">
        <f t="shared" ref="CN138:CN142" si="27">CM138/(SQRT(8))</f>
        <v>1.0142311539779212</v>
      </c>
      <c r="CV138" s="54"/>
      <c r="CW138" s="4" t="s">
        <v>59</v>
      </c>
      <c r="CX138" s="4">
        <v>10</v>
      </c>
      <c r="CY138" s="4">
        <v>2</v>
      </c>
      <c r="CZ138" s="4">
        <v>35.613</v>
      </c>
      <c r="DA138" s="4">
        <v>4.843</v>
      </c>
      <c r="DB138" s="4">
        <v>1.712</v>
      </c>
      <c r="DC138" s="4"/>
      <c r="DD138" s="4"/>
      <c r="DE138" s="31"/>
      <c r="DZ138" s="6"/>
    </row>
    <row r="139" spans="1:130" s="5" customFormat="1" x14ac:dyDescent="0.25">
      <c r="A139" s="3" t="s">
        <v>1</v>
      </c>
      <c r="B139" s="7">
        <v>225</v>
      </c>
      <c r="C139" s="7">
        <v>228</v>
      </c>
      <c r="D139" s="7">
        <v>197</v>
      </c>
      <c r="E139" s="7">
        <v>8</v>
      </c>
      <c r="F139" s="7"/>
      <c r="G139" s="7"/>
      <c r="H139" s="7"/>
      <c r="J139" s="3" t="s">
        <v>1</v>
      </c>
      <c r="K139" s="7">
        <f>(SUM(B139:H139))/720</f>
        <v>0.91388888888888886</v>
      </c>
      <c r="L139" s="7">
        <f>(K139/K141)*100</f>
        <v>57.668711656441715</v>
      </c>
      <c r="M139" s="7">
        <f>(L139/100)*60</f>
        <v>34.601226993865033</v>
      </c>
      <c r="O139" s="3" t="s">
        <v>1</v>
      </c>
      <c r="P139" s="7">
        <f t="shared" si="24"/>
        <v>1.2770833333333336</v>
      </c>
      <c r="Q139" s="7">
        <f t="shared" si="24"/>
        <v>53.155134207937309</v>
      </c>
      <c r="R139" s="7">
        <f t="shared" si="24"/>
        <v>31.893080524762382</v>
      </c>
      <c r="S139" s="7">
        <f>STDEV(L139,L145,L151,L157,L163,L169,L175,L181,L187,L193,L199)</f>
        <v>5.1869902554268865</v>
      </c>
      <c r="T139" s="7">
        <f>S139/(SQRT(8))</f>
        <v>1.8338779917804466</v>
      </c>
      <c r="V139" s="54"/>
      <c r="AG139" s="11"/>
      <c r="AH139" s="3" t="s">
        <v>13</v>
      </c>
      <c r="AI139" s="7"/>
      <c r="AJ139" s="7">
        <v>60.925925925925924</v>
      </c>
      <c r="AL139" s="3" t="s">
        <v>13</v>
      </c>
      <c r="AM139" s="7">
        <f>AVERAGE(AJ139,AJ145,AJ151,AJ157,AJ163,AJ169,AJ175,AJ181,AJ187,AJ193,AJ199)</f>
        <v>64.992899448739266</v>
      </c>
      <c r="AN139" s="7">
        <f>STDEV(AJ139,AJ145,AJ151,AJ157,AJ163,AJ169,AJ175,AJ181,AJ187,AJ193,AJ199)</f>
        <v>10.995190718787091</v>
      </c>
      <c r="AO139" s="7">
        <f>AN139/(SQRT(8))</f>
        <v>3.8873869588468706</v>
      </c>
      <c r="AP139" s="45"/>
      <c r="AQ139" s="54"/>
      <c r="BB139" s="11"/>
      <c r="BC139" s="3" t="s">
        <v>6</v>
      </c>
      <c r="BD139" s="7">
        <v>32</v>
      </c>
      <c r="BE139" s="7">
        <f>BD139/K141</f>
        <v>20.19281332164768</v>
      </c>
      <c r="BG139" s="3" t="s">
        <v>6</v>
      </c>
      <c r="BH139" s="7">
        <f>AVERAGE(BE139,BE145,BE151,BE157,BE163,BE169,BE175,BE181,BE187,BE193,BE199)</f>
        <v>16.381250354268403</v>
      </c>
      <c r="BI139" s="7">
        <f>STDEV(BE139,BE145,BE151,BE157,BE163,BE169,BE175,BE181,BE187,BE193,BE199)</f>
        <v>4.0349961487849555</v>
      </c>
      <c r="BJ139" s="7">
        <f>BI139/(SQRT(5))</f>
        <v>1.8045051355266031</v>
      </c>
      <c r="BK139" s="45"/>
      <c r="BL139" s="62"/>
      <c r="BM139" s="4" t="s">
        <v>215</v>
      </c>
      <c r="BN139" s="4"/>
      <c r="BO139" s="4"/>
      <c r="BP139" s="4"/>
      <c r="BQ139" s="4"/>
      <c r="BR139" s="4"/>
      <c r="BS139" s="4"/>
      <c r="BT139" s="4"/>
      <c r="BU139" s="4"/>
      <c r="BV139" s="4"/>
      <c r="BW139" s="11"/>
      <c r="BX139" s="3"/>
      <c r="BY139" s="23" t="s">
        <v>42</v>
      </c>
      <c r="BZ139" s="23" t="s">
        <v>2</v>
      </c>
      <c r="CA139" s="25">
        <v>36.404715366710661</v>
      </c>
      <c r="CB139" s="25">
        <v>36.667456618947369</v>
      </c>
      <c r="CC139" s="25">
        <v>35.252627137894734</v>
      </c>
      <c r="CD139" s="25"/>
      <c r="CE139" s="25"/>
      <c r="CF139" s="25"/>
      <c r="CG139" s="63">
        <f t="shared" si="25"/>
        <v>36.108266374517591</v>
      </c>
      <c r="CI139" s="3"/>
      <c r="CJ139" s="23" t="s">
        <v>42</v>
      </c>
      <c r="CK139" s="23" t="s">
        <v>2</v>
      </c>
      <c r="CL139" s="25">
        <f t="shared" ref="CL139" si="28">AVERAGE(CG139,CG145,CG151,CG157,CG163,CG169,CG175,CG181,CG187,CG193,CG199)</f>
        <v>43.589093750158014</v>
      </c>
      <c r="CM139" s="25">
        <f t="shared" si="26"/>
        <v>5.5660449412395456</v>
      </c>
      <c r="CN139" s="25">
        <f t="shared" si="27"/>
        <v>1.9678940611697804</v>
      </c>
      <c r="CV139" s="54"/>
      <c r="CW139" s="4" t="s">
        <v>34</v>
      </c>
      <c r="CX139" s="4">
        <v>11</v>
      </c>
      <c r="CY139" s="4">
        <v>3</v>
      </c>
      <c r="CZ139" s="4">
        <v>30.388999999999999</v>
      </c>
      <c r="DA139" s="4">
        <v>2.8690000000000002</v>
      </c>
      <c r="DB139" s="4">
        <v>1.014</v>
      </c>
      <c r="DC139" s="4"/>
      <c r="DD139" s="4"/>
      <c r="DE139" s="31"/>
      <c r="DZ139" s="6"/>
    </row>
    <row r="140" spans="1:130" s="5" customFormat="1" x14ac:dyDescent="0.25">
      <c r="A140" s="1" t="s">
        <v>2</v>
      </c>
      <c r="B140" s="8">
        <v>63</v>
      </c>
      <c r="C140" s="8">
        <v>108</v>
      </c>
      <c r="D140" s="8">
        <v>144</v>
      </c>
      <c r="E140" s="8">
        <v>53</v>
      </c>
      <c r="F140" s="8"/>
      <c r="G140" s="8"/>
      <c r="H140" s="8"/>
      <c r="J140" s="1" t="s">
        <v>2</v>
      </c>
      <c r="K140" s="8">
        <f>(SUM(B140:H140))/720</f>
        <v>0.51111111111111107</v>
      </c>
      <c r="L140" s="8">
        <f>(K140/K141)*100</f>
        <v>32.252410166520598</v>
      </c>
      <c r="M140" s="8">
        <f>(L140/100)*60</f>
        <v>19.351446099912359</v>
      </c>
      <c r="O140" s="1" t="s">
        <v>2</v>
      </c>
      <c r="P140" s="8">
        <f t="shared" si="24"/>
        <v>0.69322916666666667</v>
      </c>
      <c r="Q140" s="8">
        <f t="shared" si="24"/>
        <v>28.87220720637211</v>
      </c>
      <c r="R140" s="8">
        <f t="shared" si="24"/>
        <v>17.323324323823265</v>
      </c>
      <c r="S140" s="7">
        <f>STDEV(L140,L146,L152,L158,L164,L170,L176,L182,L188,L194,L200)</f>
        <v>4.2299297871851751</v>
      </c>
      <c r="T140" s="7">
        <f>S140/(SQRT(8))</f>
        <v>1.4955060182308035</v>
      </c>
      <c r="V140" s="54"/>
      <c r="W140" s="5" t="s">
        <v>179</v>
      </c>
      <c r="AG140" s="11"/>
      <c r="AH140" s="3" t="s">
        <v>2</v>
      </c>
      <c r="AI140" s="7"/>
      <c r="AJ140" s="7">
        <v>68.148148148148152</v>
      </c>
      <c r="AL140" s="3" t="s">
        <v>2</v>
      </c>
      <c r="AM140" s="7">
        <f>AVERAGE(AJ140,AJ146,AJ152,AJ158,AJ164,AJ170,AJ176,AJ182,AJ188,AJ194,AJ200)</f>
        <v>69.25082305853752</v>
      </c>
      <c r="AN140" s="7">
        <f>STDEV(AJ140,AJ146,AJ152,AJ158,AJ164,AJ170,AJ176,AJ182,AJ188,AJ194,AJ200)</f>
        <v>20.291272531729291</v>
      </c>
      <c r="AO140" s="7">
        <f>AN140/(SQRT(8))</f>
        <v>7.1740482030450528</v>
      </c>
      <c r="AQ140" s="54"/>
      <c r="AR140" s="5" t="s">
        <v>189</v>
      </c>
      <c r="BB140" s="11"/>
      <c r="BC140" s="3" t="s">
        <v>7</v>
      </c>
      <c r="BD140" s="7">
        <v>43</v>
      </c>
      <c r="BE140" s="7">
        <f>BD140/K141</f>
        <v>27.134092900964067</v>
      </c>
      <c r="BG140" s="3" t="s">
        <v>7</v>
      </c>
      <c r="BH140" s="7">
        <f>AVERAGE(BE140,BE146,BE152,BE158,BE164,BE170,BE176,BE182,BE188,BE194,BE200)</f>
        <v>24.168960170306487</v>
      </c>
      <c r="BI140" s="7">
        <f t="shared" ref="BI140:BI142" si="29">STDEV(BE140,BE146,BE152,BE158,BE164,BE170,BE176,BE182,BE188,BE194,BE200)</f>
        <v>5.6780855733014102</v>
      </c>
      <c r="BJ140" s="7">
        <f t="shared" ref="BJ140:BJ142" si="30">BI140/(SQRT(5))</f>
        <v>2.5393170647925634</v>
      </c>
      <c r="BK140" s="45"/>
      <c r="BL140" s="62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11"/>
      <c r="BX140" s="3"/>
      <c r="BY140" s="23" t="s">
        <v>42</v>
      </c>
      <c r="BZ140" s="23" t="s">
        <v>43</v>
      </c>
      <c r="CA140" s="25">
        <v>34.283635986935806</v>
      </c>
      <c r="CB140" s="25">
        <v>32.456315171882352</v>
      </c>
      <c r="CC140" s="25">
        <v>36.610716074999999</v>
      </c>
      <c r="CD140" s="25"/>
      <c r="CE140" s="25"/>
      <c r="CF140" s="25"/>
      <c r="CG140" s="63">
        <f t="shared" si="25"/>
        <v>34.450222411272719</v>
      </c>
      <c r="CI140" s="3"/>
      <c r="CJ140" s="23" t="s">
        <v>42</v>
      </c>
      <c r="CK140" s="23" t="s">
        <v>43</v>
      </c>
      <c r="CL140" s="25">
        <f>AVERAGE(CG140,CG146,CG152,CG158,CG164,CG170,CG176,CG182,CG188,CG194,CG200)</f>
        <v>39.504424977162358</v>
      </c>
      <c r="CM140" s="25">
        <f t="shared" si="26"/>
        <v>2.8018997086700819</v>
      </c>
      <c r="CN140" s="25">
        <f t="shared" si="27"/>
        <v>0.99062114210261332</v>
      </c>
      <c r="CV140" s="54"/>
      <c r="CW140" s="4" t="s">
        <v>35</v>
      </c>
      <c r="CX140" s="4">
        <v>11</v>
      </c>
      <c r="CY140" s="4">
        <v>3</v>
      </c>
      <c r="CZ140" s="4">
        <v>29.303999999999998</v>
      </c>
      <c r="DA140" s="4">
        <v>4.3029999999999999</v>
      </c>
      <c r="DB140" s="4">
        <v>1.5209999999999999</v>
      </c>
      <c r="DC140" s="4"/>
      <c r="DD140" s="4"/>
      <c r="DE140" s="31"/>
      <c r="DZ140" s="6"/>
    </row>
    <row r="141" spans="1:130" s="5" customFormat="1" x14ac:dyDescent="0.25">
      <c r="A141" s="3" t="s">
        <v>10</v>
      </c>
      <c r="B141" s="7">
        <v>360</v>
      </c>
      <c r="C141" s="7">
        <v>360</v>
      </c>
      <c r="D141" s="7">
        <v>360</v>
      </c>
      <c r="E141" s="7">
        <v>61</v>
      </c>
      <c r="F141" s="7"/>
      <c r="G141" s="7"/>
      <c r="H141" s="7"/>
      <c r="J141" s="3" t="s">
        <v>10</v>
      </c>
      <c r="K141" s="7">
        <f>(SUM(B141:H141))/720</f>
        <v>1.5847222222222221</v>
      </c>
      <c r="L141" s="7">
        <f>SUM(L138:L140)</f>
        <v>100</v>
      </c>
      <c r="M141" s="7">
        <f>SUM(M138:M140)</f>
        <v>60.000000000000007</v>
      </c>
      <c r="O141" s="3" t="s">
        <v>10</v>
      </c>
      <c r="P141" s="7">
        <f t="shared" ref="P141" si="31">AVERAGE(K141,K147,K153,K159,K165,K171,K177,K183,K189,K195,K201)</f>
        <v>2.4064236111111112</v>
      </c>
      <c r="Q141" s="7">
        <f>AVERAGE(L141,L147,L153,L159,L165,L171,L177,L183,L189,L195,L201)</f>
        <v>100</v>
      </c>
      <c r="R141" s="7">
        <f>AVERAGE(M141,M147,M153,M159,M165,M171,M177,M183,M189,M195,M201)</f>
        <v>60</v>
      </c>
      <c r="S141" s="7">
        <f>STDEV(K141,K147,K153,K159,K165,K171,K177,K183,K189,K195,K201)</f>
        <v>0.67467369860707482</v>
      </c>
      <c r="T141" s="7"/>
      <c r="V141" s="54"/>
      <c r="AG141" s="11"/>
      <c r="AH141" s="3"/>
      <c r="AI141" s="7"/>
      <c r="AJ141" s="7"/>
      <c r="AL141" s="3"/>
      <c r="AM141" s="7"/>
      <c r="AN141" s="7"/>
      <c r="AO141" s="7"/>
      <c r="AQ141" s="54"/>
      <c r="BB141" s="11"/>
      <c r="BC141" s="3" t="s">
        <v>8</v>
      </c>
      <c r="BD141" s="7">
        <v>22</v>
      </c>
      <c r="BE141" s="7">
        <f>BD141/K141</f>
        <v>13.882559158632779</v>
      </c>
      <c r="BG141" s="3" t="s">
        <v>8</v>
      </c>
      <c r="BH141" s="7">
        <f t="shared" ref="BH141:BH142" si="32">AVERAGE(BE141,BE147,BE153,BE159,BE165,BE171,BE177,BE183,BE189,BE195,BE201)</f>
        <v>13.866316773466997</v>
      </c>
      <c r="BI141" s="7">
        <f t="shared" si="29"/>
        <v>3.4581508521312698</v>
      </c>
      <c r="BJ141" s="7">
        <f t="shared" si="30"/>
        <v>1.5465320763628685</v>
      </c>
      <c r="BL141" s="62"/>
      <c r="BM141" s="4" t="s">
        <v>216</v>
      </c>
      <c r="BN141" s="4"/>
      <c r="BO141" s="4"/>
      <c r="BP141" s="4"/>
      <c r="BQ141" s="4"/>
      <c r="BR141" s="4"/>
      <c r="BS141" s="4"/>
      <c r="BT141" s="4"/>
      <c r="BU141" s="4"/>
      <c r="BV141" s="4"/>
      <c r="BW141" s="11"/>
      <c r="BX141" s="3"/>
      <c r="BY141" s="23" t="s">
        <v>44</v>
      </c>
      <c r="BZ141" s="23" t="s">
        <v>45</v>
      </c>
      <c r="CA141" s="25">
        <v>25.412757800874878</v>
      </c>
      <c r="CB141" s="25">
        <v>25.673061510701757</v>
      </c>
      <c r="CC141" s="25">
        <v>25.74397154105263</v>
      </c>
      <c r="CD141" s="25"/>
      <c r="CE141" s="25"/>
      <c r="CF141" s="25"/>
      <c r="CG141" s="63">
        <f t="shared" si="25"/>
        <v>25.609930284209753</v>
      </c>
      <c r="CI141" s="3"/>
      <c r="CJ141" s="23" t="s">
        <v>44</v>
      </c>
      <c r="CK141" s="23" t="s">
        <v>45</v>
      </c>
      <c r="CL141" s="25">
        <f t="shared" ref="CL141:CL142" si="33">AVERAGE(CG141,CG147,CG153,CG159,CG165,CG171,CG177,CG183,CG189,CG195,CG201)</f>
        <v>26.427869753018772</v>
      </c>
      <c r="CM141" s="25">
        <f t="shared" si="26"/>
        <v>3.1695018478498165</v>
      </c>
      <c r="CN141" s="25">
        <f t="shared" si="27"/>
        <v>1.1205881247989491</v>
      </c>
      <c r="CV141" s="54"/>
      <c r="CW141" s="4"/>
      <c r="CX141" s="4"/>
      <c r="CY141" s="4"/>
      <c r="CZ141" s="4"/>
      <c r="DA141" s="4"/>
      <c r="DB141" s="4"/>
      <c r="DC141" s="4"/>
      <c r="DD141" s="4"/>
      <c r="DE141" s="31"/>
      <c r="DZ141" s="6"/>
    </row>
    <row r="142" spans="1:130" s="5" customFormat="1" ht="15.75" thickBot="1" x14ac:dyDescent="0.3">
      <c r="V142" s="54"/>
      <c r="W142" s="5" t="s">
        <v>180</v>
      </c>
      <c r="AG142" s="11"/>
      <c r="AQ142" s="54"/>
      <c r="AR142" s="5" t="s">
        <v>168</v>
      </c>
      <c r="BB142" s="11"/>
      <c r="BC142" s="3" t="s">
        <v>9</v>
      </c>
      <c r="BD142" s="7">
        <v>16</v>
      </c>
      <c r="BE142" s="7">
        <f>BD142/K141</f>
        <v>10.09640666082384</v>
      </c>
      <c r="BG142" s="3" t="s">
        <v>9</v>
      </c>
      <c r="BH142" s="7">
        <f t="shared" si="32"/>
        <v>9.7474351097332281</v>
      </c>
      <c r="BI142" s="7">
        <f t="shared" si="29"/>
        <v>3.935202861107586</v>
      </c>
      <c r="BJ142" s="7">
        <f t="shared" si="30"/>
        <v>1.759876220537645</v>
      </c>
      <c r="BL142" s="62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11"/>
      <c r="BX142" s="12"/>
      <c r="BY142" s="26" t="s">
        <v>46</v>
      </c>
      <c r="BZ142" s="26" t="s">
        <v>47</v>
      </c>
      <c r="CA142" s="27">
        <v>46.69202382183753</v>
      </c>
      <c r="CB142" s="27">
        <v>46.913842787646416</v>
      </c>
      <c r="CC142" s="27">
        <v>44.627415214705884</v>
      </c>
      <c r="CD142" s="27"/>
      <c r="CE142" s="27"/>
      <c r="CF142" s="27"/>
      <c r="CG142" s="63">
        <f t="shared" si="25"/>
        <v>46.077760608063272</v>
      </c>
      <c r="CI142" s="12"/>
      <c r="CJ142" s="26" t="s">
        <v>46</v>
      </c>
      <c r="CK142" s="26" t="s">
        <v>47</v>
      </c>
      <c r="CL142" s="25">
        <f t="shared" si="33"/>
        <v>44.064707666526431</v>
      </c>
      <c r="CM142" s="25">
        <f t="shared" si="26"/>
        <v>2.4278564162650307</v>
      </c>
      <c r="CN142" s="25">
        <f t="shared" si="27"/>
        <v>0.85837686784413614</v>
      </c>
      <c r="CV142" s="54"/>
      <c r="CW142" s="4" t="s">
        <v>154</v>
      </c>
      <c r="CX142" s="4" t="s">
        <v>155</v>
      </c>
      <c r="CY142" s="4" t="s">
        <v>156</v>
      </c>
      <c r="CZ142" s="4" t="s">
        <v>157</v>
      </c>
      <c r="DA142" s="4" t="s">
        <v>158</v>
      </c>
      <c r="DB142" s="4" t="s">
        <v>159</v>
      </c>
      <c r="DC142" s="4"/>
      <c r="DD142" s="4"/>
      <c r="DE142" s="31"/>
      <c r="DZ142" s="6"/>
    </row>
    <row r="143" spans="1:130" s="5" customFormat="1" ht="16.5" thickTop="1" thickBot="1" x14ac:dyDescent="0.3">
      <c r="A143" s="13" t="s">
        <v>17</v>
      </c>
      <c r="B143" s="14">
        <v>1</v>
      </c>
      <c r="C143" s="14">
        <v>2</v>
      </c>
      <c r="D143" s="14">
        <v>3</v>
      </c>
      <c r="E143" s="14">
        <v>4</v>
      </c>
      <c r="F143" s="14">
        <v>5</v>
      </c>
      <c r="G143" s="14">
        <v>6</v>
      </c>
      <c r="H143" s="14">
        <v>7</v>
      </c>
      <c r="J143" s="22" t="s">
        <v>17</v>
      </c>
      <c r="K143" s="23" t="s">
        <v>30</v>
      </c>
      <c r="L143" s="23" t="s">
        <v>31</v>
      </c>
      <c r="M143" s="23" t="s">
        <v>29</v>
      </c>
      <c r="V143" s="54"/>
      <c r="W143" s="5" t="s">
        <v>181</v>
      </c>
      <c r="AG143" s="11"/>
      <c r="AH143" s="22" t="s">
        <v>17</v>
      </c>
      <c r="AI143" s="23"/>
      <c r="AJ143" s="23" t="s">
        <v>143</v>
      </c>
      <c r="AQ143" s="54"/>
      <c r="AR143" s="5" t="s">
        <v>169</v>
      </c>
      <c r="BB143" s="11"/>
      <c r="BL143" s="62"/>
      <c r="BM143" s="4" t="s">
        <v>168</v>
      </c>
      <c r="BN143" s="4"/>
      <c r="BO143" s="4"/>
      <c r="BP143" s="4"/>
      <c r="BQ143" s="4"/>
      <c r="BR143" s="4"/>
      <c r="BS143" s="4"/>
      <c r="BT143" s="4"/>
      <c r="BU143" s="4"/>
      <c r="BV143" s="4"/>
      <c r="BW143" s="11"/>
      <c r="BX143" s="22" t="s">
        <v>17</v>
      </c>
      <c r="BY143" s="23" t="s">
        <v>39</v>
      </c>
      <c r="BZ143" s="23" t="s">
        <v>40</v>
      </c>
      <c r="CA143" s="25">
        <v>35.331433617571577</v>
      </c>
      <c r="CB143" s="25">
        <v>32.807557853880247</v>
      </c>
      <c r="CC143" s="25"/>
      <c r="CD143" s="25"/>
      <c r="CE143" s="25"/>
      <c r="CF143" s="25"/>
      <c r="CG143" s="63">
        <f t="shared" si="25"/>
        <v>34.069495735725909</v>
      </c>
      <c r="CV143" s="54"/>
      <c r="CW143" s="4" t="s">
        <v>160</v>
      </c>
      <c r="CX143" s="4">
        <v>10</v>
      </c>
      <c r="CY143" s="4">
        <v>333.69400000000002</v>
      </c>
      <c r="CZ143" s="4">
        <v>33.369</v>
      </c>
      <c r="DA143" s="4"/>
      <c r="DB143" s="4"/>
      <c r="DC143" s="4"/>
      <c r="DD143" s="4"/>
      <c r="DE143" s="31"/>
      <c r="DZ143" s="6"/>
    </row>
    <row r="144" spans="1:130" s="5" customFormat="1" ht="15.75" thickTop="1" x14ac:dyDescent="0.25">
      <c r="A144" s="3" t="s">
        <v>0</v>
      </c>
      <c r="B144" s="7">
        <v>16</v>
      </c>
      <c r="C144" s="7">
        <v>15</v>
      </c>
      <c r="D144" s="7">
        <v>31</v>
      </c>
      <c r="E144" s="7">
        <v>10</v>
      </c>
      <c r="F144" s="7">
        <v>22</v>
      </c>
      <c r="G144" s="7">
        <v>19</v>
      </c>
      <c r="H144" s="7"/>
      <c r="J144" s="3" t="s">
        <v>0</v>
      </c>
      <c r="K144" s="7">
        <f>(SUM(B144:H144))/720</f>
        <v>0.15694444444444444</v>
      </c>
      <c r="L144" s="7">
        <f>(K144/K147)*100</f>
        <v>5.3529133112269065</v>
      </c>
      <c r="M144" s="7">
        <f>(L144/100)*60</f>
        <v>3.2117479867361438</v>
      </c>
      <c r="V144" s="54"/>
      <c r="AG144" s="11"/>
      <c r="AH144" s="3" t="s">
        <v>0</v>
      </c>
      <c r="AI144" s="7"/>
      <c r="AJ144" s="7">
        <v>10.660377358490566</v>
      </c>
      <c r="AQ144" s="54"/>
      <c r="AR144" s="5" t="s">
        <v>170</v>
      </c>
      <c r="BB144" s="11"/>
      <c r="BC144" s="22" t="s">
        <v>17</v>
      </c>
      <c r="BD144" s="23" t="s">
        <v>36</v>
      </c>
      <c r="BE144" s="23" t="s">
        <v>37</v>
      </c>
      <c r="BL144" s="62"/>
      <c r="BM144" s="4" t="s">
        <v>169</v>
      </c>
      <c r="BN144" s="4"/>
      <c r="BO144" s="4"/>
      <c r="BP144" s="4"/>
      <c r="BQ144" s="4"/>
      <c r="BR144" s="4"/>
      <c r="BS144" s="4"/>
      <c r="BT144" s="4"/>
      <c r="BU144" s="4"/>
      <c r="BV144" s="4"/>
      <c r="BW144" s="11"/>
      <c r="BX144" s="3"/>
      <c r="BY144" s="23" t="s">
        <v>39</v>
      </c>
      <c r="BZ144" s="23" t="s">
        <v>41</v>
      </c>
      <c r="CA144" s="25">
        <v>30.613379207129629</v>
      </c>
      <c r="CB144" s="25">
        <v>30.370051836824672</v>
      </c>
      <c r="CC144" s="25"/>
      <c r="CD144" s="25"/>
      <c r="CE144" s="25"/>
      <c r="CF144" s="25"/>
      <c r="CG144" s="63">
        <f t="shared" si="25"/>
        <v>30.491715521977149</v>
      </c>
      <c r="CV144" s="54"/>
      <c r="CW144" s="4" t="s">
        <v>161</v>
      </c>
      <c r="CX144" s="4">
        <v>4</v>
      </c>
      <c r="CY144" s="4">
        <v>1284.473</v>
      </c>
      <c r="CZ144" s="4">
        <v>321.11799999999999</v>
      </c>
      <c r="DA144" s="4">
        <v>22.785</v>
      </c>
      <c r="DB144" s="4" t="s">
        <v>104</v>
      </c>
      <c r="DC144" s="4"/>
      <c r="DD144" s="4"/>
      <c r="DE144" s="31"/>
      <c r="DZ144" s="6"/>
    </row>
    <row r="145" spans="1:130" s="5" customFormat="1" x14ac:dyDescent="0.25">
      <c r="A145" s="3" t="s">
        <v>1</v>
      </c>
      <c r="B145" s="7">
        <v>273</v>
      </c>
      <c r="C145" s="7">
        <v>183</v>
      </c>
      <c r="D145" s="7">
        <v>242</v>
      </c>
      <c r="E145" s="7">
        <v>199</v>
      </c>
      <c r="F145" s="7">
        <v>210</v>
      </c>
      <c r="G145" s="7">
        <v>137</v>
      </c>
      <c r="H145" s="7"/>
      <c r="J145" s="3" t="s">
        <v>1</v>
      </c>
      <c r="K145" s="7">
        <f>(SUM(B145:H145))/720</f>
        <v>1.7277777777777779</v>
      </c>
      <c r="L145" s="7">
        <f>(K145/K147)*100</f>
        <v>58.929417337754622</v>
      </c>
      <c r="M145" s="7">
        <f>(L145/100)*60</f>
        <v>35.357650402652773</v>
      </c>
      <c r="V145" s="54"/>
      <c r="W145" s="5" t="s">
        <v>168</v>
      </c>
      <c r="AG145" s="11"/>
      <c r="AH145" s="3" t="s">
        <v>13</v>
      </c>
      <c r="AI145" s="7"/>
      <c r="AJ145" s="7">
        <v>74.879518072289159</v>
      </c>
      <c r="AL145" s="4"/>
      <c r="AM145" s="4"/>
      <c r="AN145" s="4"/>
      <c r="AO145" s="4"/>
      <c r="AQ145" s="54"/>
      <c r="AR145" s="5" t="s">
        <v>171</v>
      </c>
      <c r="BB145" s="11"/>
      <c r="BC145" s="3" t="s">
        <v>6</v>
      </c>
      <c r="BD145" s="7">
        <v>33</v>
      </c>
      <c r="BE145" s="7">
        <f>BD145/K147</f>
        <v>11.255329227854098</v>
      </c>
      <c r="BL145" s="62"/>
      <c r="BM145" s="4" t="s">
        <v>170</v>
      </c>
      <c r="BN145" s="4"/>
      <c r="BO145" s="4"/>
      <c r="BP145" s="4"/>
      <c r="BQ145" s="4"/>
      <c r="BR145" s="4"/>
      <c r="BS145" s="4"/>
      <c r="BT145" s="4"/>
      <c r="BU145" s="4"/>
      <c r="BV145" s="4"/>
      <c r="BW145" s="11"/>
      <c r="BX145" s="3"/>
      <c r="BY145" s="23" t="s">
        <v>42</v>
      </c>
      <c r="BZ145" s="23" t="s">
        <v>2</v>
      </c>
      <c r="CA145" s="25">
        <v>48.795359065054626</v>
      </c>
      <c r="CB145" s="25">
        <v>51.368709994583341</v>
      </c>
      <c r="CC145" s="25"/>
      <c r="CD145" s="25"/>
      <c r="CE145" s="25"/>
      <c r="CF145" s="25"/>
      <c r="CG145" s="63">
        <f t="shared" si="25"/>
        <v>50.082034529818984</v>
      </c>
      <c r="CV145" s="54"/>
      <c r="CW145" s="4" t="s">
        <v>162</v>
      </c>
      <c r="CX145" s="4">
        <v>26</v>
      </c>
      <c r="CY145" s="4">
        <v>366.428</v>
      </c>
      <c r="CZ145" s="4">
        <v>14.093</v>
      </c>
      <c r="DA145" s="4"/>
      <c r="DB145" s="4"/>
      <c r="DC145" s="4"/>
      <c r="DD145" s="4"/>
      <c r="DE145" s="31"/>
      <c r="DZ145" s="6"/>
    </row>
    <row r="146" spans="1:130" s="5" customFormat="1" x14ac:dyDescent="0.25">
      <c r="A146" s="1" t="s">
        <v>2</v>
      </c>
      <c r="B146" s="8">
        <v>71</v>
      </c>
      <c r="C146" s="8">
        <v>162</v>
      </c>
      <c r="D146" s="8">
        <v>87</v>
      </c>
      <c r="E146" s="8">
        <v>151</v>
      </c>
      <c r="F146" s="8">
        <v>128</v>
      </c>
      <c r="G146" s="8">
        <v>155</v>
      </c>
      <c r="H146" s="8"/>
      <c r="J146" s="1" t="s">
        <v>2</v>
      </c>
      <c r="K146" s="8">
        <f>(SUM(B146:H146))/720</f>
        <v>1.0472222222222223</v>
      </c>
      <c r="L146" s="8">
        <f>(K146/K147)*100</f>
        <v>35.717669351018479</v>
      </c>
      <c r="M146" s="8">
        <f>(L146/100)*60</f>
        <v>21.430601610611085</v>
      </c>
      <c r="V146" s="54"/>
      <c r="W146" s="5" t="s">
        <v>169</v>
      </c>
      <c r="AG146" s="11"/>
      <c r="AH146" s="3" t="s">
        <v>2</v>
      </c>
      <c r="AI146" s="7"/>
      <c r="AJ146" s="7">
        <v>71.132075471698116</v>
      </c>
      <c r="AL146" s="4"/>
      <c r="AM146" s="4"/>
      <c r="AN146" s="4"/>
      <c r="AO146" s="4"/>
      <c r="AQ146" s="54"/>
      <c r="AR146" s="5" t="s">
        <v>172</v>
      </c>
      <c r="BB146" s="11"/>
      <c r="BC146" s="3" t="s">
        <v>7</v>
      </c>
      <c r="BD146" s="7">
        <v>50</v>
      </c>
      <c r="BE146" s="7">
        <f>BD146/K147</f>
        <v>17.053529133112271</v>
      </c>
      <c r="BL146" s="62"/>
      <c r="BM146" s="4" t="s">
        <v>171</v>
      </c>
      <c r="BN146" s="4"/>
      <c r="BO146" s="4"/>
      <c r="BP146" s="4"/>
      <c r="BQ146" s="4"/>
      <c r="BR146" s="4"/>
      <c r="BS146" s="4"/>
      <c r="BT146" s="4"/>
      <c r="BU146" s="4"/>
      <c r="BV146" s="4"/>
      <c r="BW146" s="11"/>
      <c r="BX146" s="3"/>
      <c r="BY146" s="23" t="s">
        <v>42</v>
      </c>
      <c r="BZ146" s="23" t="s">
        <v>43</v>
      </c>
      <c r="CA146" s="25">
        <v>40.834845311661809</v>
      </c>
      <c r="CB146" s="25">
        <v>40.862411897711027</v>
      </c>
      <c r="CC146" s="25"/>
      <c r="CD146" s="25"/>
      <c r="CE146" s="25"/>
      <c r="CF146" s="25"/>
      <c r="CG146" s="63">
        <f t="shared" si="25"/>
        <v>40.848628604686418</v>
      </c>
      <c r="CV146" s="54"/>
      <c r="CW146" s="4" t="s">
        <v>163</v>
      </c>
      <c r="CX146" s="4">
        <v>40</v>
      </c>
      <c r="CY146" s="4">
        <v>2054.4830000000002</v>
      </c>
      <c r="CZ146" s="4">
        <v>51.362000000000002</v>
      </c>
      <c r="DA146" s="4"/>
      <c r="DB146" s="4"/>
      <c r="DC146" s="4"/>
      <c r="DD146" s="4"/>
      <c r="DE146" s="31"/>
      <c r="DZ146" s="6"/>
    </row>
    <row r="147" spans="1:130" s="5" customFormat="1" x14ac:dyDescent="0.25">
      <c r="A147" s="3" t="s">
        <v>10</v>
      </c>
      <c r="B147" s="7">
        <v>360</v>
      </c>
      <c r="C147" s="7">
        <v>360</v>
      </c>
      <c r="D147" s="7">
        <v>360</v>
      </c>
      <c r="E147" s="7">
        <v>360</v>
      </c>
      <c r="F147" s="7">
        <v>360</v>
      </c>
      <c r="G147" s="7">
        <v>311</v>
      </c>
      <c r="H147" s="7"/>
      <c r="J147" s="3" t="s">
        <v>10</v>
      </c>
      <c r="K147" s="7">
        <f>(SUM(B147:H147))/720</f>
        <v>2.9319444444444445</v>
      </c>
      <c r="L147" s="7">
        <f>SUM(L144:L146)</f>
        <v>100</v>
      </c>
      <c r="M147" s="7">
        <f>SUM(M144:M146)</f>
        <v>60</v>
      </c>
      <c r="V147" s="54"/>
      <c r="W147" s="5" t="s">
        <v>170</v>
      </c>
      <c r="AG147" s="11"/>
      <c r="AH147" s="3"/>
      <c r="AI147" s="7"/>
      <c r="AJ147" s="7"/>
      <c r="AL147" s="4"/>
      <c r="AM147" s="4"/>
      <c r="AN147" s="4"/>
      <c r="AO147" s="4"/>
      <c r="AQ147" s="54"/>
      <c r="BB147" s="11"/>
      <c r="BC147" s="3" t="s">
        <v>8</v>
      </c>
      <c r="BD147" s="7">
        <v>50</v>
      </c>
      <c r="BE147" s="7">
        <f>BD147/K147</f>
        <v>17.053529133112271</v>
      </c>
      <c r="BL147" s="62"/>
      <c r="BM147" s="4" t="s">
        <v>172</v>
      </c>
      <c r="BN147" s="4"/>
      <c r="BO147" s="4"/>
      <c r="BP147" s="4"/>
      <c r="BQ147" s="4"/>
      <c r="BR147" s="4"/>
      <c r="BS147" s="4"/>
      <c r="BT147" s="4"/>
      <c r="BU147" s="4"/>
      <c r="BV147" s="4"/>
      <c r="BW147" s="11"/>
      <c r="BX147" s="3"/>
      <c r="BY147" s="23" t="s">
        <v>44</v>
      </c>
      <c r="BZ147" s="23" t="s">
        <v>45</v>
      </c>
      <c r="CA147" s="25">
        <v>22.570885775100837</v>
      </c>
      <c r="CB147" s="25">
        <v>24.885542909041668</v>
      </c>
      <c r="CC147" s="25"/>
      <c r="CD147" s="25"/>
      <c r="CE147" s="25"/>
      <c r="CF147" s="25"/>
      <c r="CG147" s="63">
        <f t="shared" si="25"/>
        <v>23.728214342071254</v>
      </c>
      <c r="CV147" s="54"/>
      <c r="CW147" s="4"/>
      <c r="CX147" s="4"/>
      <c r="CY147" s="4"/>
      <c r="CZ147" s="4"/>
      <c r="DA147" s="4"/>
      <c r="DB147" s="4"/>
      <c r="DC147" s="4"/>
      <c r="DD147" s="4"/>
      <c r="DE147" s="31"/>
      <c r="DZ147" s="6"/>
    </row>
    <row r="148" spans="1:130" s="5" customFormat="1" ht="15.75" thickBot="1" x14ac:dyDescent="0.3">
      <c r="V148" s="54"/>
      <c r="W148" s="5" t="s">
        <v>171</v>
      </c>
      <c r="AG148" s="11"/>
      <c r="AL148" s="4"/>
      <c r="AM148" s="4"/>
      <c r="AN148" s="4"/>
      <c r="AO148" s="4"/>
      <c r="AQ148" s="54"/>
      <c r="BB148" s="11"/>
      <c r="BC148" s="3" t="s">
        <v>9</v>
      </c>
      <c r="BD148" s="7">
        <v>20</v>
      </c>
      <c r="BE148" s="7">
        <f>BD148/K147</f>
        <v>6.8214116532449074</v>
      </c>
      <c r="BL148" s="62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11"/>
      <c r="BX148" s="12"/>
      <c r="BY148" s="26" t="s">
        <v>46</v>
      </c>
      <c r="BZ148" s="26" t="s">
        <v>47</v>
      </c>
      <c r="CA148" s="27">
        <v>41.992734197671211</v>
      </c>
      <c r="CB148" s="27">
        <v>44.724171128138664</v>
      </c>
      <c r="CC148" s="27"/>
      <c r="CD148" s="27"/>
      <c r="CE148" s="27"/>
      <c r="CF148" s="27"/>
      <c r="CG148" s="63">
        <f t="shared" si="25"/>
        <v>43.358452662904938</v>
      </c>
      <c r="CV148" s="54"/>
      <c r="CW148" s="4" t="s">
        <v>164</v>
      </c>
      <c r="CX148" s="4"/>
      <c r="CY148" s="4"/>
      <c r="CZ148" s="4"/>
      <c r="DA148" s="4"/>
      <c r="DB148" s="4"/>
      <c r="DC148" s="4"/>
      <c r="DD148" s="4"/>
      <c r="DE148" s="31"/>
      <c r="DZ148" s="6"/>
    </row>
    <row r="149" spans="1:130" s="5" customFormat="1" ht="16.5" thickTop="1" thickBot="1" x14ac:dyDescent="0.3">
      <c r="A149" s="13" t="s">
        <v>18</v>
      </c>
      <c r="B149" s="14">
        <v>1</v>
      </c>
      <c r="C149" s="14">
        <v>2</v>
      </c>
      <c r="D149" s="14">
        <v>3</v>
      </c>
      <c r="E149" s="14">
        <v>4</v>
      </c>
      <c r="F149" s="14">
        <v>5</v>
      </c>
      <c r="G149" s="14">
        <v>6</v>
      </c>
      <c r="H149" s="14">
        <v>7</v>
      </c>
      <c r="J149" s="22" t="s">
        <v>18</v>
      </c>
      <c r="K149" s="23" t="s">
        <v>30</v>
      </c>
      <c r="L149" s="23" t="s">
        <v>31</v>
      </c>
      <c r="M149" s="23" t="s">
        <v>29</v>
      </c>
      <c r="V149" s="54"/>
      <c r="W149" s="5" t="s">
        <v>172</v>
      </c>
      <c r="AG149" s="11"/>
      <c r="AH149" s="22" t="s">
        <v>18</v>
      </c>
      <c r="AI149" s="23"/>
      <c r="AJ149" s="23" t="s">
        <v>143</v>
      </c>
      <c r="AL149" s="4"/>
      <c r="AM149" s="4"/>
      <c r="AN149" s="4"/>
      <c r="AO149" s="4"/>
      <c r="AQ149" s="54"/>
      <c r="AR149" s="5" t="s">
        <v>173</v>
      </c>
      <c r="BB149" s="11"/>
      <c r="BL149" s="62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11"/>
      <c r="BX149" s="22" t="s">
        <v>18</v>
      </c>
      <c r="BY149" s="23" t="s">
        <v>39</v>
      </c>
      <c r="BZ149" s="23" t="s">
        <v>40</v>
      </c>
      <c r="CA149" s="25">
        <v>38.450691494487181</v>
      </c>
      <c r="CB149" s="25">
        <v>41.163711161815471</v>
      </c>
      <c r="CC149" s="25">
        <v>37.655039109239127</v>
      </c>
      <c r="CD149" s="25"/>
      <c r="CE149" s="25"/>
      <c r="CF149" s="25"/>
      <c r="CG149" s="63">
        <f t="shared" si="25"/>
        <v>39.089813921847259</v>
      </c>
      <c r="CV149" s="54"/>
      <c r="CW149" s="4"/>
      <c r="CX149" s="4"/>
      <c r="CY149" s="4"/>
      <c r="CZ149" s="4"/>
      <c r="DA149" s="4"/>
      <c r="DB149" s="4"/>
      <c r="DC149" s="4"/>
      <c r="DD149" s="4"/>
      <c r="DE149" s="31"/>
      <c r="DZ149" s="6"/>
    </row>
    <row r="150" spans="1:130" s="5" customFormat="1" ht="15.75" thickTop="1" x14ac:dyDescent="0.25">
      <c r="A150" s="3" t="s">
        <v>0</v>
      </c>
      <c r="B150" s="7">
        <v>183</v>
      </c>
      <c r="C150" s="7">
        <v>40</v>
      </c>
      <c r="D150" s="7">
        <v>20</v>
      </c>
      <c r="E150" s="7">
        <v>17</v>
      </c>
      <c r="F150" s="7"/>
      <c r="G150" s="7"/>
      <c r="H150" s="7"/>
      <c r="J150" s="3" t="s">
        <v>0</v>
      </c>
      <c r="K150" s="7">
        <f>(SUM(B150:H150))/720</f>
        <v>0.3611111111111111</v>
      </c>
      <c r="L150" s="7">
        <f>(K150/K153)*100</f>
        <v>22.336769759450171</v>
      </c>
      <c r="M150" s="7">
        <f>(L150/100)*60</f>
        <v>13.402061855670102</v>
      </c>
      <c r="V150" s="54"/>
      <c r="W150" s="4"/>
      <c r="X150" s="4"/>
      <c r="Y150" s="4"/>
      <c r="Z150" s="4"/>
      <c r="AA150" s="4"/>
      <c r="AB150" s="4"/>
      <c r="AG150" s="11"/>
      <c r="AH150" s="3" t="s">
        <v>0</v>
      </c>
      <c r="AI150" s="7"/>
      <c r="AJ150" s="7">
        <v>24.074074074074073</v>
      </c>
      <c r="AL150" s="4"/>
      <c r="AM150" s="4"/>
      <c r="AN150" s="4"/>
      <c r="AO150" s="4"/>
      <c r="AQ150" s="54"/>
      <c r="AR150" s="4"/>
      <c r="AS150" s="4"/>
      <c r="AT150" s="4"/>
      <c r="AU150" s="4"/>
      <c r="AV150" s="4"/>
      <c r="AW150" s="4"/>
      <c r="BB150" s="11"/>
      <c r="BC150" s="22" t="s">
        <v>18</v>
      </c>
      <c r="BD150" s="23" t="s">
        <v>36</v>
      </c>
      <c r="BE150" s="23" t="s">
        <v>37</v>
      </c>
      <c r="BL150" s="62"/>
      <c r="BM150" s="4" t="s">
        <v>173</v>
      </c>
      <c r="BN150" s="4"/>
      <c r="BO150" s="4"/>
      <c r="BP150" s="4"/>
      <c r="BQ150" s="4"/>
      <c r="BR150" s="4"/>
      <c r="BS150" s="4"/>
      <c r="BT150" s="4"/>
      <c r="BU150" s="4"/>
      <c r="BV150" s="4"/>
      <c r="BW150" s="11"/>
      <c r="BX150" s="3"/>
      <c r="BY150" s="23" t="s">
        <v>39</v>
      </c>
      <c r="BZ150" s="23" t="s">
        <v>41</v>
      </c>
      <c r="CA150" s="25">
        <v>35.068759258571433</v>
      </c>
      <c r="CB150" s="25">
        <v>38.696917758484851</v>
      </c>
      <c r="CC150" s="25">
        <v>35.135141855850264</v>
      </c>
      <c r="CD150" s="25"/>
      <c r="CE150" s="25"/>
      <c r="CF150" s="25"/>
      <c r="CG150" s="63">
        <f t="shared" si="25"/>
        <v>36.300272957635514</v>
      </c>
      <c r="CV150" s="54"/>
      <c r="CW150" s="4" t="s">
        <v>189</v>
      </c>
      <c r="CX150" s="4"/>
      <c r="CY150" s="4"/>
      <c r="CZ150" s="4"/>
      <c r="DA150" s="4"/>
      <c r="DB150" s="4"/>
      <c r="DC150" s="4"/>
      <c r="DD150" s="4"/>
      <c r="DE150" s="31"/>
      <c r="DZ150" s="6"/>
    </row>
    <row r="151" spans="1:130" s="5" customFormat="1" ht="18.75" x14ac:dyDescent="0.3">
      <c r="A151" s="3" t="s">
        <v>1</v>
      </c>
      <c r="B151" s="7">
        <v>159</v>
      </c>
      <c r="C151" s="7">
        <v>227</v>
      </c>
      <c r="D151" s="7">
        <v>180</v>
      </c>
      <c r="E151" s="7">
        <v>32</v>
      </c>
      <c r="F151" s="7"/>
      <c r="G151" s="7"/>
      <c r="H151" s="7"/>
      <c r="J151" s="3" t="s">
        <v>1</v>
      </c>
      <c r="K151" s="7">
        <f>(SUM(B151:H151))/720</f>
        <v>0.8305555555555556</v>
      </c>
      <c r="L151" s="7">
        <f>(K151/K153)*100</f>
        <v>51.374570446735405</v>
      </c>
      <c r="M151" s="7">
        <f>(L151/100)*60</f>
        <v>30.824742268041241</v>
      </c>
      <c r="P151" s="7">
        <v>6.0473269062226116</v>
      </c>
      <c r="Q151" s="7">
        <v>34.601226993865033</v>
      </c>
      <c r="R151" s="8">
        <v>19.351446099912359</v>
      </c>
      <c r="V151" s="54"/>
      <c r="W151" s="41"/>
      <c r="X151" s="41"/>
      <c r="Y151" s="41"/>
      <c r="Z151" s="55"/>
      <c r="AA151" s="55"/>
      <c r="AB151" s="55"/>
      <c r="AG151" s="11"/>
      <c r="AH151" s="3" t="s">
        <v>13</v>
      </c>
      <c r="AI151" s="7"/>
      <c r="AJ151" s="7">
        <v>46.07692307692308</v>
      </c>
      <c r="AL151" s="4"/>
      <c r="AM151" s="4"/>
      <c r="AN151" s="4"/>
      <c r="AO151" s="4"/>
      <c r="AQ151" s="54"/>
      <c r="AR151" s="66" t="s">
        <v>98</v>
      </c>
      <c r="AS151" s="66"/>
      <c r="AT151" s="66"/>
      <c r="AU151" s="65"/>
      <c r="AV151" s="65"/>
      <c r="AW151" s="65"/>
      <c r="AX151" s="64"/>
      <c r="BB151" s="11"/>
      <c r="BC151" s="3" t="s">
        <v>6</v>
      </c>
      <c r="BD151" s="7">
        <v>37</v>
      </c>
      <c r="BE151" s="7">
        <f>BD151/K153</f>
        <v>22.88659793814433</v>
      </c>
      <c r="BG151" s="7">
        <v>20.19281332164768</v>
      </c>
      <c r="BH151" s="7">
        <v>27.134092900964067</v>
      </c>
      <c r="BI151" s="7">
        <v>13.882559158632779</v>
      </c>
      <c r="BJ151" s="7">
        <v>10.09640666082384</v>
      </c>
      <c r="BL151" s="62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11"/>
      <c r="BX151" s="3"/>
      <c r="BY151" s="23" t="s">
        <v>42</v>
      </c>
      <c r="BZ151" s="23" t="s">
        <v>2</v>
      </c>
      <c r="CA151" s="25">
        <v>42.868898235229977</v>
      </c>
      <c r="CB151" s="25">
        <v>54.794020307125002</v>
      </c>
      <c r="CC151" s="25">
        <v>56.313528768064515</v>
      </c>
      <c r="CD151" s="25"/>
      <c r="CE151" s="25"/>
      <c r="CF151" s="25"/>
      <c r="CG151" s="63">
        <f t="shared" si="25"/>
        <v>51.325482436806503</v>
      </c>
      <c r="CV151" s="54"/>
      <c r="CW151" s="4"/>
      <c r="CX151" s="4"/>
      <c r="CY151" s="4"/>
      <c r="CZ151" s="4"/>
      <c r="DA151" s="4"/>
      <c r="DB151" s="4"/>
      <c r="DC151" s="4"/>
      <c r="DD151" s="4"/>
      <c r="DE151" s="31"/>
      <c r="DZ151" s="6"/>
    </row>
    <row r="152" spans="1:130" s="5" customFormat="1" ht="18.75" x14ac:dyDescent="0.3">
      <c r="A152" s="1" t="s">
        <v>2</v>
      </c>
      <c r="B152" s="8">
        <v>18</v>
      </c>
      <c r="C152" s="8">
        <v>93</v>
      </c>
      <c r="D152" s="8">
        <v>160</v>
      </c>
      <c r="E152" s="8">
        <v>35</v>
      </c>
      <c r="F152" s="8"/>
      <c r="G152" s="8"/>
      <c r="H152" s="8"/>
      <c r="J152" s="1" t="s">
        <v>2</v>
      </c>
      <c r="K152" s="8">
        <f>(SUM(B152:H152))/720</f>
        <v>0.42499999999999999</v>
      </c>
      <c r="L152" s="8">
        <f>(K152/K153)*100</f>
        <v>26.288659793814436</v>
      </c>
      <c r="M152" s="8">
        <f>(L152/100)*60</f>
        <v>15.773195876288661</v>
      </c>
      <c r="P152" s="7">
        <v>3.2117479867361438</v>
      </c>
      <c r="Q152" s="7">
        <v>35.357650402652773</v>
      </c>
      <c r="R152" s="8">
        <v>21.430601610611085</v>
      </c>
      <c r="V152" s="54"/>
      <c r="W152" s="41"/>
      <c r="X152" s="41"/>
      <c r="Y152" s="41"/>
      <c r="Z152" s="55"/>
      <c r="AA152" s="55"/>
      <c r="AB152" s="55"/>
      <c r="AG152" s="11"/>
      <c r="AH152" s="3" t="s">
        <v>2</v>
      </c>
      <c r="AI152" s="7"/>
      <c r="AJ152" s="7">
        <v>51</v>
      </c>
      <c r="AL152" s="4"/>
      <c r="AM152" s="4"/>
      <c r="AN152" s="4"/>
      <c r="AO152" s="4"/>
      <c r="AQ152" s="54"/>
      <c r="AR152" s="66" t="s">
        <v>99</v>
      </c>
      <c r="AS152" s="66" t="s">
        <v>100</v>
      </c>
      <c r="AT152" s="66" t="s">
        <v>174</v>
      </c>
      <c r="AU152" s="65" t="s">
        <v>175</v>
      </c>
      <c r="AV152" s="65" t="s">
        <v>101</v>
      </c>
      <c r="AW152" s="65" t="s">
        <v>102</v>
      </c>
      <c r="AX152" s="64"/>
      <c r="BB152" s="11"/>
      <c r="BC152" s="3" t="s">
        <v>7</v>
      </c>
      <c r="BD152" s="7">
        <v>52</v>
      </c>
      <c r="BE152" s="7">
        <f>BD152/K153</f>
        <v>32.164948453608247</v>
      </c>
      <c r="BG152" s="7">
        <v>11.255329227854098</v>
      </c>
      <c r="BH152" s="7">
        <v>17.053529133112271</v>
      </c>
      <c r="BI152" s="7">
        <v>17.053529133112271</v>
      </c>
      <c r="BJ152" s="7">
        <v>6.8214116532449074</v>
      </c>
      <c r="BL152" s="62"/>
      <c r="BM152" s="4" t="s">
        <v>99</v>
      </c>
      <c r="BN152" s="4" t="s">
        <v>100</v>
      </c>
      <c r="BO152" s="4" t="s">
        <v>174</v>
      </c>
      <c r="BP152" s="4" t="s">
        <v>175</v>
      </c>
      <c r="BQ152" s="4" t="s">
        <v>101</v>
      </c>
      <c r="BR152" s="4" t="s">
        <v>102</v>
      </c>
      <c r="BS152" s="4"/>
      <c r="BT152" s="4"/>
      <c r="BU152" s="4"/>
      <c r="BV152" s="4"/>
      <c r="BW152" s="11"/>
      <c r="BX152" s="3"/>
      <c r="BY152" s="23" t="s">
        <v>42</v>
      </c>
      <c r="BZ152" s="23" t="s">
        <v>43</v>
      </c>
      <c r="CA152" s="25">
        <v>41.721928926920633</v>
      </c>
      <c r="CB152" s="25">
        <v>41.952824347121222</v>
      </c>
      <c r="CC152" s="25">
        <v>42.402171870857146</v>
      </c>
      <c r="CD152" s="25"/>
      <c r="CE152" s="25"/>
      <c r="CF152" s="25"/>
      <c r="CG152" s="63">
        <f t="shared" si="25"/>
        <v>42.025641714966333</v>
      </c>
      <c r="CV152" s="54"/>
      <c r="CW152" s="4" t="s">
        <v>168</v>
      </c>
      <c r="CX152" s="4"/>
      <c r="CY152" s="4"/>
      <c r="CZ152" s="4"/>
      <c r="DA152" s="4"/>
      <c r="DB152" s="4"/>
      <c r="DC152" s="4"/>
      <c r="DD152" s="4"/>
      <c r="DE152" s="31"/>
      <c r="DZ152" s="6"/>
    </row>
    <row r="153" spans="1:130" s="5" customFormat="1" ht="18.75" x14ac:dyDescent="0.3">
      <c r="A153" s="3" t="s">
        <v>10</v>
      </c>
      <c r="B153" s="7">
        <v>360</v>
      </c>
      <c r="C153" s="7">
        <v>360</v>
      </c>
      <c r="D153" s="7">
        <v>360</v>
      </c>
      <c r="E153" s="7">
        <v>84</v>
      </c>
      <c r="F153" s="7"/>
      <c r="G153" s="7"/>
      <c r="H153" s="7"/>
      <c r="J153" s="3" t="s">
        <v>10</v>
      </c>
      <c r="K153" s="7">
        <f>(SUM(B153:H153))/720</f>
        <v>1.6166666666666667</v>
      </c>
      <c r="L153" s="7">
        <f>SUM(L150:L152)</f>
        <v>100.00000000000001</v>
      </c>
      <c r="M153" s="7">
        <f>SUM(M150:M152)</f>
        <v>60.000000000000007</v>
      </c>
      <c r="P153" s="7">
        <v>13.402061855670102</v>
      </c>
      <c r="Q153" s="7">
        <v>30.824742268041241</v>
      </c>
      <c r="R153" s="8">
        <v>15.773195876288661</v>
      </c>
      <c r="V153" s="54"/>
      <c r="W153" s="41"/>
      <c r="X153" s="41"/>
      <c r="Y153" s="41"/>
      <c r="Z153" s="55"/>
      <c r="AA153" s="55"/>
      <c r="AB153" s="55"/>
      <c r="AG153" s="11"/>
      <c r="AH153" s="3"/>
      <c r="AI153" s="7"/>
      <c r="AJ153" s="7"/>
      <c r="AL153" s="4"/>
      <c r="AM153" s="4"/>
      <c r="AN153" s="4"/>
      <c r="AO153" s="4"/>
      <c r="AQ153" s="54"/>
      <c r="AR153" s="67" t="s">
        <v>111</v>
      </c>
      <c r="AS153" s="67">
        <v>58.503</v>
      </c>
      <c r="AT153" s="67">
        <v>5</v>
      </c>
      <c r="AU153" s="68">
        <v>10.39</v>
      </c>
      <c r="AV153" s="68" t="s">
        <v>104</v>
      </c>
      <c r="AW153" s="68" t="s">
        <v>105</v>
      </c>
      <c r="AX153" s="64"/>
      <c r="BB153" s="11"/>
      <c r="BC153" s="3" t="s">
        <v>8</v>
      </c>
      <c r="BD153" s="7">
        <v>28</v>
      </c>
      <c r="BE153" s="7">
        <f>BD153/K153</f>
        <v>17.319587628865978</v>
      </c>
      <c r="BG153" s="7">
        <v>22.88659793814433</v>
      </c>
      <c r="BH153" s="7">
        <v>32.164948453608247</v>
      </c>
      <c r="BI153" s="7">
        <v>17.319587628865978</v>
      </c>
      <c r="BJ153" s="7">
        <v>10.515463917525773</v>
      </c>
      <c r="BL153" s="62"/>
      <c r="BM153" s="43" t="s">
        <v>131</v>
      </c>
      <c r="BN153" s="43">
        <v>13.989000000000001</v>
      </c>
      <c r="BO153" s="43">
        <v>5</v>
      </c>
      <c r="BP153" s="43">
        <v>5.516</v>
      </c>
      <c r="BQ153" s="43">
        <v>5.0000000000000001E-3</v>
      </c>
      <c r="BR153" s="43" t="s">
        <v>105</v>
      </c>
      <c r="BS153" s="4"/>
      <c r="BT153" s="4"/>
      <c r="BU153" s="4"/>
      <c r="BV153" s="4"/>
      <c r="BW153" s="11"/>
      <c r="BX153" s="3"/>
      <c r="BY153" s="23" t="s">
        <v>44</v>
      </c>
      <c r="BZ153" s="23" t="s">
        <v>45</v>
      </c>
      <c r="CA153" s="25">
        <v>38.147545548785345</v>
      </c>
      <c r="CB153" s="25">
        <v>23.857101024274996</v>
      </c>
      <c r="CC153" s="25">
        <v>21.874629731338707</v>
      </c>
      <c r="CD153" s="25"/>
      <c r="CE153" s="25"/>
      <c r="CF153" s="25"/>
      <c r="CG153" s="63">
        <f t="shared" si="25"/>
        <v>27.959758768133014</v>
      </c>
      <c r="CV153" s="54"/>
      <c r="CW153" s="4" t="s">
        <v>236</v>
      </c>
      <c r="CX153" s="4"/>
      <c r="CY153" s="4"/>
      <c r="CZ153" s="4"/>
      <c r="DA153" s="4"/>
      <c r="DB153" s="4"/>
      <c r="DC153" s="4"/>
      <c r="DD153" s="4"/>
      <c r="DE153" s="31"/>
      <c r="DZ153" s="6"/>
    </row>
    <row r="154" spans="1:130" s="5" customFormat="1" ht="19.5" thickBot="1" x14ac:dyDescent="0.35">
      <c r="P154" s="7">
        <v>11.989482909728309</v>
      </c>
      <c r="Q154" s="7">
        <v>30.920245398773009</v>
      </c>
      <c r="R154" s="8">
        <v>17.090271691498685</v>
      </c>
      <c r="V154" s="54"/>
      <c r="W154" s="41"/>
      <c r="X154" s="41"/>
      <c r="Y154" s="41"/>
      <c r="Z154" s="55"/>
      <c r="AA154" s="55"/>
      <c r="AB154" s="55"/>
      <c r="AG154" s="11"/>
      <c r="AL154" s="4"/>
      <c r="AM154" s="4"/>
      <c r="AN154" s="4"/>
      <c r="AO154" s="4"/>
      <c r="AQ154" s="54"/>
      <c r="AR154" s="67" t="s">
        <v>112</v>
      </c>
      <c r="AS154" s="67">
        <v>49.348999999999997</v>
      </c>
      <c r="AT154" s="67">
        <v>5</v>
      </c>
      <c r="AU154" s="68">
        <v>9.07</v>
      </c>
      <c r="AV154" s="68" t="s">
        <v>104</v>
      </c>
      <c r="AW154" s="68" t="s">
        <v>105</v>
      </c>
      <c r="AX154" s="64"/>
      <c r="BB154" s="11"/>
      <c r="BC154" s="3" t="s">
        <v>9</v>
      </c>
      <c r="BD154" s="7">
        <v>17</v>
      </c>
      <c r="BE154" s="7">
        <f>BD154/K153</f>
        <v>10.515463917525773</v>
      </c>
      <c r="BG154" s="7">
        <v>18.930762489044699</v>
      </c>
      <c r="BH154" s="7">
        <v>30.920245398773009</v>
      </c>
      <c r="BI154" s="7">
        <v>17.037686240140228</v>
      </c>
      <c r="BJ154" s="7">
        <v>16.406660823838738</v>
      </c>
      <c r="BL154" s="62"/>
      <c r="BM154" s="4" t="s">
        <v>132</v>
      </c>
      <c r="BN154" s="4">
        <v>10.481</v>
      </c>
      <c r="BO154" s="4">
        <v>5</v>
      </c>
      <c r="BP154" s="4">
        <v>3.968</v>
      </c>
      <c r="BQ154" s="4">
        <v>6.6000000000000003E-2</v>
      </c>
      <c r="BR154" s="4" t="s">
        <v>108</v>
      </c>
      <c r="BS154" s="4"/>
      <c r="BT154" s="4"/>
      <c r="BU154" s="4"/>
      <c r="BV154" s="4"/>
      <c r="BW154" s="11"/>
      <c r="BX154" s="12"/>
      <c r="BY154" s="26" t="s">
        <v>46</v>
      </c>
      <c r="BZ154" s="26" t="s">
        <v>47</v>
      </c>
      <c r="CA154" s="27">
        <v>41.126264276153847</v>
      </c>
      <c r="CB154" s="27">
        <v>41.233008796031761</v>
      </c>
      <c r="CC154" s="27">
        <v>42.547787187934787</v>
      </c>
      <c r="CD154" s="27"/>
      <c r="CE154" s="27"/>
      <c r="CF154" s="27"/>
      <c r="CG154" s="63">
        <f t="shared" si="25"/>
        <v>41.635686753373463</v>
      </c>
      <c r="CV154" s="54"/>
      <c r="CW154" s="4" t="s">
        <v>237</v>
      </c>
      <c r="CX154" s="4"/>
      <c r="CY154" s="4"/>
      <c r="CZ154" s="4"/>
      <c r="DA154" s="4"/>
      <c r="DB154" s="4"/>
      <c r="DC154" s="4"/>
      <c r="DD154" s="4"/>
      <c r="DE154" s="31"/>
      <c r="DZ154" s="6"/>
    </row>
    <row r="155" spans="1:130" s="5" customFormat="1" ht="20.25" thickTop="1" thickBot="1" x14ac:dyDescent="0.35">
      <c r="A155" s="13" t="s">
        <v>19</v>
      </c>
      <c r="B155" s="14">
        <v>1</v>
      </c>
      <c r="C155" s="14">
        <v>2</v>
      </c>
      <c r="D155" s="14">
        <v>3</v>
      </c>
      <c r="E155" s="14">
        <v>4</v>
      </c>
      <c r="F155" s="14">
        <v>5</v>
      </c>
      <c r="G155" s="14">
        <v>6</v>
      </c>
      <c r="H155" s="14">
        <v>7</v>
      </c>
      <c r="J155" s="22" t="s">
        <v>19</v>
      </c>
      <c r="K155" s="23" t="s">
        <v>30</v>
      </c>
      <c r="L155" s="23" t="s">
        <v>31</v>
      </c>
      <c r="M155" s="23" t="s">
        <v>29</v>
      </c>
      <c r="P155" s="7">
        <v>8.3848101265822788</v>
      </c>
      <c r="Q155" s="7">
        <v>32.263291139240515</v>
      </c>
      <c r="R155" s="8">
        <v>19.351898734177215</v>
      </c>
      <c r="V155" s="54"/>
      <c r="W155" s="41"/>
      <c r="X155" s="41"/>
      <c r="Y155" s="41"/>
      <c r="Z155" s="55"/>
      <c r="AA155" s="55"/>
      <c r="AB155" s="55"/>
      <c r="AG155" s="11"/>
      <c r="AH155" s="22" t="s">
        <v>19</v>
      </c>
      <c r="AI155" s="23"/>
      <c r="AJ155" s="23" t="s">
        <v>143</v>
      </c>
      <c r="AL155" s="53"/>
      <c r="AM155" s="4"/>
      <c r="AN155" s="53"/>
      <c r="AO155" s="53"/>
      <c r="AQ155" s="54"/>
      <c r="AR155" s="67" t="s">
        <v>113</v>
      </c>
      <c r="AS155" s="67">
        <v>40.006999999999998</v>
      </c>
      <c r="AT155" s="67">
        <v>5</v>
      </c>
      <c r="AU155" s="68">
        <v>7.1580000000000004</v>
      </c>
      <c r="AV155" s="68" t="s">
        <v>104</v>
      </c>
      <c r="AW155" s="68" t="s">
        <v>105</v>
      </c>
      <c r="AX155" s="64"/>
      <c r="BB155" s="11"/>
      <c r="BG155" s="7">
        <v>12.39493670886076</v>
      </c>
      <c r="BH155" s="7">
        <v>22.602531645569623</v>
      </c>
      <c r="BI155" s="7">
        <v>14.58227848101266</v>
      </c>
      <c r="BJ155" s="7">
        <v>10.936708860759495</v>
      </c>
      <c r="BL155" s="62"/>
      <c r="BM155" s="4" t="s">
        <v>133</v>
      </c>
      <c r="BN155" s="4">
        <v>5.4820000000000002</v>
      </c>
      <c r="BO155" s="4">
        <v>5</v>
      </c>
      <c r="BP155" s="4">
        <v>2.177</v>
      </c>
      <c r="BQ155" s="4">
        <v>0.54800000000000004</v>
      </c>
      <c r="BR155" s="4" t="s">
        <v>110</v>
      </c>
      <c r="BS155" s="4"/>
      <c r="BT155" s="4"/>
      <c r="BU155" s="4"/>
      <c r="BV155" s="4"/>
      <c r="BW155" s="11"/>
      <c r="BX155" s="22" t="s">
        <v>19</v>
      </c>
      <c r="BY155" s="23" t="s">
        <v>39</v>
      </c>
      <c r="BZ155" s="23" t="s">
        <v>40</v>
      </c>
      <c r="CA155" s="25">
        <v>33.530392246303435</v>
      </c>
      <c r="CB155" s="25">
        <v>33.388476658167733</v>
      </c>
      <c r="CC155" s="25">
        <v>32.13045367296273</v>
      </c>
      <c r="CD155" s="25"/>
      <c r="CE155" s="25"/>
      <c r="CF155" s="25"/>
      <c r="CG155" s="63">
        <f t="shared" si="25"/>
        <v>33.01644085914463</v>
      </c>
      <c r="CI155" s="5">
        <v>25.63595956295843</v>
      </c>
      <c r="CJ155" s="5">
        <v>29.347504587792358</v>
      </c>
      <c r="CK155" s="5">
        <v>36.108266374517591</v>
      </c>
      <c r="CL155" s="5">
        <v>34.450222411272719</v>
      </c>
      <c r="CM155" s="5">
        <v>25.609930284209753</v>
      </c>
      <c r="CN155" s="5">
        <v>46.077760608063272</v>
      </c>
      <c r="CV155" s="54"/>
      <c r="CW155" s="4" t="s">
        <v>171</v>
      </c>
      <c r="CX155" s="4"/>
      <c r="CY155" s="4"/>
      <c r="CZ155" s="4"/>
      <c r="DA155" s="4"/>
      <c r="DB155" s="4"/>
      <c r="DC155" s="4"/>
      <c r="DD155" s="4"/>
      <c r="DE155" s="31"/>
      <c r="DZ155" s="6"/>
    </row>
    <row r="156" spans="1:130" s="5" customFormat="1" ht="19.5" thickTop="1" x14ac:dyDescent="0.3">
      <c r="A156" s="3" t="s">
        <v>0</v>
      </c>
      <c r="B156" s="7">
        <v>167</v>
      </c>
      <c r="C156" s="7">
        <v>37</v>
      </c>
      <c r="D156" s="7">
        <v>20</v>
      </c>
      <c r="E156" s="7">
        <v>4</v>
      </c>
      <c r="F156" s="7"/>
      <c r="G156" s="7"/>
      <c r="H156" s="7"/>
      <c r="J156" s="3" t="s">
        <v>0</v>
      </c>
      <c r="K156" s="7">
        <f>(SUM(B156:H156))/720</f>
        <v>0.31666666666666665</v>
      </c>
      <c r="L156" s="7">
        <f>(K156/K159)*100</f>
        <v>19.982471516213849</v>
      </c>
      <c r="M156" s="7">
        <f>(L156/100)*60</f>
        <v>11.989482909728309</v>
      </c>
      <c r="P156" s="7">
        <v>10.061582188536239</v>
      </c>
      <c r="Q156" s="7">
        <v>35.101847465656078</v>
      </c>
      <c r="R156" s="8">
        <v>14.836570345807674</v>
      </c>
      <c r="V156" s="54"/>
      <c r="W156" s="41"/>
      <c r="X156" s="41"/>
      <c r="Y156" s="41"/>
      <c r="Z156" s="55"/>
      <c r="AA156" s="55"/>
      <c r="AB156" s="55"/>
      <c r="AG156" s="11"/>
      <c r="AH156" s="3" t="s">
        <v>0</v>
      </c>
      <c r="AI156" s="7"/>
      <c r="AJ156" s="7">
        <v>20.357142857142858</v>
      </c>
      <c r="AL156" s="53"/>
      <c r="AM156" s="4"/>
      <c r="AN156" s="53"/>
      <c r="AO156" s="53"/>
      <c r="AQ156" s="54"/>
      <c r="AR156" s="66" t="s">
        <v>136</v>
      </c>
      <c r="AS156" s="66">
        <v>19.847000000000001</v>
      </c>
      <c r="AT156" s="66">
        <v>5</v>
      </c>
      <c r="AU156" s="65">
        <v>3.395</v>
      </c>
      <c r="AV156" s="65">
        <v>0.14799999999999999</v>
      </c>
      <c r="AW156" s="65" t="s">
        <v>108</v>
      </c>
      <c r="AX156" s="64"/>
      <c r="BB156" s="11"/>
      <c r="BC156" s="22" t="s">
        <v>19</v>
      </c>
      <c r="BD156" s="23" t="s">
        <v>36</v>
      </c>
      <c r="BE156" s="23" t="s">
        <v>37</v>
      </c>
      <c r="BG156" s="7">
        <v>16.712458550450023</v>
      </c>
      <c r="BH156" s="7">
        <v>25.239223117006159</v>
      </c>
      <c r="BI156" s="7">
        <v>13.301752723827569</v>
      </c>
      <c r="BJ156" s="7">
        <v>12.960682141165325</v>
      </c>
      <c r="BL156" s="62"/>
      <c r="BM156" s="4" t="s">
        <v>116</v>
      </c>
      <c r="BN156" s="4">
        <v>1.8939999999999999</v>
      </c>
      <c r="BO156" s="4">
        <v>5</v>
      </c>
      <c r="BP156" s="4">
        <v>0.746</v>
      </c>
      <c r="BQ156" s="4">
        <v>0.98399999999999999</v>
      </c>
      <c r="BR156" s="4" t="s">
        <v>110</v>
      </c>
      <c r="BS156" s="4"/>
      <c r="BT156" s="4"/>
      <c r="BU156" s="4"/>
      <c r="BV156" s="4"/>
      <c r="BW156" s="11"/>
      <c r="BX156" s="3"/>
      <c r="BY156" s="23" t="s">
        <v>39</v>
      </c>
      <c r="BZ156" s="23" t="s">
        <v>41</v>
      </c>
      <c r="CA156" s="25">
        <v>31.459250785977758</v>
      </c>
      <c r="CB156" s="25">
        <v>29.111735525398913</v>
      </c>
      <c r="CC156" s="25">
        <v>30.858731947307689</v>
      </c>
      <c r="CD156" s="25"/>
      <c r="CE156" s="25"/>
      <c r="CF156" s="25"/>
      <c r="CG156" s="63">
        <f t="shared" si="25"/>
        <v>30.476572752894786</v>
      </c>
      <c r="CI156" s="5">
        <v>34.069495735725909</v>
      </c>
      <c r="CJ156" s="5">
        <v>30.491715521977149</v>
      </c>
      <c r="CK156" s="5">
        <v>50.082034529818984</v>
      </c>
      <c r="CL156" s="5">
        <v>40.848628604686418</v>
      </c>
      <c r="CM156" s="5">
        <v>23.728214342071254</v>
      </c>
      <c r="CN156" s="5">
        <v>43.358452662904938</v>
      </c>
      <c r="CV156" s="54"/>
      <c r="CW156" s="4" t="s">
        <v>172</v>
      </c>
      <c r="CX156" s="4"/>
      <c r="CY156" s="4"/>
      <c r="CZ156" s="4"/>
      <c r="DA156" s="4"/>
      <c r="DB156" s="4"/>
      <c r="DC156" s="4"/>
      <c r="DD156" s="4"/>
      <c r="DE156" s="31"/>
      <c r="DZ156" s="6"/>
    </row>
    <row r="157" spans="1:130" s="5" customFormat="1" ht="18.75" x14ac:dyDescent="0.3">
      <c r="A157" s="3" t="s">
        <v>1</v>
      </c>
      <c r="B157" s="7">
        <v>168</v>
      </c>
      <c r="C157" s="7">
        <v>242</v>
      </c>
      <c r="D157" s="7">
        <v>132</v>
      </c>
      <c r="E157" s="7">
        <v>46</v>
      </c>
      <c r="F157" s="7"/>
      <c r="G157" s="7"/>
      <c r="H157" s="7"/>
      <c r="J157" s="3" t="s">
        <v>1</v>
      </c>
      <c r="K157" s="7">
        <f>(SUM(B157:H157))/720</f>
        <v>0.81666666666666665</v>
      </c>
      <c r="L157" s="7">
        <f>(K157/K159)*100</f>
        <v>51.533742331288344</v>
      </c>
      <c r="M157" s="7">
        <f>(L157/100)*60</f>
        <v>30.920245398773009</v>
      </c>
      <c r="P157" s="7">
        <v>16.976303317535546</v>
      </c>
      <c r="Q157" s="7">
        <v>26.274881516587683</v>
      </c>
      <c r="R157" s="8">
        <v>16.748815165876778</v>
      </c>
      <c r="V157" s="54"/>
      <c r="W157" s="41"/>
      <c r="X157" s="41"/>
      <c r="Y157" s="41"/>
      <c r="Z157" s="55"/>
      <c r="AA157" s="55"/>
      <c r="AB157" s="55"/>
      <c r="AG157" s="11"/>
      <c r="AH157" s="3" t="s">
        <v>13</v>
      </c>
      <c r="AI157" s="7"/>
      <c r="AJ157" s="7">
        <v>51.491228070175438</v>
      </c>
      <c r="AL157" s="53"/>
      <c r="AM157" s="4"/>
      <c r="AN157" s="53"/>
      <c r="AO157" s="53"/>
      <c r="AQ157" s="54"/>
      <c r="AR157" s="67" t="s">
        <v>103</v>
      </c>
      <c r="AS157" s="67">
        <v>38.655000000000001</v>
      </c>
      <c r="AT157" s="67">
        <v>5</v>
      </c>
      <c r="AU157" s="68">
        <v>6.6079999999999997</v>
      </c>
      <c r="AV157" s="68" t="s">
        <v>104</v>
      </c>
      <c r="AW157" s="68" t="s">
        <v>105</v>
      </c>
      <c r="AX157" s="64"/>
      <c r="BB157" s="11"/>
      <c r="BC157" s="3" t="s">
        <v>6</v>
      </c>
      <c r="BD157" s="7">
        <v>30</v>
      </c>
      <c r="BE157" s="7">
        <f>BD157/K159</f>
        <v>18.930762489044699</v>
      </c>
      <c r="BG157" s="7">
        <v>14.33175355450237</v>
      </c>
      <c r="BH157" s="7">
        <v>18.085308056872041</v>
      </c>
      <c r="BI157" s="7">
        <v>8.1895734597156409</v>
      </c>
      <c r="BJ157" s="7">
        <v>4.7772511848341237</v>
      </c>
      <c r="BL157" s="62"/>
      <c r="BM157" s="43" t="s">
        <v>127</v>
      </c>
      <c r="BN157" s="43">
        <v>12.093999999999999</v>
      </c>
      <c r="BO157" s="43">
        <v>5</v>
      </c>
      <c r="BP157" s="43">
        <v>4.609</v>
      </c>
      <c r="BQ157" s="43">
        <v>2.4E-2</v>
      </c>
      <c r="BR157" s="43" t="s">
        <v>105</v>
      </c>
      <c r="BS157" s="4"/>
      <c r="BT157" s="4"/>
      <c r="BU157" s="4"/>
      <c r="BV157" s="4"/>
      <c r="BW157" s="11"/>
      <c r="BX157" s="3"/>
      <c r="BY157" s="23" t="s">
        <v>42</v>
      </c>
      <c r="BZ157" s="23" t="s">
        <v>2</v>
      </c>
      <c r="CA157" s="25">
        <v>47.971131616261907</v>
      </c>
      <c r="CB157" s="25">
        <v>45.106271463437508</v>
      </c>
      <c r="CC157" s="25">
        <v>44.570422039203294</v>
      </c>
      <c r="CD157" s="25"/>
      <c r="CE157" s="25"/>
      <c r="CF157" s="25"/>
      <c r="CG157" s="63">
        <f t="shared" si="25"/>
        <v>45.882608372967574</v>
      </c>
      <c r="CI157" s="5">
        <v>39.089813921847259</v>
      </c>
      <c r="CJ157" s="5">
        <v>36.300272957635514</v>
      </c>
      <c r="CK157" s="5">
        <v>51.325482436806503</v>
      </c>
      <c r="CL157" s="5">
        <v>42.025641714966333</v>
      </c>
      <c r="CM157" s="5">
        <v>27.959758768133014</v>
      </c>
      <c r="CN157" s="5">
        <v>41.635686753373463</v>
      </c>
      <c r="CV157" s="54"/>
      <c r="CW157" s="4"/>
      <c r="CX157" s="4"/>
      <c r="CY157" s="4"/>
      <c r="CZ157" s="4"/>
      <c r="DA157" s="4"/>
      <c r="DB157" s="4"/>
      <c r="DC157" s="4"/>
      <c r="DD157" s="4"/>
      <c r="DE157" s="31"/>
      <c r="DZ157" s="6"/>
    </row>
    <row r="158" spans="1:130" s="5" customFormat="1" x14ac:dyDescent="0.25">
      <c r="A158" s="1" t="s">
        <v>2</v>
      </c>
      <c r="B158" s="8">
        <v>25</v>
      </c>
      <c r="C158" s="8">
        <v>81</v>
      </c>
      <c r="D158" s="8">
        <v>208</v>
      </c>
      <c r="E158" s="8">
        <v>11</v>
      </c>
      <c r="F158" s="8"/>
      <c r="G158" s="8"/>
      <c r="H158" s="8"/>
      <c r="J158" s="1" t="s">
        <v>2</v>
      </c>
      <c r="K158" s="8">
        <f>(SUM(B158:H158))/720</f>
        <v>0.4513888888888889</v>
      </c>
      <c r="L158" s="8">
        <f>(K158/K159)*100</f>
        <v>28.48378615249781</v>
      </c>
      <c r="M158" s="8">
        <f>(L158/100)*60</f>
        <v>17.090271691498685</v>
      </c>
      <c r="P158" s="7">
        <v>16.195445920303609</v>
      </c>
      <c r="Q158" s="7">
        <v>29.800759013282732</v>
      </c>
      <c r="R158" s="8">
        <v>14.003795066413664</v>
      </c>
      <c r="V158" s="54"/>
      <c r="W158" s="56"/>
      <c r="X158" s="56"/>
      <c r="Y158" s="56"/>
      <c r="Z158" s="56"/>
      <c r="AA158" s="56"/>
      <c r="AB158" s="56"/>
      <c r="AG158" s="11"/>
      <c r="AH158" s="3" t="s">
        <v>2</v>
      </c>
      <c r="AI158" s="7"/>
      <c r="AJ158" s="7">
        <v>46.428571428571431</v>
      </c>
      <c r="AL158" s="53"/>
      <c r="AM158" s="4"/>
      <c r="AN158" s="53"/>
      <c r="AO158" s="53"/>
      <c r="AQ158" s="54"/>
      <c r="AR158" s="67" t="s">
        <v>106</v>
      </c>
      <c r="AS158" s="67">
        <v>29.501999999999999</v>
      </c>
      <c r="AT158" s="67">
        <v>5</v>
      </c>
      <c r="AU158" s="68">
        <v>5.2050000000000001</v>
      </c>
      <c r="AV158" s="68">
        <v>8.9999999999999993E-3</v>
      </c>
      <c r="AW158" s="68" t="s">
        <v>105</v>
      </c>
      <c r="AX158" s="64"/>
      <c r="BB158" s="11"/>
      <c r="BC158" s="3" t="s">
        <v>7</v>
      </c>
      <c r="BD158" s="7">
        <v>49</v>
      </c>
      <c r="BE158" s="7">
        <f>BD158/K159</f>
        <v>30.920245398773009</v>
      </c>
      <c r="BG158" s="7">
        <v>14.345351043643264</v>
      </c>
      <c r="BH158" s="7">
        <v>20.15180265654649</v>
      </c>
      <c r="BI158" s="7">
        <v>9.5635673624288433</v>
      </c>
      <c r="BJ158" s="7">
        <v>5.4648956356736242</v>
      </c>
      <c r="BL158" s="62"/>
      <c r="BM158" s="4" t="s">
        <v>128</v>
      </c>
      <c r="BN158" s="4">
        <v>8.5860000000000003</v>
      </c>
      <c r="BO158" s="4">
        <v>5</v>
      </c>
      <c r="BP158" s="4">
        <v>3.149</v>
      </c>
      <c r="BQ158" s="4">
        <v>0.20300000000000001</v>
      </c>
      <c r="BR158" s="4" t="s">
        <v>110</v>
      </c>
      <c r="BS158" s="4"/>
      <c r="BT158" s="4"/>
      <c r="BU158" s="4"/>
      <c r="BV158" s="4"/>
      <c r="BW158" s="11"/>
      <c r="BX158" s="3"/>
      <c r="BY158" s="23" t="s">
        <v>42</v>
      </c>
      <c r="BZ158" s="23" t="s">
        <v>43</v>
      </c>
      <c r="CA158" s="25">
        <v>39.341836849546056</v>
      </c>
      <c r="CB158" s="25">
        <v>39.290995182125087</v>
      </c>
      <c r="CC158" s="25">
        <v>38.057911103379126</v>
      </c>
      <c r="CD158" s="25"/>
      <c r="CE158" s="25"/>
      <c r="CF158" s="25"/>
      <c r="CG158" s="63">
        <f t="shared" si="25"/>
        <v>38.89691437835009</v>
      </c>
      <c r="CI158" s="5">
        <v>33.01644085914463</v>
      </c>
      <c r="CJ158" s="5">
        <v>30.476572752894786</v>
      </c>
      <c r="CK158" s="5">
        <v>45.882608372967574</v>
      </c>
      <c r="CL158" s="5">
        <v>38.89691437835009</v>
      </c>
      <c r="CM158" s="5">
        <v>24.419170286276636</v>
      </c>
      <c r="CN158" s="5">
        <v>45.942252333870606</v>
      </c>
      <c r="CV158" s="54"/>
      <c r="CW158" s="4" t="s">
        <v>173</v>
      </c>
      <c r="CX158" s="4"/>
      <c r="CY158" s="4"/>
      <c r="CZ158" s="4"/>
      <c r="DA158" s="4"/>
      <c r="DB158" s="4"/>
      <c r="DC158" s="4"/>
      <c r="DD158" s="4"/>
      <c r="DE158" s="31"/>
      <c r="DZ158" s="6"/>
    </row>
    <row r="159" spans="1:130" s="5" customFormat="1" x14ac:dyDescent="0.25">
      <c r="A159" s="3" t="s">
        <v>10</v>
      </c>
      <c r="B159" s="7">
        <v>360</v>
      </c>
      <c r="C159" s="7">
        <v>360</v>
      </c>
      <c r="D159" s="7">
        <v>360</v>
      </c>
      <c r="E159" s="7">
        <v>61</v>
      </c>
      <c r="F159" s="7"/>
      <c r="G159" s="7"/>
      <c r="H159" s="7"/>
      <c r="J159" s="3" t="s">
        <v>10</v>
      </c>
      <c r="K159" s="7">
        <f>(SUM(B159:H159))/720</f>
        <v>1.5847222222222221</v>
      </c>
      <c r="L159" s="7">
        <f>SUM(L156:L158)</f>
        <v>100.00000000000001</v>
      </c>
      <c r="M159" s="7">
        <f>SUM(M156:M158)</f>
        <v>60</v>
      </c>
      <c r="V159" s="54"/>
      <c r="W159" s="56"/>
      <c r="X159" s="56"/>
      <c r="Y159" s="56"/>
      <c r="Z159" s="56"/>
      <c r="AA159" s="56"/>
      <c r="AB159" s="56"/>
      <c r="AG159" s="11"/>
      <c r="AH159" s="3"/>
      <c r="AI159" s="7"/>
      <c r="AJ159" s="7"/>
      <c r="AL159" s="53"/>
      <c r="AM159" s="4"/>
      <c r="AN159" s="53"/>
      <c r="AO159" s="53"/>
      <c r="AQ159" s="54"/>
      <c r="AR159" s="66" t="s">
        <v>107</v>
      </c>
      <c r="AS159" s="66">
        <v>20.16</v>
      </c>
      <c r="AT159" s="66">
        <v>5</v>
      </c>
      <c r="AU159" s="65">
        <v>3.47</v>
      </c>
      <c r="AV159" s="65">
        <v>0.13400000000000001</v>
      </c>
      <c r="AW159" s="65" t="s">
        <v>108</v>
      </c>
      <c r="AX159" s="64"/>
      <c r="BB159" s="11"/>
      <c r="BC159" s="3" t="s">
        <v>8</v>
      </c>
      <c r="BD159" s="7">
        <v>27</v>
      </c>
      <c r="BE159" s="7">
        <f>BD159/K159</f>
        <v>17.037686240140228</v>
      </c>
      <c r="BL159" s="62"/>
      <c r="BM159" s="4" t="s">
        <v>129</v>
      </c>
      <c r="BN159" s="4">
        <v>3.5880000000000001</v>
      </c>
      <c r="BO159" s="4">
        <v>5</v>
      </c>
      <c r="BP159" s="4">
        <v>1.3759999999999999</v>
      </c>
      <c r="BQ159" s="4">
        <v>0.86499999999999999</v>
      </c>
      <c r="BR159" s="4" t="s">
        <v>110</v>
      </c>
      <c r="BS159" s="4"/>
      <c r="BT159" s="4"/>
      <c r="BU159" s="4"/>
      <c r="BV159" s="4"/>
      <c r="BW159" s="11"/>
      <c r="BX159" s="3"/>
      <c r="BY159" s="23" t="s">
        <v>44</v>
      </c>
      <c r="BZ159" s="23" t="s">
        <v>45</v>
      </c>
      <c r="CA159" s="25">
        <v>23.147858025380955</v>
      </c>
      <c r="CB159" s="25">
        <v>24.7564014390625</v>
      </c>
      <c r="CC159" s="25">
        <v>25.35325139438644</v>
      </c>
      <c r="CD159" s="25"/>
      <c r="CE159" s="25"/>
      <c r="CF159" s="25"/>
      <c r="CG159" s="63">
        <f t="shared" si="25"/>
        <v>24.419170286276636</v>
      </c>
      <c r="CI159" s="5">
        <v>29.67307391611395</v>
      </c>
      <c r="CJ159" s="5">
        <v>30.829903935948796</v>
      </c>
      <c r="CK159" s="5">
        <v>36.60896679496576</v>
      </c>
      <c r="CL159" s="5">
        <v>37.461434580455183</v>
      </c>
      <c r="CM159" s="5">
        <v>33.22602801062159</v>
      </c>
      <c r="CN159" s="5">
        <v>47.496254345780095</v>
      </c>
      <c r="CV159" s="54"/>
      <c r="CW159" s="4"/>
      <c r="CX159" s="4"/>
      <c r="CY159" s="4"/>
      <c r="CZ159" s="4"/>
      <c r="DA159" s="4"/>
      <c r="DB159" s="4"/>
      <c r="DC159" s="4"/>
      <c r="DD159" s="4"/>
      <c r="DE159" s="31"/>
      <c r="DZ159" s="6"/>
    </row>
    <row r="160" spans="1:130" s="5" customFormat="1" ht="15.75" thickBot="1" x14ac:dyDescent="0.3">
      <c r="V160" s="54"/>
      <c r="W160" s="4"/>
      <c r="X160" s="4"/>
      <c r="Y160" s="4"/>
      <c r="Z160" s="4"/>
      <c r="AA160" s="4"/>
      <c r="AB160" s="4"/>
      <c r="AG160" s="11"/>
      <c r="AL160" s="53"/>
      <c r="AM160" s="4"/>
      <c r="AN160" s="53"/>
      <c r="AO160" s="53"/>
      <c r="AQ160" s="54"/>
      <c r="AR160" s="66" t="s">
        <v>114</v>
      </c>
      <c r="AS160" s="66">
        <v>18.495000000000001</v>
      </c>
      <c r="AT160" s="66">
        <v>5</v>
      </c>
      <c r="AU160" s="65">
        <v>3.3069999999999999</v>
      </c>
      <c r="AV160" s="65">
        <v>0.16600000000000001</v>
      </c>
      <c r="AW160" s="65" t="s">
        <v>108</v>
      </c>
      <c r="AX160" s="64"/>
      <c r="BB160" s="11"/>
      <c r="BC160" s="3" t="s">
        <v>9</v>
      </c>
      <c r="BD160" s="7">
        <v>26</v>
      </c>
      <c r="BE160" s="7">
        <f>BD160/K159</f>
        <v>16.406660823838738</v>
      </c>
      <c r="BL160" s="62"/>
      <c r="BM160" s="4" t="s">
        <v>134</v>
      </c>
      <c r="BN160" s="4">
        <v>8.5060000000000002</v>
      </c>
      <c r="BO160" s="4">
        <v>5</v>
      </c>
      <c r="BP160" s="4">
        <v>3.2650000000000001</v>
      </c>
      <c r="BQ160" s="4">
        <v>0.17499999999999999</v>
      </c>
      <c r="BR160" s="4" t="s">
        <v>108</v>
      </c>
      <c r="BS160" s="4"/>
      <c r="BT160" s="4"/>
      <c r="BU160" s="4"/>
      <c r="BV160" s="4"/>
      <c r="BW160" s="11"/>
      <c r="BX160" s="12"/>
      <c r="BY160" s="26" t="s">
        <v>46</v>
      </c>
      <c r="BZ160" s="26" t="s">
        <v>47</v>
      </c>
      <c r="CA160" s="27">
        <v>45.509180077570036</v>
      </c>
      <c r="CB160" s="27">
        <v>45.998315642483696</v>
      </c>
      <c r="CC160" s="27">
        <v>46.319261281558084</v>
      </c>
      <c r="CD160" s="27"/>
      <c r="CE160" s="27"/>
      <c r="CF160" s="27"/>
      <c r="CG160" s="63">
        <f t="shared" si="25"/>
        <v>45.942252333870606</v>
      </c>
      <c r="CI160" s="5">
        <v>28.629586990990731</v>
      </c>
      <c r="CJ160" s="5">
        <v>26.12988391291454</v>
      </c>
      <c r="CK160" s="5">
        <v>43.843918014959876</v>
      </c>
      <c r="CL160" s="5">
        <v>43.34330099917176</v>
      </c>
      <c r="CM160" s="5">
        <v>25.381438286220661</v>
      </c>
      <c r="CN160" s="5">
        <v>45.195501373220019</v>
      </c>
      <c r="CV160" s="54"/>
      <c r="CW160" s="4" t="s">
        <v>98</v>
      </c>
      <c r="CX160" s="4"/>
      <c r="CY160" s="4"/>
      <c r="CZ160" s="4"/>
      <c r="DA160" s="4"/>
      <c r="DB160" s="4"/>
      <c r="DC160" s="4"/>
      <c r="DD160" s="4"/>
      <c r="DE160" s="31"/>
      <c r="DZ160" s="6"/>
    </row>
    <row r="161" spans="1:130" s="5" customFormat="1" ht="24.75" thickTop="1" thickBot="1" x14ac:dyDescent="0.4">
      <c r="A161" s="13" t="s">
        <v>20</v>
      </c>
      <c r="B161" s="14">
        <v>1</v>
      </c>
      <c r="C161" s="14">
        <v>2</v>
      </c>
      <c r="D161" s="14">
        <v>3</v>
      </c>
      <c r="E161" s="14">
        <v>4</v>
      </c>
      <c r="F161" s="14">
        <v>5</v>
      </c>
      <c r="G161" s="14">
        <v>6</v>
      </c>
      <c r="H161" s="14">
        <v>7</v>
      </c>
      <c r="J161" s="22" t="s">
        <v>20</v>
      </c>
      <c r="K161" s="23" t="s">
        <v>30</v>
      </c>
      <c r="L161" s="23" t="s">
        <v>31</v>
      </c>
      <c r="M161" s="23" t="s">
        <v>29</v>
      </c>
      <c r="V161" s="82"/>
      <c r="W161" s="213" t="s">
        <v>80</v>
      </c>
      <c r="X161" s="213"/>
      <c r="Y161" s="213"/>
      <c r="Z161" s="213"/>
      <c r="AA161" s="213"/>
      <c r="AB161" s="213"/>
      <c r="AC161" s="213"/>
      <c r="AD161" s="213"/>
      <c r="AE161" s="213"/>
      <c r="AF161" s="213"/>
      <c r="AG161" s="11"/>
      <c r="AH161" s="22" t="s">
        <v>20</v>
      </c>
      <c r="AI161" s="23"/>
      <c r="AJ161" s="23" t="s">
        <v>143</v>
      </c>
      <c r="AL161" s="53"/>
      <c r="AM161" s="4"/>
      <c r="AN161" s="53"/>
      <c r="AO161" s="53"/>
      <c r="AQ161" s="54"/>
      <c r="AR161" s="66" t="s">
        <v>115</v>
      </c>
      <c r="AS161" s="66">
        <v>9.3420000000000005</v>
      </c>
      <c r="AT161" s="66">
        <v>5</v>
      </c>
      <c r="AU161" s="65">
        <v>1.7290000000000001</v>
      </c>
      <c r="AV161" s="65">
        <v>0.73899999999999999</v>
      </c>
      <c r="AW161" s="65" t="s">
        <v>110</v>
      </c>
      <c r="AX161" s="64"/>
      <c r="BB161" s="11"/>
      <c r="BL161" s="62"/>
      <c r="BM161" s="4" t="s">
        <v>135</v>
      </c>
      <c r="BN161" s="4">
        <v>4.9980000000000002</v>
      </c>
      <c r="BO161" s="4">
        <v>5</v>
      </c>
      <c r="BP161" s="4">
        <v>1.8460000000000001</v>
      </c>
      <c r="BQ161" s="4">
        <v>0.69099999999999995</v>
      </c>
      <c r="BR161" s="4" t="s">
        <v>110</v>
      </c>
      <c r="BS161" s="4"/>
      <c r="BT161" s="4"/>
      <c r="BU161" s="4"/>
      <c r="BV161" s="4"/>
      <c r="BW161" s="11"/>
      <c r="BX161" s="22" t="s">
        <v>20</v>
      </c>
      <c r="BY161" s="23" t="s">
        <v>39</v>
      </c>
      <c r="BZ161" s="23" t="s">
        <v>40</v>
      </c>
      <c r="CA161" s="25"/>
      <c r="CB161" s="25"/>
      <c r="CC161" s="25"/>
      <c r="CD161" s="25"/>
      <c r="CE161" s="25"/>
      <c r="CF161" s="25"/>
      <c r="CG161" s="63"/>
      <c r="CI161" s="5">
        <v>32.454701311794231</v>
      </c>
      <c r="CJ161" s="5">
        <v>28.660227346539525</v>
      </c>
      <c r="CK161" s="5">
        <v>43.470526846786633</v>
      </c>
      <c r="CL161" s="5">
        <v>40.496158934353367</v>
      </c>
      <c r="CM161" s="5">
        <v>23.661431485585524</v>
      </c>
      <c r="CN161" s="5">
        <v>41.620283470716601</v>
      </c>
      <c r="CV161" s="54"/>
      <c r="CW161" s="4" t="s">
        <v>99</v>
      </c>
      <c r="CX161" s="4" t="s">
        <v>100</v>
      </c>
      <c r="CY161" s="4" t="s">
        <v>174</v>
      </c>
      <c r="CZ161" s="4" t="s">
        <v>175</v>
      </c>
      <c r="DA161" s="4" t="s">
        <v>101</v>
      </c>
      <c r="DB161" s="4" t="s">
        <v>102</v>
      </c>
      <c r="DC161" s="4"/>
      <c r="DD161" s="4"/>
      <c r="DE161" s="31"/>
      <c r="DZ161" s="6"/>
    </row>
    <row r="162" spans="1:130" s="5" customFormat="1" ht="15.75" thickTop="1" x14ac:dyDescent="0.25">
      <c r="A162" s="3" t="s">
        <v>0</v>
      </c>
      <c r="B162" s="7"/>
      <c r="C162" s="7"/>
      <c r="D162" s="7"/>
      <c r="E162" s="7"/>
      <c r="F162" s="7"/>
      <c r="G162" s="7"/>
      <c r="H162" s="7"/>
      <c r="J162" s="3" t="s">
        <v>0</v>
      </c>
      <c r="K162" s="7"/>
      <c r="L162" s="7"/>
      <c r="M162" s="7"/>
      <c r="V162" s="54"/>
      <c r="W162" s="25" t="s">
        <v>33</v>
      </c>
      <c r="X162" s="25" t="s">
        <v>57</v>
      </c>
      <c r="Y162" s="25" t="s">
        <v>58</v>
      </c>
      <c r="Z162" s="25" t="s">
        <v>59</v>
      </c>
      <c r="AA162" s="25" t="s">
        <v>34</v>
      </c>
      <c r="AB162" s="25" t="s">
        <v>35</v>
      </c>
      <c r="AC162" s="25"/>
      <c r="AD162" s="25"/>
      <c r="AE162" s="25"/>
      <c r="AF162" s="25"/>
      <c r="AG162" s="11"/>
      <c r="AH162" s="3" t="s">
        <v>0</v>
      </c>
      <c r="AI162" s="7"/>
      <c r="AJ162" s="7"/>
      <c r="AL162" s="53"/>
      <c r="AM162" s="4"/>
      <c r="AN162" s="53"/>
      <c r="AO162" s="53"/>
      <c r="AQ162" s="54"/>
      <c r="AR162" s="66" t="s">
        <v>116</v>
      </c>
      <c r="AS162" s="66">
        <v>9.1530000000000005</v>
      </c>
      <c r="AT162" s="66">
        <v>5</v>
      </c>
      <c r="AU162" s="65">
        <v>1.681</v>
      </c>
      <c r="AV162" s="65">
        <v>0.75800000000000001</v>
      </c>
      <c r="AW162" s="65" t="s">
        <v>110</v>
      </c>
      <c r="AX162" s="64"/>
      <c r="BB162" s="11"/>
      <c r="BC162" s="22" t="s">
        <v>20</v>
      </c>
      <c r="BD162" s="23" t="s">
        <v>36</v>
      </c>
      <c r="BE162" s="23" t="s">
        <v>37</v>
      </c>
      <c r="BL162" s="62"/>
      <c r="BM162" s="4" t="s">
        <v>109</v>
      </c>
      <c r="BN162" s="4">
        <v>3.508</v>
      </c>
      <c r="BO162" s="4">
        <v>5</v>
      </c>
      <c r="BP162" s="4">
        <v>1.288</v>
      </c>
      <c r="BQ162" s="4">
        <v>0.89</v>
      </c>
      <c r="BR162" s="4" t="s">
        <v>110</v>
      </c>
      <c r="BS162" s="4"/>
      <c r="BT162" s="4"/>
      <c r="BU162" s="4"/>
      <c r="BV162" s="4"/>
      <c r="BW162" s="11"/>
      <c r="BX162" s="3"/>
      <c r="BY162" s="23" t="s">
        <v>39</v>
      </c>
      <c r="BZ162" s="23" t="s">
        <v>41</v>
      </c>
      <c r="CA162" s="25"/>
      <c r="CB162" s="25"/>
      <c r="CC162" s="25"/>
      <c r="CD162" s="25"/>
      <c r="CE162" s="25"/>
      <c r="CF162" s="25"/>
      <c r="CG162" s="63"/>
      <c r="CI162" s="5">
        <v>33.543819489164299</v>
      </c>
      <c r="CJ162" s="5">
        <v>30.87482886444263</v>
      </c>
      <c r="CK162" s="5">
        <v>41.390946630441213</v>
      </c>
      <c r="CL162" s="5">
        <v>38.513098194042982</v>
      </c>
      <c r="CM162" s="5">
        <v>27.436986561031745</v>
      </c>
      <c r="CN162" s="5">
        <v>41.191469784282397</v>
      </c>
      <c r="CV162" s="54"/>
      <c r="CW162" s="43" t="s">
        <v>127</v>
      </c>
      <c r="CX162" s="43">
        <v>16.166</v>
      </c>
      <c r="CY162" s="43">
        <v>5</v>
      </c>
      <c r="CZ162" s="43">
        <v>11.365</v>
      </c>
      <c r="DA162" s="43" t="s">
        <v>104</v>
      </c>
      <c r="DB162" s="43" t="s">
        <v>105</v>
      </c>
      <c r="DC162" s="4"/>
      <c r="DD162" s="4"/>
      <c r="DE162" s="31"/>
      <c r="DZ162" s="6"/>
    </row>
    <row r="163" spans="1:130" s="5" customFormat="1" x14ac:dyDescent="0.25">
      <c r="A163" s="3" t="s">
        <v>1</v>
      </c>
      <c r="B163" s="7"/>
      <c r="C163" s="7"/>
      <c r="D163" s="7"/>
      <c r="E163" s="7"/>
      <c r="F163" s="7"/>
      <c r="G163" s="7"/>
      <c r="H163" s="7"/>
      <c r="J163" s="3" t="s">
        <v>1</v>
      </c>
      <c r="K163" s="7"/>
      <c r="L163" s="7"/>
      <c r="M163" s="7"/>
      <c r="V163" s="22" t="s">
        <v>16</v>
      </c>
      <c r="W163" s="60"/>
      <c r="X163" s="8"/>
      <c r="Y163" s="8">
        <v>34.93217054263566</v>
      </c>
      <c r="Z163" s="8">
        <v>32.252410166520598</v>
      </c>
      <c r="AA163" s="8">
        <v>18.766404199475065</v>
      </c>
      <c r="AB163" s="8"/>
      <c r="AC163" s="42"/>
      <c r="AD163" s="42"/>
      <c r="AE163" s="42"/>
      <c r="AF163" s="42"/>
      <c r="AG163" s="11"/>
      <c r="AH163" s="3" t="s">
        <v>13</v>
      </c>
      <c r="AI163" s="7"/>
      <c r="AJ163" s="7"/>
      <c r="AL163" s="4"/>
      <c r="AM163" s="4"/>
      <c r="AN163" s="4"/>
      <c r="AO163" s="4"/>
      <c r="AQ163" s="54"/>
      <c r="AR163" s="65"/>
      <c r="AS163" s="65"/>
      <c r="AT163" s="65"/>
      <c r="AU163" s="65"/>
      <c r="AV163" s="65"/>
      <c r="AW163" s="65"/>
      <c r="AX163" s="64"/>
      <c r="BB163" s="11"/>
      <c r="BC163" s="3" t="s">
        <v>6</v>
      </c>
      <c r="BD163" s="7"/>
      <c r="BE163" s="7"/>
      <c r="BL163" s="62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11"/>
      <c r="BX163" s="3"/>
      <c r="BY163" s="23" t="s">
        <v>42</v>
      </c>
      <c r="BZ163" s="23" t="s">
        <v>2</v>
      </c>
      <c r="CA163" s="25"/>
      <c r="CB163" s="25"/>
      <c r="CC163" s="25"/>
      <c r="CD163" s="25"/>
      <c r="CE163" s="25"/>
      <c r="CF163" s="25"/>
      <c r="CG163" s="63"/>
      <c r="CV163" s="54"/>
      <c r="CW163" s="43" t="s">
        <v>128</v>
      </c>
      <c r="CX163" s="43">
        <v>15.134</v>
      </c>
      <c r="CY163" s="43">
        <v>5</v>
      </c>
      <c r="CZ163" s="43">
        <v>10.656000000000001</v>
      </c>
      <c r="DA163" s="43" t="s">
        <v>104</v>
      </c>
      <c r="DB163" s="43" t="s">
        <v>105</v>
      </c>
      <c r="DC163" s="4"/>
      <c r="DD163" s="4"/>
      <c r="DE163" s="31"/>
      <c r="DZ163" s="6"/>
    </row>
    <row r="164" spans="1:130" s="5" customFormat="1" x14ac:dyDescent="0.25">
      <c r="A164" s="1" t="s">
        <v>2</v>
      </c>
      <c r="B164" s="8"/>
      <c r="C164" s="8"/>
      <c r="D164" s="8"/>
      <c r="E164" s="8"/>
      <c r="F164" s="8"/>
      <c r="G164" s="8"/>
      <c r="H164" s="8"/>
      <c r="J164" s="1" t="s">
        <v>2</v>
      </c>
      <c r="K164" s="8"/>
      <c r="L164" s="8"/>
      <c r="M164" s="8"/>
      <c r="V164" s="22" t="s">
        <v>17</v>
      </c>
      <c r="W164" s="60"/>
      <c r="X164" s="8">
        <v>36.824644549763036</v>
      </c>
      <c r="Y164" s="8">
        <v>43.578643578643572</v>
      </c>
      <c r="Z164" s="8">
        <v>35.717669351018479</v>
      </c>
      <c r="AA164" s="8"/>
      <c r="AB164" s="8">
        <v>10.983606557377049</v>
      </c>
      <c r="AC164" s="42"/>
      <c r="AD164" s="42"/>
      <c r="AE164" s="42"/>
      <c r="AF164" s="42"/>
      <c r="AG164" s="11"/>
      <c r="AH164" s="3" t="s">
        <v>2</v>
      </c>
      <c r="AI164" s="7"/>
      <c r="AJ164" s="7"/>
      <c r="AL164" s="4"/>
      <c r="AM164" s="4"/>
      <c r="AN164" s="4"/>
      <c r="AO164" s="4"/>
      <c r="AQ164" s="54"/>
      <c r="AR164" s="56"/>
      <c r="AS164" s="56"/>
      <c r="AT164" s="56"/>
      <c r="AU164" s="56"/>
      <c r="AV164" s="56"/>
      <c r="AW164" s="56"/>
      <c r="BB164" s="11"/>
      <c r="BC164" s="3" t="s">
        <v>7</v>
      </c>
      <c r="BD164" s="7"/>
      <c r="BE164" s="7"/>
      <c r="BL164" s="62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11"/>
      <c r="BX164" s="3"/>
      <c r="BY164" s="23" t="s">
        <v>42</v>
      </c>
      <c r="BZ164" s="23" t="s">
        <v>43</v>
      </c>
      <c r="CA164" s="25"/>
      <c r="CB164" s="25"/>
      <c r="CC164" s="25"/>
      <c r="CD164" s="25"/>
      <c r="CE164" s="25"/>
      <c r="CF164" s="25"/>
      <c r="CG164" s="63"/>
      <c r="CV164" s="54"/>
      <c r="CW164" s="43" t="s">
        <v>129</v>
      </c>
      <c r="CX164" s="43">
        <v>9.8279999999999994</v>
      </c>
      <c r="CY164" s="43">
        <v>5</v>
      </c>
      <c r="CZ164" s="43">
        <v>6.9550000000000001</v>
      </c>
      <c r="DA164" s="43" t="s">
        <v>104</v>
      </c>
      <c r="DB164" s="43" t="s">
        <v>105</v>
      </c>
      <c r="DC164" s="4"/>
      <c r="DD164" s="4"/>
      <c r="DE164" s="31"/>
      <c r="DZ164" s="6"/>
    </row>
    <row r="165" spans="1:130" s="5" customFormat="1" x14ac:dyDescent="0.25">
      <c r="A165" s="3" t="s">
        <v>10</v>
      </c>
      <c r="B165" s="7"/>
      <c r="C165" s="7"/>
      <c r="D165" s="7"/>
      <c r="E165" s="7"/>
      <c r="F165" s="7"/>
      <c r="G165" s="7"/>
      <c r="H165" s="7"/>
      <c r="J165" s="3" t="s">
        <v>10</v>
      </c>
      <c r="K165" s="7"/>
      <c r="L165" s="7"/>
      <c r="M165" s="7"/>
      <c r="V165" s="22" t="s">
        <v>18</v>
      </c>
      <c r="W165" s="60"/>
      <c r="X165" s="8">
        <v>42.349597347228801</v>
      </c>
      <c r="Y165" s="8">
        <v>42.747726184777406</v>
      </c>
      <c r="Z165" s="8">
        <v>26.288659793814436</v>
      </c>
      <c r="AA165" s="8">
        <v>44.769403824521937</v>
      </c>
      <c r="AB165" s="8">
        <v>20.8955223880597</v>
      </c>
      <c r="AC165" s="42"/>
      <c r="AD165" s="42"/>
      <c r="AE165" s="42"/>
      <c r="AF165" s="42"/>
      <c r="AG165" s="11"/>
      <c r="AH165" s="3"/>
      <c r="AI165" s="7"/>
      <c r="AJ165" s="7"/>
      <c r="AL165" s="4"/>
      <c r="AM165" s="4"/>
      <c r="AN165" s="4"/>
      <c r="AO165" s="4"/>
      <c r="AQ165" s="54"/>
      <c r="AR165" s="4"/>
      <c r="AS165" s="4"/>
      <c r="AT165" s="4"/>
      <c r="AU165" s="4"/>
      <c r="AV165" s="4"/>
      <c r="AW165" s="4"/>
      <c r="BB165" s="11"/>
      <c r="BC165" s="3" t="s">
        <v>8</v>
      </c>
      <c r="BD165" s="7"/>
      <c r="BE165" s="7"/>
      <c r="BL165" s="62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11"/>
      <c r="BX165" s="3"/>
      <c r="BY165" s="23" t="s">
        <v>44</v>
      </c>
      <c r="BZ165" s="23" t="s">
        <v>45</v>
      </c>
      <c r="CA165" s="25"/>
      <c r="CB165" s="25"/>
      <c r="CC165" s="25"/>
      <c r="CD165" s="25"/>
      <c r="CE165" s="25"/>
      <c r="CF165" s="25"/>
      <c r="CG165" s="63"/>
      <c r="CR165" s="4"/>
      <c r="CS165" s="4"/>
      <c r="CT165" s="4"/>
      <c r="CU165" s="4"/>
      <c r="CV165" s="54"/>
      <c r="CW165" s="43" t="s">
        <v>130</v>
      </c>
      <c r="CX165" s="43">
        <v>6.8650000000000002</v>
      </c>
      <c r="CY165" s="43">
        <v>5</v>
      </c>
      <c r="CZ165" s="43">
        <v>4.9800000000000004</v>
      </c>
      <c r="DA165" s="43">
        <v>1.2999999999999999E-2</v>
      </c>
      <c r="DB165" s="43" t="s">
        <v>105</v>
      </c>
      <c r="DC165" s="4"/>
      <c r="DD165" s="4"/>
      <c r="DE165" s="31"/>
      <c r="DZ165" s="6"/>
    </row>
    <row r="166" spans="1:130" s="5" customFormat="1" ht="24" thickBot="1" x14ac:dyDescent="0.4">
      <c r="V166" s="22" t="s">
        <v>19</v>
      </c>
      <c r="W166" s="60"/>
      <c r="X166" s="8">
        <v>26.954050213169111</v>
      </c>
      <c r="Y166" s="8">
        <v>33.09143686502177</v>
      </c>
      <c r="Z166" s="8">
        <v>28.48378615249781</v>
      </c>
      <c r="AA166" s="8">
        <v>8.977035490605429</v>
      </c>
      <c r="AB166" s="8">
        <v>15.410385259631489</v>
      </c>
      <c r="AC166" s="42"/>
      <c r="AD166" s="42"/>
      <c r="AE166" s="42"/>
      <c r="AF166" s="42"/>
      <c r="AG166" s="11"/>
      <c r="AL166" s="4"/>
      <c r="AM166" s="4"/>
      <c r="AN166" s="4"/>
      <c r="AO166" s="4"/>
      <c r="AQ166" s="82"/>
      <c r="AR166" s="213" t="s">
        <v>80</v>
      </c>
      <c r="AS166" s="213"/>
      <c r="AT166" s="213"/>
      <c r="AU166" s="213"/>
      <c r="AV166" s="213"/>
      <c r="AW166" s="213"/>
      <c r="AX166" s="213"/>
      <c r="AY166" s="213"/>
      <c r="AZ166" s="213"/>
      <c r="BA166" s="213"/>
      <c r="BB166" s="11"/>
      <c r="BC166" s="3" t="s">
        <v>9</v>
      </c>
      <c r="BD166" s="7"/>
      <c r="BE166" s="7"/>
      <c r="BL166" s="62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11"/>
      <c r="BX166" s="12"/>
      <c r="BY166" s="26" t="s">
        <v>46</v>
      </c>
      <c r="BZ166" s="26" t="s">
        <v>47</v>
      </c>
      <c r="CA166" s="27"/>
      <c r="CB166" s="27"/>
      <c r="CC166" s="27"/>
      <c r="CD166" s="27"/>
      <c r="CE166" s="27"/>
      <c r="CF166" s="27"/>
      <c r="CG166" s="63"/>
      <c r="CR166" s="4"/>
      <c r="CS166" s="4"/>
      <c r="CT166" s="4"/>
      <c r="CU166" s="4"/>
      <c r="CV166" s="54"/>
      <c r="CW166" s="43" t="s">
        <v>131</v>
      </c>
      <c r="CX166" s="43">
        <v>9.3010000000000002</v>
      </c>
      <c r="CY166" s="43">
        <v>5</v>
      </c>
      <c r="CZ166" s="43">
        <v>6.7629999999999999</v>
      </c>
      <c r="DA166" s="43" t="s">
        <v>104</v>
      </c>
      <c r="DB166" s="43" t="s">
        <v>105</v>
      </c>
      <c r="DC166" s="4"/>
      <c r="DD166" s="4"/>
      <c r="DE166" s="31"/>
      <c r="DZ166" s="6"/>
    </row>
    <row r="167" spans="1:130" s="5" customFormat="1" ht="16.5" thickTop="1" thickBot="1" x14ac:dyDescent="0.3">
      <c r="A167" s="13" t="s">
        <v>21</v>
      </c>
      <c r="B167" s="14">
        <v>1</v>
      </c>
      <c r="C167" s="14">
        <v>2</v>
      </c>
      <c r="D167" s="14">
        <v>3</v>
      </c>
      <c r="E167" s="14">
        <v>4</v>
      </c>
      <c r="F167" s="14">
        <v>5</v>
      </c>
      <c r="G167" s="14">
        <v>6</v>
      </c>
      <c r="H167" s="14">
        <v>7</v>
      </c>
      <c r="J167" s="22" t="s">
        <v>21</v>
      </c>
      <c r="K167" s="23" t="s">
        <v>30</v>
      </c>
      <c r="L167" s="23" t="s">
        <v>31</v>
      </c>
      <c r="M167" s="23" t="s">
        <v>29</v>
      </c>
      <c r="V167" s="22" t="s">
        <v>20</v>
      </c>
      <c r="W167" s="60"/>
      <c r="X167" s="8">
        <v>47.2761724301279</v>
      </c>
      <c r="Y167" s="8">
        <v>39.44511459589868</v>
      </c>
      <c r="Z167" s="8"/>
      <c r="AA167" s="8"/>
      <c r="AB167" s="8">
        <v>8.0555555555555554</v>
      </c>
      <c r="AC167" s="42"/>
      <c r="AD167" s="42"/>
      <c r="AE167" s="42"/>
      <c r="AF167" s="42"/>
      <c r="AG167" s="11"/>
      <c r="AH167" s="22" t="s">
        <v>21</v>
      </c>
      <c r="AI167" s="23"/>
      <c r="AJ167" s="23" t="s">
        <v>143</v>
      </c>
      <c r="AL167" s="4"/>
      <c r="AM167" s="4"/>
      <c r="AN167" s="4"/>
      <c r="AO167" s="4"/>
      <c r="AQ167" s="54"/>
      <c r="AR167" s="25" t="s">
        <v>33</v>
      </c>
      <c r="AS167" s="25" t="s">
        <v>57</v>
      </c>
      <c r="AT167" s="25" t="s">
        <v>58</v>
      </c>
      <c r="AU167" s="25" t="s">
        <v>59</v>
      </c>
      <c r="AV167" s="25" t="s">
        <v>34</v>
      </c>
      <c r="AW167" s="25" t="s">
        <v>35</v>
      </c>
      <c r="AX167" s="25"/>
      <c r="AY167" s="25"/>
      <c r="AZ167" s="25"/>
      <c r="BA167" s="25"/>
      <c r="BB167" s="11"/>
      <c r="BL167" s="62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11"/>
      <c r="BX167" s="22" t="s">
        <v>21</v>
      </c>
      <c r="BY167" s="23" t="s">
        <v>39</v>
      </c>
      <c r="BZ167" s="23" t="s">
        <v>40</v>
      </c>
      <c r="CA167" s="25">
        <v>30.513723815955416</v>
      </c>
      <c r="CB167" s="25">
        <v>31.663118842257123</v>
      </c>
      <c r="CC167" s="25">
        <v>26.842379090129313</v>
      </c>
      <c r="CD167" s="25"/>
      <c r="CE167" s="25"/>
      <c r="CF167" s="25"/>
      <c r="CG167" s="63">
        <f t="shared" si="25"/>
        <v>29.67307391611395</v>
      </c>
      <c r="CR167" s="4"/>
      <c r="CS167" s="4"/>
      <c r="CT167" s="4"/>
      <c r="CU167" s="4"/>
      <c r="CV167" s="54"/>
      <c r="CW167" s="43" t="s">
        <v>132</v>
      </c>
      <c r="CX167" s="43">
        <v>8.2690000000000001</v>
      </c>
      <c r="CY167" s="43">
        <v>5</v>
      </c>
      <c r="CZ167" s="43">
        <v>6.0229999999999997</v>
      </c>
      <c r="DA167" s="43">
        <v>2E-3</v>
      </c>
      <c r="DB167" s="43" t="s">
        <v>105</v>
      </c>
      <c r="DC167" s="4"/>
      <c r="DD167" s="4"/>
      <c r="DE167" s="31"/>
      <c r="DZ167" s="6"/>
    </row>
    <row r="168" spans="1:130" s="5" customFormat="1" ht="15.75" thickTop="1" x14ac:dyDescent="0.25">
      <c r="A168" s="3" t="s">
        <v>0</v>
      </c>
      <c r="B168" s="7">
        <v>77</v>
      </c>
      <c r="C168" s="7">
        <v>57</v>
      </c>
      <c r="D168" s="7">
        <v>30</v>
      </c>
      <c r="E168" s="7">
        <v>12</v>
      </c>
      <c r="F168" s="7">
        <v>94</v>
      </c>
      <c r="G168" s="7">
        <v>6</v>
      </c>
      <c r="H168" s="7"/>
      <c r="J168" s="3" t="s">
        <v>0</v>
      </c>
      <c r="K168" s="7">
        <f>(SUM(B168:H168))/720</f>
        <v>0.38333333333333336</v>
      </c>
      <c r="L168" s="7">
        <f>(K168/K171)*100</f>
        <v>13.974683544303797</v>
      </c>
      <c r="M168" s="7">
        <f>(L168/100)*60</f>
        <v>8.3848101265822788</v>
      </c>
      <c r="V168" s="22" t="s">
        <v>21</v>
      </c>
      <c r="W168" s="60"/>
      <c r="X168" s="8">
        <v>35.798956851588429</v>
      </c>
      <c r="Y168" s="8">
        <v>25.617870722433462</v>
      </c>
      <c r="Z168" s="8">
        <v>32.253164556962027</v>
      </c>
      <c r="AA168" s="8">
        <v>14.066193853427894</v>
      </c>
      <c r="AB168" s="8">
        <v>8.4226646248085757</v>
      </c>
      <c r="AC168" s="42"/>
      <c r="AD168" s="42"/>
      <c r="AE168" s="42"/>
      <c r="AF168" s="42"/>
      <c r="AG168" s="11"/>
      <c r="AH168" s="3" t="s">
        <v>0</v>
      </c>
      <c r="AI168" s="7"/>
      <c r="AJ168" s="7">
        <v>21.5625</v>
      </c>
      <c r="AL168" s="4"/>
      <c r="AM168" s="4"/>
      <c r="AN168" s="4"/>
      <c r="AO168" s="4"/>
      <c r="AQ168" s="22" t="s">
        <v>16</v>
      </c>
      <c r="AR168" s="60"/>
      <c r="AS168" s="7"/>
      <c r="AT168" s="7">
        <v>52.246376811594203</v>
      </c>
      <c r="AU168" s="7">
        <v>68.148148148148152</v>
      </c>
      <c r="AV168" s="7">
        <v>57.2</v>
      </c>
      <c r="AW168" s="7"/>
      <c r="AX168" s="42"/>
      <c r="AY168" s="42"/>
      <c r="AZ168" s="42"/>
      <c r="BA168" s="42"/>
      <c r="BB168" s="11"/>
      <c r="BC168" s="22" t="s">
        <v>21</v>
      </c>
      <c r="BD168" s="23" t="s">
        <v>36</v>
      </c>
      <c r="BE168" s="23" t="s">
        <v>37</v>
      </c>
      <c r="BL168" s="62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11"/>
      <c r="BX168" s="3"/>
      <c r="BY168" s="23" t="s">
        <v>39</v>
      </c>
      <c r="BZ168" s="23" t="s">
        <v>41</v>
      </c>
      <c r="CA168" s="25">
        <v>31.02138145030186</v>
      </c>
      <c r="CB168" s="25">
        <v>32.109679779529415</v>
      </c>
      <c r="CC168" s="25">
        <v>29.358650578015109</v>
      </c>
      <c r="CD168" s="25"/>
      <c r="CE168" s="25"/>
      <c r="CF168" s="25"/>
      <c r="CG168" s="63">
        <f t="shared" si="25"/>
        <v>30.829903935948796</v>
      </c>
      <c r="CR168" s="4"/>
      <c r="CS168" s="4"/>
      <c r="CT168" s="4"/>
      <c r="CU168" s="4"/>
      <c r="CV168" s="54"/>
      <c r="CW168" s="4" t="s">
        <v>133</v>
      </c>
      <c r="CX168" s="4">
        <v>2.9630000000000001</v>
      </c>
      <c r="CY168" s="4">
        <v>5</v>
      </c>
      <c r="CZ168" s="4">
        <v>2.17</v>
      </c>
      <c r="DA168" s="4">
        <v>0.55100000000000005</v>
      </c>
      <c r="DB168" s="4" t="s">
        <v>108</v>
      </c>
      <c r="DC168" s="4"/>
      <c r="DD168" s="4"/>
      <c r="DE168" s="31"/>
      <c r="DZ168" s="6"/>
    </row>
    <row r="169" spans="1:130" s="5" customFormat="1" x14ac:dyDescent="0.25">
      <c r="A169" s="3" t="s">
        <v>1</v>
      </c>
      <c r="B169" s="7">
        <v>250</v>
      </c>
      <c r="C169" s="7">
        <v>216</v>
      </c>
      <c r="D169" s="7">
        <v>129</v>
      </c>
      <c r="E169" s="7">
        <v>258</v>
      </c>
      <c r="F169" s="7">
        <v>143</v>
      </c>
      <c r="G169" s="7">
        <v>66</v>
      </c>
      <c r="H169" s="7"/>
      <c r="J169" s="3" t="s">
        <v>1</v>
      </c>
      <c r="K169" s="7">
        <f>(SUM(B169:H169))/720</f>
        <v>1.4750000000000001</v>
      </c>
      <c r="L169" s="7">
        <f>(K169/K171)*100</f>
        <v>53.772151898734187</v>
      </c>
      <c r="M169" s="7">
        <f>(L169/100)*60</f>
        <v>32.263291139240515</v>
      </c>
      <c r="V169" s="22" t="s">
        <v>22</v>
      </c>
      <c r="W169" s="60"/>
      <c r="X169" s="8">
        <v>36.380862150639508</v>
      </c>
      <c r="Y169" s="8">
        <v>34.708737864077669</v>
      </c>
      <c r="Z169" s="8">
        <v>24.727617243012791</v>
      </c>
      <c r="AA169" s="8">
        <v>15.075376884422109</v>
      </c>
      <c r="AB169" s="8">
        <v>9.5734597156398102</v>
      </c>
      <c r="AC169" s="42"/>
      <c r="AD169" s="42"/>
      <c r="AE169" s="42"/>
      <c r="AF169" s="42"/>
      <c r="AG169" s="11"/>
      <c r="AH169" s="3" t="s">
        <v>13</v>
      </c>
      <c r="AI169" s="7"/>
      <c r="AJ169" s="7">
        <v>71.689189189189193</v>
      </c>
      <c r="AL169" s="4"/>
      <c r="AM169" s="4"/>
      <c r="AN169" s="4"/>
      <c r="AO169" s="4"/>
      <c r="AQ169" s="22" t="s">
        <v>17</v>
      </c>
      <c r="AR169" s="60"/>
      <c r="AS169" s="7">
        <v>40.051546391752581</v>
      </c>
      <c r="AT169" s="7">
        <v>55.243902439024389</v>
      </c>
      <c r="AU169" s="7">
        <v>71.132075471698116</v>
      </c>
      <c r="AV169" s="7"/>
      <c r="AW169" s="7">
        <v>55.833333333333336</v>
      </c>
      <c r="AX169" s="42"/>
      <c r="AY169" s="42"/>
      <c r="AZ169" s="42"/>
      <c r="BA169" s="42"/>
      <c r="BB169" s="11"/>
      <c r="BC169" s="3" t="s">
        <v>6</v>
      </c>
      <c r="BD169" s="7">
        <v>34</v>
      </c>
      <c r="BE169" s="7">
        <f>BD169/K171</f>
        <v>12.39493670886076</v>
      </c>
      <c r="BL169" s="62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11"/>
      <c r="BX169" s="3"/>
      <c r="BY169" s="23" t="s">
        <v>42</v>
      </c>
      <c r="BZ169" s="23" t="s">
        <v>2</v>
      </c>
      <c r="CA169" s="25">
        <v>40.668058224675327</v>
      </c>
      <c r="CB169" s="25">
        <v>40.623314776221946</v>
      </c>
      <c r="CC169" s="25">
        <v>28.535527383999998</v>
      </c>
      <c r="CD169" s="25"/>
      <c r="CE169" s="25"/>
      <c r="CF169" s="25"/>
      <c r="CG169" s="63">
        <f t="shared" si="25"/>
        <v>36.60896679496576</v>
      </c>
      <c r="CR169" s="4"/>
      <c r="CS169" s="4"/>
      <c r="CT169" s="4"/>
      <c r="CU169" s="4"/>
      <c r="CV169" s="54"/>
      <c r="CW169" s="43" t="s">
        <v>134</v>
      </c>
      <c r="CX169" s="43">
        <v>6.3380000000000001</v>
      </c>
      <c r="CY169" s="43">
        <v>5</v>
      </c>
      <c r="CZ169" s="43">
        <v>4.4950000000000001</v>
      </c>
      <c r="DA169" s="43">
        <v>2.9000000000000001E-2</v>
      </c>
      <c r="DB169" s="43" t="s">
        <v>105</v>
      </c>
      <c r="DC169" s="4"/>
      <c r="DD169" s="4"/>
      <c r="DE169" s="31"/>
      <c r="DZ169" s="6"/>
    </row>
    <row r="170" spans="1:130" s="5" customFormat="1" x14ac:dyDescent="0.25">
      <c r="A170" s="1" t="s">
        <v>2</v>
      </c>
      <c r="B170" s="8">
        <v>33</v>
      </c>
      <c r="C170" s="8">
        <v>87</v>
      </c>
      <c r="D170" s="8">
        <v>201</v>
      </c>
      <c r="E170" s="8">
        <v>90</v>
      </c>
      <c r="F170" s="8">
        <v>123</v>
      </c>
      <c r="G170" s="8">
        <v>103</v>
      </c>
      <c r="H170" s="8"/>
      <c r="J170" s="1" t="s">
        <v>2</v>
      </c>
      <c r="K170" s="8">
        <f>(SUM(B170:H170))/720</f>
        <v>0.88472222222222219</v>
      </c>
      <c r="L170" s="8">
        <f>(K170/K171)*100</f>
        <v>32.253164556962027</v>
      </c>
      <c r="M170" s="8">
        <f>(L170/100)*60</f>
        <v>19.351898734177215</v>
      </c>
      <c r="V170" s="22" t="s">
        <v>28</v>
      </c>
      <c r="W170" s="60"/>
      <c r="X170" s="8">
        <v>34.24917100900047</v>
      </c>
      <c r="Y170" s="8">
        <v>31.794272355347747</v>
      </c>
      <c r="Z170" s="8">
        <v>27.914691943127963</v>
      </c>
      <c r="AA170" s="8">
        <v>7.867298578199053</v>
      </c>
      <c r="AB170" s="8">
        <v>7.8005115089514074</v>
      </c>
      <c r="AC170" s="42"/>
      <c r="AD170" s="42"/>
      <c r="AE170" s="42"/>
      <c r="AF170" s="42"/>
      <c r="AG170" s="11"/>
      <c r="AH170" s="3" t="s">
        <v>2</v>
      </c>
      <c r="AI170" s="7"/>
      <c r="AJ170" s="7">
        <v>74.069767441860463</v>
      </c>
      <c r="AL170" s="4"/>
      <c r="AM170" s="4"/>
      <c r="AN170" s="4"/>
      <c r="AO170" s="4"/>
      <c r="AQ170" s="22" t="s">
        <v>18</v>
      </c>
      <c r="AR170" s="60"/>
      <c r="AS170" s="7">
        <v>54.512195121951223</v>
      </c>
      <c r="AT170" s="7">
        <v>57.243589743589745</v>
      </c>
      <c r="AU170" s="7">
        <v>51</v>
      </c>
      <c r="AV170" s="7">
        <v>180.45454545454501</v>
      </c>
      <c r="AW170" s="7">
        <v>74.117647058823536</v>
      </c>
      <c r="AX170" s="42"/>
      <c r="AY170" s="42"/>
      <c r="AZ170" s="42"/>
      <c r="BA170" s="42"/>
      <c r="BB170" s="11"/>
      <c r="BC170" s="3" t="s">
        <v>7</v>
      </c>
      <c r="BD170" s="7">
        <v>62</v>
      </c>
      <c r="BE170" s="7">
        <f>BD170/K171</f>
        <v>22.602531645569623</v>
      </c>
      <c r="BL170" s="62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11"/>
      <c r="BX170" s="3"/>
      <c r="BY170" s="23" t="s">
        <v>42</v>
      </c>
      <c r="BZ170" s="23" t="s">
        <v>43</v>
      </c>
      <c r="CA170" s="25">
        <v>38.249303399274808</v>
      </c>
      <c r="CB170" s="25">
        <v>37.163153572647062</v>
      </c>
      <c r="CC170" s="25">
        <v>36.971846769443687</v>
      </c>
      <c r="CD170" s="25"/>
      <c r="CE170" s="25"/>
      <c r="CF170" s="25"/>
      <c r="CG170" s="63">
        <f t="shared" si="25"/>
        <v>37.461434580455183</v>
      </c>
      <c r="CR170" s="4"/>
      <c r="CS170" s="4"/>
      <c r="CT170" s="4"/>
      <c r="CU170" s="4"/>
      <c r="CV170" s="54"/>
      <c r="CW170" s="4" t="s">
        <v>135</v>
      </c>
      <c r="CX170" s="4">
        <v>5.306</v>
      </c>
      <c r="CY170" s="4">
        <v>5</v>
      </c>
      <c r="CZ170" s="4">
        <v>3.7690000000000001</v>
      </c>
      <c r="DA170" s="4">
        <v>8.6999999999999994E-2</v>
      </c>
      <c r="DB170" s="4" t="s">
        <v>108</v>
      </c>
      <c r="DC170" s="4"/>
      <c r="DD170" s="4"/>
      <c r="DE170" s="31"/>
      <c r="DZ170" s="6"/>
    </row>
    <row r="171" spans="1:130" s="5" customFormat="1" x14ac:dyDescent="0.25">
      <c r="A171" s="3" t="s">
        <v>10</v>
      </c>
      <c r="B171" s="7">
        <v>360</v>
      </c>
      <c r="C171" s="7">
        <v>360</v>
      </c>
      <c r="D171" s="7">
        <v>360</v>
      </c>
      <c r="E171" s="7">
        <v>360</v>
      </c>
      <c r="F171" s="7">
        <v>360</v>
      </c>
      <c r="G171" s="7">
        <v>175</v>
      </c>
      <c r="H171" s="7"/>
      <c r="J171" s="3" t="s">
        <v>10</v>
      </c>
      <c r="K171" s="7">
        <f>(SUM(B171:H171))/720</f>
        <v>2.7430555555555554</v>
      </c>
      <c r="L171" s="7">
        <f>SUM(L168:L170)</f>
        <v>100</v>
      </c>
      <c r="M171" s="7">
        <f>SUM(M168:M170)</f>
        <v>60.000000000000014</v>
      </c>
      <c r="V171" s="22" t="s">
        <v>23</v>
      </c>
      <c r="W171" s="60"/>
      <c r="X171" s="8">
        <v>37.28090952155376</v>
      </c>
      <c r="Y171" s="8">
        <v>35.120925341745533</v>
      </c>
      <c r="Z171" s="8"/>
      <c r="AA171" s="8"/>
      <c r="AB171" s="8"/>
      <c r="AG171" s="11"/>
      <c r="AH171" s="3"/>
      <c r="AI171" s="7"/>
      <c r="AJ171" s="7"/>
      <c r="AL171" s="4"/>
      <c r="AM171" s="4"/>
      <c r="AN171" s="4"/>
      <c r="AO171" s="4"/>
      <c r="AQ171" s="22" t="s">
        <v>19</v>
      </c>
      <c r="AR171" s="60"/>
      <c r="AS171" s="7">
        <v>43.106060606060609</v>
      </c>
      <c r="AT171" s="7">
        <v>46.216216216216218</v>
      </c>
      <c r="AU171" s="7">
        <v>46.428571428571431</v>
      </c>
      <c r="AV171" s="7">
        <v>47.777777777777779</v>
      </c>
      <c r="AW171" s="7">
        <v>57.5</v>
      </c>
      <c r="AX171" s="42"/>
      <c r="AY171" s="42"/>
      <c r="AZ171" s="42"/>
      <c r="BA171" s="42"/>
      <c r="BB171" s="11"/>
      <c r="BC171" s="3" t="s">
        <v>8</v>
      </c>
      <c r="BD171" s="7">
        <v>40</v>
      </c>
      <c r="BE171" s="7">
        <f>BD171/K171</f>
        <v>14.58227848101266</v>
      </c>
      <c r="BL171" s="62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11"/>
      <c r="BX171" s="3"/>
      <c r="BY171" s="23" t="s">
        <v>44</v>
      </c>
      <c r="BZ171" s="23" t="s">
        <v>45</v>
      </c>
      <c r="CA171" s="25">
        <v>24.80852737168831</v>
      </c>
      <c r="CB171" s="25">
        <v>23.923588811176465</v>
      </c>
      <c r="CC171" s="25">
        <v>50.945967848999999</v>
      </c>
      <c r="CD171" s="25"/>
      <c r="CE171" s="25"/>
      <c r="CF171" s="25"/>
      <c r="CG171" s="63">
        <f t="shared" si="25"/>
        <v>33.22602801062159</v>
      </c>
      <c r="CR171" s="4"/>
      <c r="CS171" s="4"/>
      <c r="CT171" s="4"/>
      <c r="CU171" s="4"/>
      <c r="CV171" s="54"/>
      <c r="CW171" s="5" t="s">
        <v>109</v>
      </c>
      <c r="CX171" s="5">
        <v>1.032</v>
      </c>
      <c r="CY171" s="5">
        <v>5</v>
      </c>
      <c r="CZ171" s="5">
        <v>0.72799999999999998</v>
      </c>
      <c r="DA171" s="5">
        <v>0.98499999999999999</v>
      </c>
      <c r="DB171" s="5" t="s">
        <v>108</v>
      </c>
      <c r="DE171" s="31"/>
      <c r="DZ171" s="6"/>
    </row>
    <row r="172" spans="1:130" s="5" customFormat="1" ht="19.5" thickBot="1" x14ac:dyDescent="0.35">
      <c r="V172" s="22" t="s">
        <v>24</v>
      </c>
      <c r="W172" s="61"/>
      <c r="X172" s="8"/>
      <c r="Y172" s="8"/>
      <c r="Z172" s="8">
        <v>23.339658444022774</v>
      </c>
      <c r="AA172" s="8"/>
      <c r="AB172" s="8"/>
      <c r="AG172" s="11"/>
      <c r="AL172" s="4"/>
      <c r="AM172" s="4"/>
      <c r="AN172" s="4"/>
      <c r="AO172" s="4"/>
      <c r="AQ172" s="22" t="s">
        <v>20</v>
      </c>
      <c r="AR172" s="60"/>
      <c r="AS172" s="7">
        <v>48.446601941747574</v>
      </c>
      <c r="AT172" s="7">
        <v>50.307692307692307</v>
      </c>
      <c r="AU172" s="7"/>
      <c r="AV172" s="7"/>
      <c r="AW172" s="7">
        <v>64.444444444444443</v>
      </c>
      <c r="AX172" s="42"/>
      <c r="AY172" s="42"/>
      <c r="AZ172" s="42"/>
      <c r="BA172" s="42"/>
      <c r="BB172" s="11"/>
      <c r="BC172" s="3" t="s">
        <v>9</v>
      </c>
      <c r="BD172" s="7">
        <v>30</v>
      </c>
      <c r="BE172" s="7">
        <f>BD172/K171</f>
        <v>10.936708860759495</v>
      </c>
      <c r="BL172" s="215" t="s">
        <v>83</v>
      </c>
      <c r="BM172" s="215"/>
      <c r="BN172" s="215"/>
      <c r="BO172" s="215"/>
      <c r="BP172" s="215"/>
      <c r="BQ172" s="215"/>
      <c r="BR172" s="215"/>
      <c r="BS172" s="215"/>
      <c r="BT172" s="215"/>
      <c r="BU172" s="215"/>
      <c r="BV172" s="215"/>
      <c r="BW172" s="11"/>
      <c r="BX172" s="12"/>
      <c r="BY172" s="26" t="s">
        <v>46</v>
      </c>
      <c r="BZ172" s="26" t="s">
        <v>47</v>
      </c>
      <c r="CA172" s="27">
        <v>47.383868590047641</v>
      </c>
      <c r="CB172" s="27">
        <v>46.001517690952852</v>
      </c>
      <c r="CC172" s="27">
        <v>49.103376756339792</v>
      </c>
      <c r="CD172" s="27"/>
      <c r="CE172" s="27"/>
      <c r="CF172" s="27"/>
      <c r="CG172" s="63">
        <f t="shared" si="25"/>
        <v>47.496254345780095</v>
      </c>
      <c r="CR172" s="4"/>
      <c r="CS172" s="4"/>
      <c r="CT172" s="4"/>
      <c r="CU172" s="4"/>
      <c r="CV172" s="54"/>
      <c r="DE172" s="31"/>
      <c r="DZ172" s="6"/>
    </row>
    <row r="173" spans="1:130" s="5" customFormat="1" ht="16.5" thickTop="1" thickBot="1" x14ac:dyDescent="0.3">
      <c r="A173" s="13" t="s">
        <v>22</v>
      </c>
      <c r="B173" s="14">
        <v>1</v>
      </c>
      <c r="C173" s="14">
        <v>2</v>
      </c>
      <c r="D173" s="14">
        <v>3</v>
      </c>
      <c r="E173" s="14">
        <v>4</v>
      </c>
      <c r="F173" s="14">
        <v>5</v>
      </c>
      <c r="G173" s="14">
        <v>6</v>
      </c>
      <c r="H173" s="14">
        <v>7</v>
      </c>
      <c r="J173" s="22" t="s">
        <v>22</v>
      </c>
      <c r="K173" s="23" t="s">
        <v>30</v>
      </c>
      <c r="L173" s="23" t="s">
        <v>31</v>
      </c>
      <c r="M173" s="23" t="s">
        <v>29</v>
      </c>
      <c r="V173" s="22" t="s">
        <v>25</v>
      </c>
      <c r="W173" s="61"/>
      <c r="X173" s="8"/>
      <c r="Y173" s="8"/>
      <c r="Z173" s="8"/>
      <c r="AA173" s="8">
        <v>11.577868852459016</v>
      </c>
      <c r="AB173" s="8">
        <v>15.447154471544716</v>
      </c>
      <c r="AG173" s="11"/>
      <c r="AH173" s="22" t="s">
        <v>22</v>
      </c>
      <c r="AI173" s="23"/>
      <c r="AJ173" s="23" t="s">
        <v>143</v>
      </c>
      <c r="AL173" s="4"/>
      <c r="AM173" s="4"/>
      <c r="AN173" s="4"/>
      <c r="AO173" s="4"/>
      <c r="AQ173" s="22" t="s">
        <v>21</v>
      </c>
      <c r="AR173" s="60"/>
      <c r="AS173" s="7">
        <v>40.159574468085104</v>
      </c>
      <c r="AT173" s="7">
        <v>40.833333333333336</v>
      </c>
      <c r="AU173" s="7">
        <v>74.069767441860463</v>
      </c>
      <c r="AV173" s="7">
        <v>70</v>
      </c>
      <c r="AW173" s="7">
        <v>34.375</v>
      </c>
      <c r="AX173" s="42"/>
      <c r="AY173" s="42"/>
      <c r="AZ173" s="42"/>
      <c r="BA173" s="42"/>
      <c r="BB173" s="11"/>
      <c r="BL173" s="62"/>
      <c r="BM173" s="25" t="s">
        <v>33</v>
      </c>
      <c r="BN173" s="25" t="s">
        <v>57</v>
      </c>
      <c r="BO173" s="25" t="s">
        <v>58</v>
      </c>
      <c r="BP173" s="25" t="s">
        <v>59</v>
      </c>
      <c r="BQ173" s="25" t="s">
        <v>34</v>
      </c>
      <c r="BR173" s="25" t="s">
        <v>35</v>
      </c>
      <c r="BS173" s="25"/>
      <c r="BT173" s="25"/>
      <c r="BU173" s="25"/>
      <c r="BV173" s="25"/>
      <c r="BW173" s="11"/>
      <c r="BX173" s="22" t="s">
        <v>22</v>
      </c>
      <c r="BY173" s="23" t="s">
        <v>39</v>
      </c>
      <c r="BZ173" s="23" t="s">
        <v>40</v>
      </c>
      <c r="CA173" s="25"/>
      <c r="CB173" s="25"/>
      <c r="CC173" s="25"/>
      <c r="CD173" s="25"/>
      <c r="CE173" s="25"/>
      <c r="CF173" s="25"/>
      <c r="CG173" s="63"/>
      <c r="CR173" s="4"/>
      <c r="CS173" s="4"/>
      <c r="CT173" s="4"/>
      <c r="CU173" s="4"/>
      <c r="CV173" s="54"/>
      <c r="DE173" s="31"/>
      <c r="DZ173" s="6"/>
    </row>
    <row r="174" spans="1:130" s="5" customFormat="1" ht="15.75" thickTop="1" x14ac:dyDescent="0.25">
      <c r="A174" s="3" t="s">
        <v>0</v>
      </c>
      <c r="B174" s="7">
        <v>52</v>
      </c>
      <c r="C174" s="7">
        <v>62</v>
      </c>
      <c r="D174" s="7">
        <v>16</v>
      </c>
      <c r="E174" s="7">
        <v>127</v>
      </c>
      <c r="F174" s="7">
        <v>17</v>
      </c>
      <c r="G174" s="7">
        <v>80</v>
      </c>
      <c r="H174" s="7"/>
      <c r="J174" s="3" t="s">
        <v>0</v>
      </c>
      <c r="K174" s="7">
        <f>(SUM(B174:H174))/720</f>
        <v>0.49166666666666664</v>
      </c>
      <c r="L174" s="7">
        <f>(K174/K177)*100</f>
        <v>16.769303647560395</v>
      </c>
      <c r="M174" s="7">
        <f>(L174/100)*60</f>
        <v>10.061582188536239</v>
      </c>
      <c r="V174" s="54"/>
      <c r="W174" s="4"/>
      <c r="X174" s="4"/>
      <c r="Y174" s="4"/>
      <c r="Z174" s="4"/>
      <c r="AA174" s="4"/>
      <c r="AB174" s="4"/>
      <c r="AC174" s="4"/>
      <c r="AD174" s="4"/>
      <c r="AG174" s="11"/>
      <c r="AH174" s="3" t="s">
        <v>0</v>
      </c>
      <c r="AI174" s="7"/>
      <c r="AJ174" s="7">
        <v>20.344827586206897</v>
      </c>
      <c r="AL174" s="4"/>
      <c r="AM174" s="4"/>
      <c r="AN174" s="4"/>
      <c r="AO174" s="4"/>
      <c r="AQ174" s="22" t="s">
        <v>22</v>
      </c>
      <c r="AR174" s="60"/>
      <c r="AS174" s="7">
        <v>44.651162790697676</v>
      </c>
      <c r="AT174" s="7">
        <v>54.166666666666664</v>
      </c>
      <c r="AU174" s="7">
        <v>50.192307692307693</v>
      </c>
      <c r="AV174" s="7">
        <v>48</v>
      </c>
      <c r="AW174" s="7">
        <v>66.666666666666671</v>
      </c>
      <c r="AX174" s="42"/>
      <c r="AY174" s="42"/>
      <c r="AZ174" s="42"/>
      <c r="BA174" s="42"/>
      <c r="BB174" s="11"/>
      <c r="BC174" s="22" t="s">
        <v>22</v>
      </c>
      <c r="BD174" s="23" t="s">
        <v>36</v>
      </c>
      <c r="BE174" s="23" t="s">
        <v>37</v>
      </c>
      <c r="BL174" s="22" t="s">
        <v>16</v>
      </c>
      <c r="BM174" s="60"/>
      <c r="BN174" s="7"/>
      <c r="BO174" s="7">
        <v>22.325581395348838</v>
      </c>
      <c r="BP174" s="7">
        <v>13.882559158632779</v>
      </c>
      <c r="BQ174" s="7">
        <v>11.811023622047244</v>
      </c>
      <c r="BR174" s="7"/>
      <c r="BS174" s="7"/>
      <c r="BT174" s="7"/>
      <c r="BU174" s="7"/>
      <c r="BV174" s="7"/>
      <c r="BW174" s="11"/>
      <c r="BX174" s="3"/>
      <c r="BY174" s="23" t="s">
        <v>39</v>
      </c>
      <c r="BZ174" s="23" t="s">
        <v>41</v>
      </c>
      <c r="CA174" s="25"/>
      <c r="CB174" s="25"/>
      <c r="CC174" s="25"/>
      <c r="CD174" s="25"/>
      <c r="CE174" s="25"/>
      <c r="CF174" s="25"/>
      <c r="CG174" s="63"/>
      <c r="CV174" s="54"/>
      <c r="CW174" s="207" t="s">
        <v>86</v>
      </c>
      <c r="CX174" s="207"/>
      <c r="CY174" s="207"/>
      <c r="CZ174" s="207"/>
      <c r="DA174" s="207"/>
      <c r="DB174" s="207"/>
      <c r="DC174" s="207"/>
      <c r="DD174" s="207"/>
      <c r="DE174" s="31"/>
      <c r="DZ174" s="6"/>
    </row>
    <row r="175" spans="1:130" s="5" customFormat="1" x14ac:dyDescent="0.25">
      <c r="A175" s="3" t="s">
        <v>1</v>
      </c>
      <c r="B175" s="7">
        <v>290</v>
      </c>
      <c r="C175" s="7">
        <v>169</v>
      </c>
      <c r="D175" s="7">
        <v>204</v>
      </c>
      <c r="E175" s="7">
        <v>197</v>
      </c>
      <c r="F175" s="7">
        <v>200</v>
      </c>
      <c r="G175" s="7">
        <v>175</v>
      </c>
      <c r="H175" s="7"/>
      <c r="J175" s="3" t="s">
        <v>1</v>
      </c>
      <c r="K175" s="7">
        <f>(SUM(B175:H175))/720</f>
        <v>1.7152777777777777</v>
      </c>
      <c r="L175" s="7">
        <f>(K175/K177)*100</f>
        <v>58.503079109426807</v>
      </c>
      <c r="M175" s="7">
        <f>(L175/100)*60</f>
        <v>35.101847465656078</v>
      </c>
      <c r="V175" s="54"/>
      <c r="W175" s="4" t="s">
        <v>166</v>
      </c>
      <c r="X175" s="4" t="s">
        <v>185</v>
      </c>
      <c r="Y175" s="4"/>
      <c r="Z175" s="4"/>
      <c r="AA175" s="4"/>
      <c r="AB175" s="4"/>
      <c r="AC175" s="4"/>
      <c r="AD175" s="4"/>
      <c r="AG175" s="11"/>
      <c r="AH175" s="3" t="s">
        <v>13</v>
      </c>
      <c r="AI175" s="7"/>
      <c r="AJ175" s="7">
        <v>70.170454545454547</v>
      </c>
      <c r="AQ175" s="22" t="s">
        <v>28</v>
      </c>
      <c r="AR175" s="60"/>
      <c r="AS175" s="7">
        <v>37.65625</v>
      </c>
      <c r="AT175" s="7">
        <v>68</v>
      </c>
      <c r="AU175" s="7">
        <v>105.17857142857143</v>
      </c>
      <c r="AV175" s="7">
        <v>30.74074074074074</v>
      </c>
      <c r="AW175" s="7">
        <v>27.727272727272727</v>
      </c>
      <c r="AX175" s="42"/>
      <c r="AY175" s="42"/>
      <c r="AZ175" s="42"/>
      <c r="BA175" s="42"/>
      <c r="BB175" s="11"/>
      <c r="BC175" s="3" t="s">
        <v>6</v>
      </c>
      <c r="BD175" s="7">
        <v>49</v>
      </c>
      <c r="BE175" s="7">
        <f>BD175/K177</f>
        <v>16.712458550450023</v>
      </c>
      <c r="BL175" s="22" t="s">
        <v>17</v>
      </c>
      <c r="BM175" s="60"/>
      <c r="BN175" s="7">
        <v>25.251184834123226</v>
      </c>
      <c r="BO175" s="7">
        <v>25.974025974025974</v>
      </c>
      <c r="BP175" s="7">
        <v>17.053529133112271</v>
      </c>
      <c r="BQ175" s="7"/>
      <c r="BR175" s="7">
        <v>7.081967213114754</v>
      </c>
      <c r="BS175" s="7"/>
      <c r="BT175" s="7"/>
      <c r="BU175" s="7"/>
      <c r="BV175" s="7"/>
      <c r="BW175" s="11"/>
      <c r="BX175" s="3"/>
      <c r="BY175" s="23" t="s">
        <v>42</v>
      </c>
      <c r="BZ175" s="23" t="s">
        <v>2</v>
      </c>
      <c r="CA175" s="25"/>
      <c r="CB175" s="25"/>
      <c r="CC175" s="25"/>
      <c r="CD175" s="25"/>
      <c r="CE175" s="25"/>
      <c r="CF175" s="25"/>
      <c r="CG175" s="63"/>
      <c r="CV175" s="54"/>
      <c r="CW175" s="25" t="s">
        <v>33</v>
      </c>
      <c r="CX175" s="25" t="s">
        <v>57</v>
      </c>
      <c r="CY175" s="25" t="s">
        <v>58</v>
      </c>
      <c r="CZ175" s="25" t="s">
        <v>59</v>
      </c>
      <c r="DA175" s="25" t="s">
        <v>34</v>
      </c>
      <c r="DB175" s="25" t="s">
        <v>35</v>
      </c>
      <c r="DC175" s="25"/>
      <c r="DD175" s="25"/>
      <c r="DE175" s="31"/>
      <c r="DZ175" s="6"/>
    </row>
    <row r="176" spans="1:130" s="5" customFormat="1" x14ac:dyDescent="0.25">
      <c r="A176" s="1" t="s">
        <v>2</v>
      </c>
      <c r="B176" s="8">
        <v>18</v>
      </c>
      <c r="C176" s="8">
        <v>129</v>
      </c>
      <c r="D176" s="8">
        <v>140</v>
      </c>
      <c r="E176" s="8">
        <v>36</v>
      </c>
      <c r="F176" s="8">
        <v>143</v>
      </c>
      <c r="G176" s="8">
        <v>56</v>
      </c>
      <c r="H176" s="8"/>
      <c r="J176" s="1" t="s">
        <v>2</v>
      </c>
      <c r="K176" s="8">
        <f>(SUM(B176:H176))/720</f>
        <v>0.72499999999999998</v>
      </c>
      <c r="L176" s="8">
        <f>(K176/K177)*100</f>
        <v>24.727617243012791</v>
      </c>
      <c r="M176" s="8">
        <f>(L176/100)*60</f>
        <v>14.836570345807674</v>
      </c>
      <c r="V176" s="54"/>
      <c r="W176" s="4"/>
      <c r="X176" s="4"/>
      <c r="Y176" s="4"/>
      <c r="Z176" s="4"/>
      <c r="AA176" s="4"/>
      <c r="AB176" s="4"/>
      <c r="AC176" s="4"/>
      <c r="AD176" s="4"/>
      <c r="AG176" s="11"/>
      <c r="AH176" s="3" t="s">
        <v>2</v>
      </c>
      <c r="AI176" s="7"/>
      <c r="AJ176" s="7">
        <v>50.192307692307693</v>
      </c>
      <c r="AQ176" s="22" t="s">
        <v>23</v>
      </c>
      <c r="AR176" s="60"/>
      <c r="AS176" s="7">
        <v>37.122641509433961</v>
      </c>
      <c r="AT176" s="7">
        <v>56.610169491525426</v>
      </c>
      <c r="AU176" s="7"/>
      <c r="AV176" s="7"/>
      <c r="AW176" s="7"/>
      <c r="BB176" s="11"/>
      <c r="BC176" s="3" t="s">
        <v>7</v>
      </c>
      <c r="BD176" s="7">
        <v>74</v>
      </c>
      <c r="BE176" s="7">
        <f>BD176/K177</f>
        <v>25.239223117006159</v>
      </c>
      <c r="BL176" s="22" t="s">
        <v>18</v>
      </c>
      <c r="BM176" s="60"/>
      <c r="BN176" s="7">
        <v>22.510658455708196</v>
      </c>
      <c r="BO176" s="7">
        <v>21.713738630923885</v>
      </c>
      <c r="BP176" s="7">
        <v>17.319587628865978</v>
      </c>
      <c r="BQ176" s="7">
        <v>8.5039370078740149</v>
      </c>
      <c r="BR176" s="7">
        <v>9.5522388059701484</v>
      </c>
      <c r="BS176" s="7"/>
      <c r="BT176" s="7"/>
      <c r="BU176" s="7"/>
      <c r="BV176" s="7"/>
      <c r="BW176" s="11"/>
      <c r="BX176" s="3"/>
      <c r="BY176" s="23" t="s">
        <v>42</v>
      </c>
      <c r="BZ176" s="23" t="s">
        <v>43</v>
      </c>
      <c r="CA176" s="25"/>
      <c r="CB176" s="25"/>
      <c r="CC176" s="25"/>
      <c r="CD176" s="25"/>
      <c r="CE176" s="25"/>
      <c r="CF176" s="25"/>
      <c r="CG176" s="63"/>
      <c r="CV176" s="22" t="s">
        <v>16</v>
      </c>
      <c r="CW176" s="44"/>
      <c r="CX176" s="17"/>
      <c r="CY176" s="17">
        <v>23.209622500244979</v>
      </c>
      <c r="CZ176" s="17">
        <v>32.028815564856984</v>
      </c>
      <c r="DA176" s="63">
        <v>34.450222411272719</v>
      </c>
      <c r="DB176" s="2"/>
      <c r="DE176" s="31"/>
      <c r="DZ176" s="6"/>
    </row>
    <row r="177" spans="1:130" s="5" customFormat="1" x14ac:dyDescent="0.25">
      <c r="A177" s="3" t="s">
        <v>10</v>
      </c>
      <c r="B177" s="7">
        <v>360</v>
      </c>
      <c r="C177" s="7">
        <v>360</v>
      </c>
      <c r="D177" s="7">
        <v>360</v>
      </c>
      <c r="E177" s="7">
        <v>360</v>
      </c>
      <c r="F177" s="7">
        <v>360</v>
      </c>
      <c r="G177" s="7">
        <v>311</v>
      </c>
      <c r="H177" s="7"/>
      <c r="J177" s="3" t="s">
        <v>10</v>
      </c>
      <c r="K177" s="7">
        <f>(SUM(B177:H177))/720</f>
        <v>2.9319444444444445</v>
      </c>
      <c r="L177" s="7">
        <f>SUM(L174:L176)</f>
        <v>99.999999999999986</v>
      </c>
      <c r="M177" s="7">
        <f>SUM(M174:M176)</f>
        <v>59.999999999999986</v>
      </c>
      <c r="V177" s="54"/>
      <c r="W177" s="4" t="s">
        <v>186</v>
      </c>
      <c r="X177" s="4"/>
      <c r="Y177" s="4"/>
      <c r="Z177" s="4"/>
      <c r="AA177" s="4"/>
      <c r="AB177" s="4"/>
      <c r="AC177" s="4"/>
      <c r="AD177" s="4"/>
      <c r="AG177" s="11"/>
      <c r="AH177" s="3"/>
      <c r="AI177" s="7"/>
      <c r="AJ177" s="7"/>
      <c r="AQ177" s="22" t="s">
        <v>24</v>
      </c>
      <c r="AR177" s="61"/>
      <c r="AS177" s="7"/>
      <c r="AT177" s="7"/>
      <c r="AU177" s="7">
        <v>87.857142857142861</v>
      </c>
      <c r="AV177" s="7"/>
      <c r="AW177" s="7"/>
      <c r="BB177" s="11"/>
      <c r="BC177" s="3" t="s">
        <v>8</v>
      </c>
      <c r="BD177" s="7">
        <v>39</v>
      </c>
      <c r="BE177" s="7">
        <f>BD177/K177</f>
        <v>13.301752723827569</v>
      </c>
      <c r="BL177" s="22" t="s">
        <v>19</v>
      </c>
      <c r="BM177" s="60"/>
      <c r="BN177" s="7">
        <v>17.735670298436759</v>
      </c>
      <c r="BO177" s="7">
        <v>23.338171262699568</v>
      </c>
      <c r="BP177" s="7">
        <v>16.406660823838738</v>
      </c>
      <c r="BQ177" s="7">
        <v>6.3883089770354911</v>
      </c>
      <c r="BR177" s="7">
        <v>9.6482412060301499</v>
      </c>
      <c r="BS177" s="7"/>
      <c r="BT177" s="7"/>
      <c r="BU177" s="7"/>
      <c r="BV177" s="7"/>
      <c r="BW177" s="11"/>
      <c r="BX177" s="3"/>
      <c r="BY177" s="23" t="s">
        <v>44</v>
      </c>
      <c r="BZ177" s="23" t="s">
        <v>45</v>
      </c>
      <c r="CA177" s="25"/>
      <c r="CB177" s="25"/>
      <c r="CC177" s="25"/>
      <c r="CD177" s="25"/>
      <c r="CE177" s="25"/>
      <c r="CF177" s="25"/>
      <c r="CG177" s="63"/>
      <c r="CV177" s="22" t="s">
        <v>17</v>
      </c>
      <c r="CW177" s="44"/>
      <c r="CX177" s="17">
        <v>23.981541960490659</v>
      </c>
      <c r="CY177" s="17">
        <v>20.742610614126971</v>
      </c>
      <c r="CZ177" s="17">
        <v>26.144181431241336</v>
      </c>
      <c r="DA177" s="63">
        <v>40.848628604686418</v>
      </c>
      <c r="DB177" s="2">
        <v>41.803850865556974</v>
      </c>
      <c r="DE177" s="31"/>
      <c r="DZ177" s="6"/>
    </row>
    <row r="178" spans="1:130" s="5" customFormat="1" ht="15.75" thickBot="1" x14ac:dyDescent="0.3">
      <c r="V178" s="54"/>
      <c r="W178" s="4"/>
      <c r="X178" s="4"/>
      <c r="Y178" s="4"/>
      <c r="Z178" s="4"/>
      <c r="AA178" s="4"/>
      <c r="AB178" s="4"/>
      <c r="AC178" s="4"/>
      <c r="AD178" s="4"/>
      <c r="AG178" s="11"/>
      <c r="AQ178" s="22" t="s">
        <v>25</v>
      </c>
      <c r="AR178" s="61"/>
      <c r="AS178" s="7"/>
      <c r="AT178" s="7"/>
      <c r="AU178" s="7"/>
      <c r="AV178" s="7">
        <v>70.625</v>
      </c>
      <c r="AW178" s="7">
        <v>63.333333333333336</v>
      </c>
      <c r="BB178" s="11"/>
      <c r="BC178" s="3" t="s">
        <v>9</v>
      </c>
      <c r="BD178" s="7">
        <v>38</v>
      </c>
      <c r="BE178" s="7">
        <f>BD178/K177</f>
        <v>12.960682141165325</v>
      </c>
      <c r="BL178" s="22" t="s">
        <v>20</v>
      </c>
      <c r="BM178" s="60"/>
      <c r="BN178" s="7">
        <v>27.967787778304121</v>
      </c>
      <c r="BO178" s="7">
        <v>25.186972255729795</v>
      </c>
      <c r="BP178" s="7"/>
      <c r="BQ178" s="7"/>
      <c r="BR178" s="7">
        <v>4.5</v>
      </c>
      <c r="BS178" s="7"/>
      <c r="BT178" s="7"/>
      <c r="BU178" s="7"/>
      <c r="BV178" s="7"/>
      <c r="BW178" s="11"/>
      <c r="BX178" s="12"/>
      <c r="BY178" s="26" t="s">
        <v>46</v>
      </c>
      <c r="BZ178" s="26" t="s">
        <v>47</v>
      </c>
      <c r="CA178" s="27"/>
      <c r="CB178" s="27"/>
      <c r="CC178" s="27"/>
      <c r="CD178" s="27"/>
      <c r="CE178" s="27"/>
      <c r="CF178" s="27"/>
      <c r="CG178" s="63"/>
      <c r="CV178" s="22" t="s">
        <v>18</v>
      </c>
      <c r="CW178" s="44"/>
      <c r="CX178" s="17">
        <v>21.50653471658946</v>
      </c>
      <c r="CY178" s="17">
        <v>21.632986061406143</v>
      </c>
      <c r="CZ178" s="17">
        <v>33.542067524479634</v>
      </c>
      <c r="DA178" s="63">
        <v>42.025641714966333</v>
      </c>
      <c r="DB178" s="2">
        <v>46.076937698625926</v>
      </c>
      <c r="DE178" s="31"/>
      <c r="DZ178" s="6"/>
    </row>
    <row r="179" spans="1:130" s="5" customFormat="1" ht="16.5" thickTop="1" thickBot="1" x14ac:dyDescent="0.3">
      <c r="A179" s="13" t="s">
        <v>28</v>
      </c>
      <c r="B179" s="14">
        <v>1</v>
      </c>
      <c r="C179" s="14">
        <v>2</v>
      </c>
      <c r="D179" s="14">
        <v>3</v>
      </c>
      <c r="E179" s="14">
        <v>4</v>
      </c>
      <c r="F179" s="14">
        <v>5</v>
      </c>
      <c r="G179" s="14">
        <v>6</v>
      </c>
      <c r="H179" s="14">
        <v>7</v>
      </c>
      <c r="J179" s="22" t="s">
        <v>28</v>
      </c>
      <c r="K179" s="23" t="s">
        <v>30</v>
      </c>
      <c r="L179" s="23" t="s">
        <v>31</v>
      </c>
      <c r="M179" s="23" t="s">
        <v>29</v>
      </c>
      <c r="V179" s="54"/>
      <c r="W179" s="4" t="s">
        <v>91</v>
      </c>
      <c r="X179" s="4" t="s">
        <v>126</v>
      </c>
      <c r="Y179" s="4" t="s">
        <v>187</v>
      </c>
      <c r="Z179" s="4"/>
      <c r="AA179" s="4"/>
      <c r="AB179" s="4"/>
      <c r="AC179" s="4"/>
      <c r="AD179" s="4"/>
      <c r="AG179" s="11"/>
      <c r="AH179" s="22" t="s">
        <v>28</v>
      </c>
      <c r="AI179" s="23"/>
      <c r="AJ179" s="23" t="s">
        <v>143</v>
      </c>
      <c r="AQ179" s="54"/>
      <c r="AR179" s="4"/>
      <c r="AS179" s="4"/>
      <c r="AT179" s="4"/>
      <c r="AU179" s="4"/>
      <c r="AV179" s="4"/>
      <c r="AW179" s="4"/>
      <c r="AX179" s="4"/>
      <c r="AY179" s="4"/>
      <c r="BB179" s="11"/>
      <c r="BL179" s="22" t="s">
        <v>21</v>
      </c>
      <c r="BM179" s="60"/>
      <c r="BN179" s="7">
        <v>26.628733997155049</v>
      </c>
      <c r="BO179" s="7">
        <v>20.190114068441066</v>
      </c>
      <c r="BP179" s="7">
        <v>14.58227848101266</v>
      </c>
      <c r="BQ179" s="7">
        <v>7.2340425531914887</v>
      </c>
      <c r="BR179" s="7">
        <v>8.820826952526799</v>
      </c>
      <c r="BS179" s="7"/>
      <c r="BT179" s="7"/>
      <c r="BU179" s="7"/>
      <c r="BV179" s="7"/>
      <c r="BW179" s="11"/>
      <c r="BX179" s="22" t="s">
        <v>28</v>
      </c>
      <c r="BY179" s="23" t="s">
        <v>39</v>
      </c>
      <c r="BZ179" s="23" t="s">
        <v>40</v>
      </c>
      <c r="CA179" s="25">
        <v>29.914920519609893</v>
      </c>
      <c r="CB179" s="25">
        <v>27.590801971852329</v>
      </c>
      <c r="CC179" s="25">
        <v>28.383038481509963</v>
      </c>
      <c r="CD179" s="25"/>
      <c r="CE179" s="25"/>
      <c r="CF179" s="25"/>
      <c r="CG179" s="63">
        <f t="shared" si="25"/>
        <v>28.629586990990731</v>
      </c>
      <c r="CQ179" s="4"/>
      <c r="CR179" s="4"/>
      <c r="CS179" s="4"/>
      <c r="CT179" s="4"/>
      <c r="CU179" s="4"/>
      <c r="CV179" s="22" t="s">
        <v>19</v>
      </c>
      <c r="CW179" s="44"/>
      <c r="CX179" s="17">
        <v>22.365179816094074</v>
      </c>
      <c r="CY179" s="17">
        <v>21.039205489693398</v>
      </c>
      <c r="CZ179" s="17">
        <v>31.209029324502762</v>
      </c>
      <c r="DA179" s="63">
        <v>38.89691437835009</v>
      </c>
      <c r="DB179" s="2">
        <v>41.744195457780151</v>
      </c>
      <c r="DE179" s="31"/>
      <c r="DZ179" s="6"/>
    </row>
    <row r="180" spans="1:130" s="5" customFormat="1" ht="15.75" thickTop="1" x14ac:dyDescent="0.25">
      <c r="A180" s="3" t="s">
        <v>0</v>
      </c>
      <c r="B180" s="7">
        <v>284</v>
      </c>
      <c r="C180" s="7">
        <v>234</v>
      </c>
      <c r="D180" s="7">
        <v>19</v>
      </c>
      <c r="E180" s="7">
        <v>21</v>
      </c>
      <c r="F180" s="7">
        <v>26</v>
      </c>
      <c r="G180" s="7">
        <v>13</v>
      </c>
      <c r="H180" s="7"/>
      <c r="J180" s="3" t="s">
        <v>0</v>
      </c>
      <c r="K180" s="7">
        <f>(SUM(B180:H180))/720</f>
        <v>0.82916666666666672</v>
      </c>
      <c r="L180" s="7">
        <f>(K180/K183)*100</f>
        <v>28.293838862559245</v>
      </c>
      <c r="M180" s="7">
        <f>(L180/100)*60</f>
        <v>16.976303317535546</v>
      </c>
      <c r="V180" s="54"/>
      <c r="W180" s="4"/>
      <c r="X180" s="4"/>
      <c r="Y180" s="4"/>
      <c r="Z180" s="4"/>
      <c r="AA180" s="4"/>
      <c r="AB180" s="4"/>
      <c r="AC180" s="4"/>
      <c r="AD180" s="4"/>
      <c r="AG180" s="11"/>
      <c r="AH180" s="3" t="s">
        <v>0</v>
      </c>
      <c r="AI180" s="7"/>
      <c r="AJ180" s="7">
        <v>53.303571428571431</v>
      </c>
      <c r="AQ180" s="54"/>
      <c r="AR180" s="4" t="s">
        <v>166</v>
      </c>
      <c r="AS180" s="4" t="s">
        <v>200</v>
      </c>
      <c r="AT180" s="4"/>
      <c r="AU180" s="4"/>
      <c r="AV180" s="4"/>
      <c r="AW180" s="4"/>
      <c r="AX180" s="4"/>
      <c r="AY180" s="4"/>
      <c r="BB180" s="11"/>
      <c r="BC180" s="22" t="s">
        <v>28</v>
      </c>
      <c r="BD180" s="23" t="s">
        <v>36</v>
      </c>
      <c r="BE180" s="23" t="s">
        <v>37</v>
      </c>
      <c r="BL180" s="22" t="s">
        <v>22</v>
      </c>
      <c r="BM180" s="60"/>
      <c r="BN180" s="7">
        <v>21.48744670772146</v>
      </c>
      <c r="BO180" s="7">
        <v>18.873786407766989</v>
      </c>
      <c r="BP180" s="7">
        <v>13.301752723827569</v>
      </c>
      <c r="BQ180" s="7">
        <v>10.854271356783919</v>
      </c>
      <c r="BR180" s="7">
        <v>5.1184834123222753</v>
      </c>
      <c r="BS180" s="7"/>
      <c r="BT180" s="7"/>
      <c r="BU180" s="7"/>
      <c r="BV180" s="7"/>
      <c r="BW180" s="11"/>
      <c r="BX180" s="3"/>
      <c r="BY180" s="23" t="s">
        <v>39</v>
      </c>
      <c r="BZ180" s="23" t="s">
        <v>41</v>
      </c>
      <c r="CA180" s="25">
        <v>27.403319927746608</v>
      </c>
      <c r="CB180" s="25">
        <v>24.703386034369746</v>
      </c>
      <c r="CC180" s="25">
        <v>26.282945776627272</v>
      </c>
      <c r="CD180" s="25"/>
      <c r="CE180" s="25"/>
      <c r="CF180" s="25"/>
      <c r="CG180" s="63">
        <f t="shared" si="25"/>
        <v>26.12988391291454</v>
      </c>
      <c r="CQ180" s="4"/>
      <c r="CR180" s="4"/>
      <c r="CS180" s="4"/>
      <c r="CT180" s="4"/>
      <c r="CU180" s="4"/>
      <c r="CV180" s="22" t="s">
        <v>20</v>
      </c>
      <c r="CW180" s="44"/>
      <c r="CX180" s="17">
        <v>24.499049741624447</v>
      </c>
      <c r="CY180" s="17">
        <v>22.056663105059091</v>
      </c>
      <c r="CZ180" s="17"/>
      <c r="DA180" s="63"/>
      <c r="DB180" s="2">
        <v>41.561130073782877</v>
      </c>
      <c r="DE180" s="31"/>
      <c r="DZ180" s="6"/>
    </row>
    <row r="181" spans="1:130" s="5" customFormat="1" x14ac:dyDescent="0.25">
      <c r="A181" s="3" t="s">
        <v>1</v>
      </c>
      <c r="B181" s="7">
        <v>76</v>
      </c>
      <c r="C181" s="7">
        <v>126</v>
      </c>
      <c r="D181" s="7">
        <v>262</v>
      </c>
      <c r="E181" s="7">
        <v>170</v>
      </c>
      <c r="F181" s="7">
        <v>240</v>
      </c>
      <c r="G181" s="7">
        <v>50</v>
      </c>
      <c r="H181" s="7"/>
      <c r="J181" s="3" t="s">
        <v>1</v>
      </c>
      <c r="K181" s="7">
        <f>(SUM(B181:H181))/720</f>
        <v>1.2833333333333334</v>
      </c>
      <c r="L181" s="7">
        <f>(K181/K183)*100</f>
        <v>43.791469194312803</v>
      </c>
      <c r="M181" s="7">
        <f>(L181/100)*60</f>
        <v>26.274881516587683</v>
      </c>
      <c r="V181" s="54"/>
      <c r="W181" s="4" t="s">
        <v>93</v>
      </c>
      <c r="X181" s="4" t="s">
        <v>126</v>
      </c>
      <c r="Y181" s="4" t="s">
        <v>188</v>
      </c>
      <c r="Z181" s="4"/>
      <c r="AA181" s="4"/>
      <c r="AB181" s="4"/>
      <c r="AC181" s="4"/>
      <c r="AD181" s="4"/>
      <c r="AG181" s="11"/>
      <c r="AH181" s="3" t="s">
        <v>13</v>
      </c>
      <c r="AI181" s="7"/>
      <c r="AJ181" s="7">
        <v>69.924242424242422</v>
      </c>
      <c r="AQ181" s="54"/>
      <c r="AR181" s="4"/>
      <c r="AS181" s="4"/>
      <c r="AT181" s="4"/>
      <c r="AU181" s="4"/>
      <c r="AV181" s="4"/>
      <c r="AW181" s="4"/>
      <c r="AX181" s="4"/>
      <c r="AY181" s="4"/>
      <c r="BB181" s="11"/>
      <c r="BC181" s="3" t="s">
        <v>6</v>
      </c>
      <c r="BD181" s="7">
        <v>42</v>
      </c>
      <c r="BE181" s="7">
        <f>BD181/K183</f>
        <v>14.33175355450237</v>
      </c>
      <c r="BL181" s="22" t="s">
        <v>28</v>
      </c>
      <c r="BM181" s="60"/>
      <c r="BN181" s="7">
        <v>26.603505447655138</v>
      </c>
      <c r="BO181" s="7">
        <v>14.307422559906486</v>
      </c>
      <c r="BP181" s="7">
        <v>8.1895734597156409</v>
      </c>
      <c r="BQ181" s="7">
        <v>9.2132701421800949</v>
      </c>
      <c r="BR181" s="7">
        <v>10.127877237851663</v>
      </c>
      <c r="BS181" s="7"/>
      <c r="BT181" s="7"/>
      <c r="BU181" s="7"/>
      <c r="BV181" s="7"/>
      <c r="BW181" s="11"/>
      <c r="BX181" s="3"/>
      <c r="BY181" s="23" t="s">
        <v>42</v>
      </c>
      <c r="BZ181" s="23" t="s">
        <v>2</v>
      </c>
      <c r="CA181" s="25">
        <v>44.541591433890986</v>
      </c>
      <c r="CB181" s="25">
        <v>44.094489767215919</v>
      </c>
      <c r="CC181" s="25">
        <v>42.895672843772729</v>
      </c>
      <c r="CD181" s="25"/>
      <c r="CE181" s="25"/>
      <c r="CF181" s="25"/>
      <c r="CG181" s="63">
        <f t="shared" si="25"/>
        <v>43.843918014959876</v>
      </c>
      <c r="CQ181" s="4"/>
      <c r="CR181" s="40"/>
      <c r="CS181" s="40"/>
      <c r="CT181" s="40"/>
      <c r="CU181" s="40"/>
      <c r="CV181" s="22" t="s">
        <v>21</v>
      </c>
      <c r="CW181" s="44"/>
      <c r="CX181" s="17">
        <v>24.5823983843276</v>
      </c>
      <c r="CY181" s="17">
        <v>22.764021667704373</v>
      </c>
      <c r="CZ181" s="17">
        <v>26.059900189393346</v>
      </c>
      <c r="DA181" s="63">
        <v>37.461434580455183</v>
      </c>
      <c r="DB181" s="2">
        <v>42.642170883204898</v>
      </c>
      <c r="DE181" s="31"/>
      <c r="DZ181" s="6"/>
    </row>
    <row r="182" spans="1:130" s="5" customFormat="1" x14ac:dyDescent="0.25">
      <c r="A182" s="1" t="s">
        <v>2</v>
      </c>
      <c r="B182" s="8">
        <v>0</v>
      </c>
      <c r="C182" s="8">
        <v>0</v>
      </c>
      <c r="D182" s="8">
        <v>79</v>
      </c>
      <c r="E182" s="8">
        <v>169</v>
      </c>
      <c r="F182" s="8">
        <v>94</v>
      </c>
      <c r="G182" s="8">
        <v>247</v>
      </c>
      <c r="H182" s="8"/>
      <c r="J182" s="1" t="s">
        <v>2</v>
      </c>
      <c r="K182" s="8">
        <f>(SUM(B182:H182))/720</f>
        <v>0.81805555555555554</v>
      </c>
      <c r="L182" s="8">
        <f>(K182/K183)*100</f>
        <v>27.914691943127963</v>
      </c>
      <c r="M182" s="8">
        <f>(L182/100)*60</f>
        <v>16.748815165876778</v>
      </c>
      <c r="V182" s="54"/>
      <c r="W182" s="4"/>
      <c r="X182" s="4"/>
      <c r="Y182" s="4"/>
      <c r="Z182" s="4"/>
      <c r="AA182" s="4"/>
      <c r="AB182" s="4"/>
      <c r="AC182" s="4"/>
      <c r="AD182" s="4"/>
      <c r="AG182" s="11"/>
      <c r="AH182" s="3" t="s">
        <v>2</v>
      </c>
      <c r="AI182" s="7"/>
      <c r="AJ182" s="7">
        <v>105.17857142857143</v>
      </c>
      <c r="AQ182" s="54"/>
      <c r="AR182" s="4" t="s">
        <v>201</v>
      </c>
      <c r="AS182" s="4"/>
      <c r="AT182" s="4"/>
      <c r="AU182" s="4"/>
      <c r="AV182" s="4"/>
      <c r="AW182" s="4"/>
      <c r="AX182" s="4"/>
      <c r="AY182" s="4"/>
      <c r="BB182" s="11"/>
      <c r="BC182" s="3" t="s">
        <v>7</v>
      </c>
      <c r="BD182" s="7">
        <v>53</v>
      </c>
      <c r="BE182" s="7">
        <f>BD182/K183</f>
        <v>18.085308056872041</v>
      </c>
      <c r="BL182" s="22" t="s">
        <v>23</v>
      </c>
      <c r="BM182" s="60"/>
      <c r="BN182" s="7">
        <v>25.92136428233065</v>
      </c>
      <c r="BO182" s="7">
        <v>17.413249211356469</v>
      </c>
      <c r="BP182" s="7"/>
      <c r="BQ182" s="7"/>
      <c r="BR182" s="7"/>
      <c r="BW182" s="11"/>
      <c r="BX182" s="3"/>
      <c r="BY182" s="23" t="s">
        <v>42</v>
      </c>
      <c r="BZ182" s="23" t="s">
        <v>43</v>
      </c>
      <c r="CA182" s="25">
        <v>44.671337630334847</v>
      </c>
      <c r="CB182" s="25">
        <v>41.830696582016806</v>
      </c>
      <c r="CC182" s="25">
        <v>43.527868785163633</v>
      </c>
      <c r="CD182" s="25"/>
      <c r="CE182" s="25"/>
      <c r="CF182" s="25"/>
      <c r="CG182" s="63">
        <f t="shared" si="25"/>
        <v>43.34330099917176</v>
      </c>
      <c r="CQ182" s="4"/>
      <c r="CR182" s="4"/>
      <c r="CS182" s="4"/>
      <c r="CT182" s="4"/>
      <c r="CU182" s="4"/>
      <c r="CV182" s="22" t="s">
        <v>22</v>
      </c>
      <c r="CW182" s="44"/>
      <c r="CX182" s="17">
        <v>23.038544751372559</v>
      </c>
      <c r="CY182" s="17">
        <v>26.728556254794722</v>
      </c>
      <c r="CZ182" s="17">
        <v>31.116939512797391</v>
      </c>
      <c r="DA182" s="63"/>
      <c r="DB182" s="2">
        <v>43.642344657147326</v>
      </c>
      <c r="DE182" s="31"/>
      <c r="DZ182" s="6"/>
    </row>
    <row r="183" spans="1:130" s="5" customFormat="1" x14ac:dyDescent="0.25">
      <c r="A183" s="3" t="s">
        <v>10</v>
      </c>
      <c r="B183" s="7">
        <v>360</v>
      </c>
      <c r="C183" s="7">
        <v>360</v>
      </c>
      <c r="D183" s="7">
        <v>360</v>
      </c>
      <c r="E183" s="7">
        <v>360</v>
      </c>
      <c r="F183" s="7">
        <v>360</v>
      </c>
      <c r="G183" s="7">
        <v>310</v>
      </c>
      <c r="H183" s="7"/>
      <c r="J183" s="3" t="s">
        <v>10</v>
      </c>
      <c r="K183" s="7">
        <f>(SUM(B183:H183))/720</f>
        <v>2.9305555555555554</v>
      </c>
      <c r="L183" s="7">
        <f>SUM(L180:L182)</f>
        <v>100.00000000000001</v>
      </c>
      <c r="M183" s="7">
        <f>SUM(M180:M182)</f>
        <v>60.000000000000007</v>
      </c>
      <c r="V183" s="54"/>
      <c r="W183" s="4" t="s">
        <v>153</v>
      </c>
      <c r="X183" s="4" t="s">
        <v>94</v>
      </c>
      <c r="Y183" s="4" t="s">
        <v>95</v>
      </c>
      <c r="Z183" s="4" t="s">
        <v>96</v>
      </c>
      <c r="AA183" s="4" t="s">
        <v>97</v>
      </c>
      <c r="AB183" s="4" t="s">
        <v>5</v>
      </c>
      <c r="AC183" s="4"/>
      <c r="AD183" s="4"/>
      <c r="AG183" s="11"/>
      <c r="AH183" s="3"/>
      <c r="AI183" s="7"/>
      <c r="AJ183" s="7"/>
      <c r="AQ183" s="54"/>
      <c r="AR183" s="4"/>
      <c r="AS183" s="4"/>
      <c r="AT183" s="4"/>
      <c r="AU183" s="4"/>
      <c r="AV183" s="4"/>
      <c r="AW183" s="4"/>
      <c r="AX183" s="4"/>
      <c r="AY183" s="4"/>
      <c r="BB183" s="11"/>
      <c r="BC183" s="3" t="s">
        <v>8</v>
      </c>
      <c r="BD183" s="7">
        <v>24</v>
      </c>
      <c r="BE183" s="7">
        <f>BD183/K183</f>
        <v>8.1895734597156409</v>
      </c>
      <c r="BL183" s="22" t="s">
        <v>24</v>
      </c>
      <c r="BM183" s="61"/>
      <c r="BN183" s="7"/>
      <c r="BO183" s="7"/>
      <c r="BP183" s="7">
        <v>9.5635673624288433</v>
      </c>
      <c r="BQ183" s="7"/>
      <c r="BR183" s="7"/>
      <c r="BW183" s="11"/>
      <c r="BX183" s="3"/>
      <c r="BY183" s="23" t="s">
        <v>44</v>
      </c>
      <c r="BZ183" s="23" t="s">
        <v>45</v>
      </c>
      <c r="CA183" s="25">
        <v>23.828079576259398</v>
      </c>
      <c r="CB183" s="25">
        <v>25.607730186266227</v>
      </c>
      <c r="CC183" s="25">
        <v>26.708505096136363</v>
      </c>
      <c r="CD183" s="25"/>
      <c r="CE183" s="25"/>
      <c r="CF183" s="25"/>
      <c r="CG183" s="63">
        <f t="shared" si="25"/>
        <v>25.381438286220661</v>
      </c>
      <c r="CQ183" s="4"/>
      <c r="CR183" s="4"/>
      <c r="CS183" s="4"/>
      <c r="CT183" s="4"/>
      <c r="CU183" s="4"/>
      <c r="CV183" s="22" t="s">
        <v>28</v>
      </c>
      <c r="CW183" s="44"/>
      <c r="CX183" s="17">
        <v>22.412813450669343</v>
      </c>
      <c r="CY183" s="17">
        <v>27.0723931581947</v>
      </c>
      <c r="CZ183" s="17">
        <v>35.143752008377987</v>
      </c>
      <c r="DA183" s="63">
        <v>43.34330099917176</v>
      </c>
      <c r="DB183" s="2">
        <v>42.410727635245237</v>
      </c>
      <c r="DE183" s="31"/>
      <c r="DZ183" s="6"/>
    </row>
    <row r="184" spans="1:130" s="5" customFormat="1" ht="15.75" thickBot="1" x14ac:dyDescent="0.3">
      <c r="A184" s="3"/>
      <c r="B184" s="7"/>
      <c r="C184" s="7"/>
      <c r="D184" s="7"/>
      <c r="E184" s="7"/>
      <c r="F184" s="7"/>
      <c r="G184" s="7"/>
      <c r="H184" s="7"/>
      <c r="J184" s="3"/>
      <c r="V184" s="54"/>
      <c r="W184" s="4" t="s">
        <v>57</v>
      </c>
      <c r="X184" s="4">
        <v>9</v>
      </c>
      <c r="Y184" s="4">
        <v>1</v>
      </c>
      <c r="Z184" s="4">
        <v>37.139000000000003</v>
      </c>
      <c r="AA184" s="4">
        <v>5.91</v>
      </c>
      <c r="AB184" s="4">
        <v>2.089</v>
      </c>
      <c r="AC184" s="4"/>
      <c r="AD184" s="4"/>
      <c r="AG184" s="11"/>
      <c r="AQ184" s="54"/>
      <c r="AR184" s="4" t="s">
        <v>91</v>
      </c>
      <c r="AS184" s="4" t="s">
        <v>92</v>
      </c>
      <c r="AT184" s="4" t="s">
        <v>192</v>
      </c>
      <c r="AU184" s="4"/>
      <c r="AV184" s="4"/>
      <c r="AW184" s="4"/>
      <c r="AX184" s="4"/>
      <c r="AY184" s="4"/>
      <c r="BB184" s="11"/>
      <c r="BC184" s="3" t="s">
        <v>9</v>
      </c>
      <c r="BD184" s="7">
        <v>14</v>
      </c>
      <c r="BE184" s="7">
        <f>BD184/K183</f>
        <v>4.7772511848341237</v>
      </c>
      <c r="BL184" s="22" t="s">
        <v>25</v>
      </c>
      <c r="BM184" s="61"/>
      <c r="BN184" s="7"/>
      <c r="BO184" s="7"/>
      <c r="BP184" s="7"/>
      <c r="BQ184" s="7">
        <v>5.9016393442622945</v>
      </c>
      <c r="BR184" s="7">
        <v>8.3623693379790947</v>
      </c>
      <c r="BW184" s="11"/>
      <c r="BX184" s="12"/>
      <c r="BY184" s="26" t="s">
        <v>46</v>
      </c>
      <c r="BZ184" s="26" t="s">
        <v>47</v>
      </c>
      <c r="CA184" s="27">
        <v>45.359439035466153</v>
      </c>
      <c r="CB184" s="27">
        <v>45.688838987598459</v>
      </c>
      <c r="CC184" s="27">
        <v>44.538226096595452</v>
      </c>
      <c r="CD184" s="27"/>
      <c r="CE184" s="27"/>
      <c r="CF184" s="27"/>
      <c r="CG184" s="63">
        <f t="shared" si="25"/>
        <v>45.195501373220019</v>
      </c>
      <c r="CQ184" s="4"/>
      <c r="CR184" s="4"/>
      <c r="CS184" s="4"/>
      <c r="CT184" s="4"/>
      <c r="CU184" s="4"/>
      <c r="CV184" s="22" t="s">
        <v>23</v>
      </c>
      <c r="CW184" s="44"/>
      <c r="CX184" s="17">
        <v>24.957527354842551</v>
      </c>
      <c r="CY184" s="17">
        <v>25.427383415304963</v>
      </c>
      <c r="CZ184" s="17"/>
      <c r="DA184" s="63">
        <v>40.496158934353367</v>
      </c>
      <c r="DB184" s="2"/>
      <c r="DE184" s="31"/>
      <c r="DZ184" s="6"/>
    </row>
    <row r="185" spans="1:130" s="5" customFormat="1" ht="16.5" thickTop="1" thickBot="1" x14ac:dyDescent="0.3">
      <c r="A185" s="13" t="s">
        <v>23</v>
      </c>
      <c r="B185" s="14">
        <v>1</v>
      </c>
      <c r="C185" s="14">
        <v>2</v>
      </c>
      <c r="D185" s="14">
        <v>3</v>
      </c>
      <c r="E185" s="14">
        <v>4</v>
      </c>
      <c r="F185" s="14">
        <v>5</v>
      </c>
      <c r="G185" s="14">
        <v>6</v>
      </c>
      <c r="H185" s="14">
        <v>7</v>
      </c>
      <c r="J185" s="22" t="s">
        <v>23</v>
      </c>
      <c r="K185" s="23" t="s">
        <v>30</v>
      </c>
      <c r="L185" s="23" t="s">
        <v>31</v>
      </c>
      <c r="M185" s="23" t="s">
        <v>29</v>
      </c>
      <c r="V185" s="54"/>
      <c r="W185" s="4" t="s">
        <v>58</v>
      </c>
      <c r="X185" s="4">
        <v>9</v>
      </c>
      <c r="Y185" s="4">
        <v>0</v>
      </c>
      <c r="Z185" s="4">
        <v>35.670999999999999</v>
      </c>
      <c r="AA185" s="4">
        <v>5.6059999999999999</v>
      </c>
      <c r="AB185" s="4">
        <v>1.869</v>
      </c>
      <c r="AC185" s="4"/>
      <c r="AD185" s="4"/>
      <c r="AG185" s="11"/>
      <c r="AH185" s="22" t="s">
        <v>23</v>
      </c>
      <c r="AI185" s="23"/>
      <c r="AJ185" s="23" t="s">
        <v>143</v>
      </c>
      <c r="AQ185" s="54"/>
      <c r="AR185" s="4"/>
      <c r="AS185" s="4"/>
      <c r="AT185" s="4"/>
      <c r="AU185" s="4"/>
      <c r="AV185" s="4"/>
      <c r="AW185" s="4"/>
      <c r="AX185" s="4"/>
      <c r="AY185" s="4"/>
      <c r="BB185" s="11"/>
      <c r="BL185" s="22"/>
      <c r="BM185" s="61" t="s">
        <v>166</v>
      </c>
      <c r="BN185" s="7" t="s">
        <v>224</v>
      </c>
      <c r="BO185" s="7"/>
      <c r="BP185" s="7"/>
      <c r="BQ185" s="7"/>
      <c r="BR185" s="7"/>
      <c r="BW185" s="11"/>
      <c r="BX185" s="22" t="s">
        <v>23</v>
      </c>
      <c r="BY185" s="23" t="s">
        <v>39</v>
      </c>
      <c r="BZ185" s="23" t="s">
        <v>40</v>
      </c>
      <c r="CA185" s="25">
        <v>32.716745223222325</v>
      </c>
      <c r="CB185" s="25">
        <v>33.634586281380152</v>
      </c>
      <c r="CC185" s="25">
        <v>31.012772430780206</v>
      </c>
      <c r="CD185" s="25"/>
      <c r="CE185" s="25"/>
      <c r="CF185" s="25"/>
      <c r="CG185" s="63">
        <f t="shared" si="25"/>
        <v>32.454701311794231</v>
      </c>
      <c r="CQ185" s="4"/>
      <c r="CR185" s="4"/>
      <c r="CS185" s="4"/>
      <c r="CT185" s="4"/>
      <c r="CU185" s="4"/>
      <c r="CV185" s="22" t="s">
        <v>24</v>
      </c>
      <c r="CW185" s="44"/>
      <c r="CX185" s="17"/>
      <c r="CY185" s="17"/>
      <c r="CZ185" s="17">
        <v>32.24235701249733</v>
      </c>
      <c r="DA185" s="63"/>
      <c r="DB185" s="2"/>
      <c r="DE185" s="31"/>
      <c r="DZ185" s="6"/>
    </row>
    <row r="186" spans="1:130" s="5" customFormat="1" ht="15.75" thickTop="1" x14ac:dyDescent="0.25">
      <c r="A186" s="3" t="s">
        <v>0</v>
      </c>
      <c r="B186" s="7"/>
      <c r="C186" s="7"/>
      <c r="D186" s="7"/>
      <c r="E186" s="7"/>
      <c r="F186" s="7"/>
      <c r="G186" s="7"/>
      <c r="H186" s="7"/>
      <c r="J186" s="3" t="s">
        <v>0</v>
      </c>
      <c r="K186" s="7"/>
      <c r="L186" s="7"/>
      <c r="M186" s="7"/>
      <c r="V186" s="54"/>
      <c r="W186" s="4" t="s">
        <v>59</v>
      </c>
      <c r="X186" s="4">
        <v>10</v>
      </c>
      <c r="Y186" s="4">
        <v>2</v>
      </c>
      <c r="Z186" s="4">
        <v>28.872</v>
      </c>
      <c r="AA186" s="4">
        <v>4.2300000000000004</v>
      </c>
      <c r="AB186" s="4">
        <v>1.496</v>
      </c>
      <c r="AC186" s="4"/>
      <c r="AD186" s="4"/>
      <c r="AG186" s="11"/>
      <c r="AH186" s="3" t="s">
        <v>0</v>
      </c>
      <c r="AI186" s="7"/>
      <c r="AJ186" s="7"/>
      <c r="AQ186" s="54"/>
      <c r="AR186" s="4" t="s">
        <v>93</v>
      </c>
      <c r="AS186" s="4" t="s">
        <v>126</v>
      </c>
      <c r="AT186" s="4" t="s">
        <v>202</v>
      </c>
      <c r="AU186" s="4"/>
      <c r="AV186" s="4"/>
      <c r="AW186" s="4"/>
      <c r="AX186" s="4"/>
      <c r="AY186" s="4"/>
      <c r="BB186" s="11"/>
      <c r="BC186" s="22" t="s">
        <v>23</v>
      </c>
      <c r="BD186" s="23" t="s">
        <v>36</v>
      </c>
      <c r="BE186" s="23" t="s">
        <v>37</v>
      </c>
      <c r="BL186" s="22"/>
      <c r="BM186" s="61"/>
      <c r="BN186" s="7"/>
      <c r="BO186" s="7"/>
      <c r="BP186" s="7"/>
      <c r="BQ186" s="7"/>
      <c r="BR186" s="7"/>
      <c r="BW186" s="11"/>
      <c r="BX186" s="3"/>
      <c r="BY186" s="23" t="s">
        <v>39</v>
      </c>
      <c r="BZ186" s="23" t="s">
        <v>41</v>
      </c>
      <c r="CA186" s="25">
        <v>28.94806361857913</v>
      </c>
      <c r="CB186" s="25">
        <v>28.100758721349472</v>
      </c>
      <c r="CC186" s="25">
        <v>28.931859699689966</v>
      </c>
      <c r="CD186" s="25"/>
      <c r="CE186" s="25"/>
      <c r="CF186" s="25"/>
      <c r="CG186" s="63">
        <f t="shared" si="25"/>
        <v>28.660227346539525</v>
      </c>
      <c r="CV186" s="22" t="s">
        <v>25</v>
      </c>
      <c r="CY186" s="17"/>
      <c r="CZ186" s="17"/>
      <c r="DA186" s="63">
        <v>38.513098194042982</v>
      </c>
      <c r="DB186" s="2">
        <v>43.865299590455805</v>
      </c>
      <c r="DE186" s="31"/>
      <c r="DZ186" s="6"/>
    </row>
    <row r="187" spans="1:130" s="5" customFormat="1" x14ac:dyDescent="0.25">
      <c r="A187" s="3" t="s">
        <v>1</v>
      </c>
      <c r="B187" s="7"/>
      <c r="C187" s="7"/>
      <c r="D187" s="7"/>
      <c r="E187" s="7"/>
      <c r="F187" s="7"/>
      <c r="G187" s="7"/>
      <c r="H187" s="7"/>
      <c r="J187" s="3" t="s">
        <v>1</v>
      </c>
      <c r="K187" s="7"/>
      <c r="L187" s="7"/>
      <c r="M187" s="7"/>
      <c r="V187" s="54"/>
      <c r="W187" s="4" t="s">
        <v>34</v>
      </c>
      <c r="X187" s="4">
        <v>11</v>
      </c>
      <c r="Y187" s="4">
        <v>4</v>
      </c>
      <c r="Z187" s="4">
        <v>17.3</v>
      </c>
      <c r="AA187" s="4">
        <v>12.67</v>
      </c>
      <c r="AB187" s="4">
        <v>4.7889999999999997</v>
      </c>
      <c r="AC187" s="4"/>
      <c r="AD187" s="4"/>
      <c r="AG187" s="11"/>
      <c r="AH187" s="3" t="s">
        <v>13</v>
      </c>
      <c r="AI187" s="7"/>
      <c r="AJ187" s="7"/>
      <c r="AQ187" s="54"/>
      <c r="AR187" s="4"/>
      <c r="AS187" s="4"/>
      <c r="AT187" s="4"/>
      <c r="AU187" s="4"/>
      <c r="AV187" s="4"/>
      <c r="AW187" s="4"/>
      <c r="AX187" s="4"/>
      <c r="AY187" s="4"/>
      <c r="BB187" s="11"/>
      <c r="BC187" s="3" t="s">
        <v>6</v>
      </c>
      <c r="BD187" s="7"/>
      <c r="BE187" s="7"/>
      <c r="BL187" s="22"/>
      <c r="BM187" s="61" t="s">
        <v>225</v>
      </c>
      <c r="BN187" s="7"/>
      <c r="BO187" s="7"/>
      <c r="BP187" s="7"/>
      <c r="BQ187" s="7"/>
      <c r="BR187" s="7"/>
      <c r="BW187" s="11"/>
      <c r="BX187" s="3"/>
      <c r="BY187" s="23" t="s">
        <v>42</v>
      </c>
      <c r="BZ187" s="23" t="s">
        <v>2</v>
      </c>
      <c r="CA187" s="25">
        <v>42.798612023333334</v>
      </c>
      <c r="CB187" s="25">
        <v>43.90897478543846</v>
      </c>
      <c r="CC187" s="25">
        <v>43.703993731588099</v>
      </c>
      <c r="CD187" s="25"/>
      <c r="CE187" s="25"/>
      <c r="CF187" s="25"/>
      <c r="CG187" s="63">
        <f t="shared" si="25"/>
        <v>43.470526846786633</v>
      </c>
      <c r="CV187" s="54"/>
      <c r="CW187" s="4"/>
      <c r="CX187" s="4"/>
      <c r="CY187" s="4"/>
      <c r="CZ187" s="4"/>
      <c r="DA187" s="4"/>
      <c r="DB187" s="4"/>
      <c r="DC187" s="4"/>
      <c r="DE187" s="31"/>
      <c r="DZ187" s="6"/>
    </row>
    <row r="188" spans="1:130" s="5" customFormat="1" x14ac:dyDescent="0.25">
      <c r="A188" s="1" t="s">
        <v>2</v>
      </c>
      <c r="B188" s="8"/>
      <c r="C188" s="8"/>
      <c r="D188" s="8"/>
      <c r="E188" s="8"/>
      <c r="F188" s="8"/>
      <c r="G188" s="8"/>
      <c r="H188" s="8"/>
      <c r="J188" s="1" t="s">
        <v>2</v>
      </c>
      <c r="K188" s="8"/>
      <c r="L188" s="8"/>
      <c r="M188" s="8"/>
      <c r="V188" s="54"/>
      <c r="W188" s="4" t="s">
        <v>35</v>
      </c>
      <c r="X188" s="4">
        <v>11</v>
      </c>
      <c r="Y188" s="4">
        <v>3</v>
      </c>
      <c r="Z188" s="4">
        <v>12.074</v>
      </c>
      <c r="AA188" s="4">
        <v>4.7130000000000001</v>
      </c>
      <c r="AB188" s="4">
        <v>1.6659999999999999</v>
      </c>
      <c r="AC188" s="4"/>
      <c r="AD188" s="4"/>
      <c r="AG188" s="11"/>
      <c r="AH188" s="3" t="s">
        <v>2</v>
      </c>
      <c r="AI188" s="7"/>
      <c r="AJ188" s="7"/>
      <c r="AQ188" s="54"/>
      <c r="AR188" s="4" t="s">
        <v>153</v>
      </c>
      <c r="AS188" s="4" t="s">
        <v>94</v>
      </c>
      <c r="AT188" s="4" t="s">
        <v>95</v>
      </c>
      <c r="AU188" s="4" t="s">
        <v>96</v>
      </c>
      <c r="AV188" s="4" t="s">
        <v>97</v>
      </c>
      <c r="AW188" s="4" t="s">
        <v>5</v>
      </c>
      <c r="AX188" s="4"/>
      <c r="AY188" s="4"/>
      <c r="BB188" s="11"/>
      <c r="BC188" s="3" t="s">
        <v>7</v>
      </c>
      <c r="BD188" s="7"/>
      <c r="BE188" s="7"/>
      <c r="BL188" s="22"/>
      <c r="BM188" s="61"/>
      <c r="BN188" s="7"/>
      <c r="BO188" s="7"/>
      <c r="BP188" s="7"/>
      <c r="BQ188" s="7"/>
      <c r="BR188" s="7"/>
      <c r="BW188" s="11"/>
      <c r="BX188" s="3"/>
      <c r="BY188" s="23" t="s">
        <v>42</v>
      </c>
      <c r="BZ188" s="23" t="s">
        <v>43</v>
      </c>
      <c r="CA188" s="25">
        <v>40.607134498116125</v>
      </c>
      <c r="CB188" s="25">
        <v>41.006016149861551</v>
      </c>
      <c r="CC188" s="25">
        <v>39.875326155082433</v>
      </c>
      <c r="CD188" s="25"/>
      <c r="CE188" s="25"/>
      <c r="CF188" s="25"/>
      <c r="CG188" s="63">
        <f t="shared" si="25"/>
        <v>40.496158934353367</v>
      </c>
      <c r="CV188" s="54"/>
      <c r="CW188" s="4" t="s">
        <v>166</v>
      </c>
      <c r="CX188" s="4" t="s">
        <v>238</v>
      </c>
      <c r="CY188" s="4"/>
      <c r="CZ188" s="4"/>
      <c r="DA188" s="4"/>
      <c r="DB188" s="4"/>
      <c r="DC188" s="4"/>
      <c r="DE188" s="31"/>
      <c r="DZ188" s="6"/>
    </row>
    <row r="189" spans="1:130" s="5" customFormat="1" x14ac:dyDescent="0.25">
      <c r="A189" s="3" t="s">
        <v>10</v>
      </c>
      <c r="B189" s="7"/>
      <c r="C189" s="7"/>
      <c r="D189" s="7"/>
      <c r="E189" s="7"/>
      <c r="F189" s="7"/>
      <c r="G189" s="7"/>
      <c r="H189" s="7"/>
      <c r="J189" s="3" t="s">
        <v>10</v>
      </c>
      <c r="K189" s="7"/>
      <c r="L189" s="7"/>
      <c r="M189" s="7"/>
      <c r="V189" s="54"/>
      <c r="W189" s="4"/>
      <c r="X189" s="4"/>
      <c r="Y189" s="4"/>
      <c r="Z189" s="4"/>
      <c r="AA189" s="4"/>
      <c r="AB189" s="4"/>
      <c r="AC189" s="4"/>
      <c r="AD189" s="4"/>
      <c r="AG189" s="11"/>
      <c r="AH189" s="3"/>
      <c r="AI189" s="7"/>
      <c r="AJ189" s="7"/>
      <c r="AQ189" s="54"/>
      <c r="AR189" s="4" t="s">
        <v>57</v>
      </c>
      <c r="AS189" s="4">
        <v>9</v>
      </c>
      <c r="AT189" s="4">
        <v>1</v>
      </c>
      <c r="AU189" s="4">
        <v>43.213000000000001</v>
      </c>
      <c r="AV189" s="4">
        <v>5.9089999999999998</v>
      </c>
      <c r="AW189" s="4">
        <v>2.089</v>
      </c>
      <c r="AX189" s="4"/>
      <c r="AY189" s="4"/>
      <c r="BB189" s="11"/>
      <c r="BC189" s="3" t="s">
        <v>8</v>
      </c>
      <c r="BD189" s="7"/>
      <c r="BE189" s="7"/>
      <c r="BL189" s="22"/>
      <c r="BM189" s="61" t="s">
        <v>91</v>
      </c>
      <c r="BN189" s="7" t="s">
        <v>126</v>
      </c>
      <c r="BO189" s="7" t="s">
        <v>226</v>
      </c>
      <c r="BP189" s="7"/>
      <c r="BQ189" s="7"/>
      <c r="BR189" s="7"/>
      <c r="BW189" s="11"/>
      <c r="BX189" s="3"/>
      <c r="BY189" s="23" t="s">
        <v>44</v>
      </c>
      <c r="BZ189" s="23" t="s">
        <v>45</v>
      </c>
      <c r="CA189" s="25">
        <v>25.7541518325</v>
      </c>
      <c r="CB189" s="25">
        <v>23.048662569107691</v>
      </c>
      <c r="CC189" s="25">
        <v>22.181480055148885</v>
      </c>
      <c r="CD189" s="25"/>
      <c r="CE189" s="25"/>
      <c r="CF189" s="25"/>
      <c r="CG189" s="63">
        <f t="shared" si="25"/>
        <v>23.661431485585524</v>
      </c>
      <c r="CV189" s="54"/>
      <c r="CW189" s="4"/>
      <c r="CX189" s="4"/>
      <c r="CY189" s="4"/>
      <c r="CZ189" s="4"/>
      <c r="DA189" s="4"/>
      <c r="DB189" s="4"/>
      <c r="DC189" s="4"/>
      <c r="DE189" s="31"/>
      <c r="DZ189" s="6"/>
    </row>
    <row r="190" spans="1:130" s="5" customFormat="1" ht="15.75" thickBot="1" x14ac:dyDescent="0.3">
      <c r="A190" s="3"/>
      <c r="B190" s="7"/>
      <c r="C190" s="7"/>
      <c r="D190" s="7"/>
      <c r="E190" s="7"/>
      <c r="F190" s="7"/>
      <c r="G190" s="7"/>
      <c r="H190" s="7"/>
      <c r="J190" s="3"/>
      <c r="V190" s="54"/>
      <c r="W190" s="4" t="s">
        <v>154</v>
      </c>
      <c r="X190" s="4" t="s">
        <v>155</v>
      </c>
      <c r="Y190" s="4" t="s">
        <v>156</v>
      </c>
      <c r="Z190" s="4" t="s">
        <v>157</v>
      </c>
      <c r="AA190" s="4" t="s">
        <v>158</v>
      </c>
      <c r="AB190" s="4" t="s">
        <v>159</v>
      </c>
      <c r="AC190" s="4"/>
      <c r="AD190" s="4"/>
      <c r="AG190" s="11"/>
      <c r="AQ190" s="54"/>
      <c r="AR190" s="4" t="s">
        <v>58</v>
      </c>
      <c r="AS190" s="4">
        <v>9</v>
      </c>
      <c r="AT190" s="4">
        <v>0</v>
      </c>
      <c r="AU190" s="4">
        <v>53.43</v>
      </c>
      <c r="AV190" s="4">
        <v>7.6050000000000004</v>
      </c>
      <c r="AW190" s="4">
        <v>2.5350000000000001</v>
      </c>
      <c r="AX190" s="4"/>
      <c r="AY190" s="4"/>
      <c r="BB190" s="11"/>
      <c r="BC190" s="3" t="s">
        <v>9</v>
      </c>
      <c r="BD190" s="7"/>
      <c r="BE190" s="7"/>
      <c r="BL190" s="22"/>
      <c r="BM190" s="61"/>
      <c r="BN190" s="7"/>
      <c r="BO190" s="7"/>
      <c r="BP190" s="7"/>
      <c r="BQ190" s="7"/>
      <c r="BR190" s="7"/>
      <c r="BW190" s="11"/>
      <c r="BX190" s="12"/>
      <c r="BY190" s="26" t="s">
        <v>46</v>
      </c>
      <c r="BZ190" s="26" t="s">
        <v>47</v>
      </c>
      <c r="CA190" s="27">
        <v>42.985387182351076</v>
      </c>
      <c r="CB190" s="27">
        <v>40.33830252929328</v>
      </c>
      <c r="CC190" s="27">
        <v>41.537160700505439</v>
      </c>
      <c r="CD190" s="27"/>
      <c r="CE190" s="27"/>
      <c r="CF190" s="27"/>
      <c r="CG190" s="63">
        <f t="shared" si="25"/>
        <v>41.620283470716601</v>
      </c>
      <c r="CV190" s="54"/>
      <c r="CW190" s="4" t="s">
        <v>239</v>
      </c>
      <c r="CX190" s="4"/>
      <c r="CY190" s="4"/>
      <c r="CZ190" s="4"/>
      <c r="DA190" s="4"/>
      <c r="DB190" s="4"/>
      <c r="DC190" s="4"/>
      <c r="DE190" s="31"/>
      <c r="DZ190" s="6"/>
    </row>
    <row r="191" spans="1:130" s="5" customFormat="1" ht="16.5" thickTop="1" thickBot="1" x14ac:dyDescent="0.3">
      <c r="A191" s="13" t="s">
        <v>24</v>
      </c>
      <c r="B191" s="14">
        <v>1</v>
      </c>
      <c r="C191" s="14">
        <v>2</v>
      </c>
      <c r="D191" s="14">
        <v>3</v>
      </c>
      <c r="E191" s="14">
        <v>4</v>
      </c>
      <c r="F191" s="14">
        <v>5</v>
      </c>
      <c r="G191" s="14">
        <v>6</v>
      </c>
      <c r="H191" s="14">
        <v>7</v>
      </c>
      <c r="J191" s="22" t="s">
        <v>24</v>
      </c>
      <c r="K191" s="23" t="s">
        <v>30</v>
      </c>
      <c r="L191" s="23" t="s">
        <v>31</v>
      </c>
      <c r="M191" s="23" t="s">
        <v>29</v>
      </c>
      <c r="V191" s="54"/>
      <c r="W191" s="4" t="s">
        <v>160</v>
      </c>
      <c r="X191" s="4">
        <v>10</v>
      </c>
      <c r="Y191" s="4">
        <v>772.78899999999999</v>
      </c>
      <c r="Z191" s="4">
        <v>77.278999999999996</v>
      </c>
      <c r="AA191" s="4"/>
      <c r="AB191" s="4"/>
      <c r="AC191" s="4"/>
      <c r="AD191" s="4"/>
      <c r="AG191" s="11"/>
      <c r="AH191" s="22" t="s">
        <v>24</v>
      </c>
      <c r="AI191" s="23"/>
      <c r="AJ191" s="23" t="s">
        <v>143</v>
      </c>
      <c r="AQ191" s="54"/>
      <c r="AR191" s="4" t="s">
        <v>59</v>
      </c>
      <c r="AS191" s="4">
        <v>10</v>
      </c>
      <c r="AT191" s="4">
        <v>2</v>
      </c>
      <c r="AU191" s="4">
        <v>69.251000000000005</v>
      </c>
      <c r="AV191" s="4">
        <v>20.291</v>
      </c>
      <c r="AW191" s="4">
        <v>7.1740000000000004</v>
      </c>
      <c r="AX191" s="4"/>
      <c r="AY191" s="4"/>
      <c r="BB191" s="11"/>
      <c r="BL191" s="22"/>
      <c r="BM191" s="61" t="s">
        <v>93</v>
      </c>
      <c r="BN191" s="7" t="s">
        <v>126</v>
      </c>
      <c r="BO191" s="7" t="s">
        <v>227</v>
      </c>
      <c r="BP191" s="7"/>
      <c r="BQ191" s="7"/>
      <c r="BR191" s="7"/>
      <c r="BW191" s="11"/>
      <c r="BX191" s="22" t="s">
        <v>24</v>
      </c>
      <c r="BY191" s="23" t="s">
        <v>39</v>
      </c>
      <c r="BZ191" s="23" t="s">
        <v>40</v>
      </c>
      <c r="CA191" s="25"/>
      <c r="CB191" s="25"/>
      <c r="CC191" s="25"/>
      <c r="CD191" s="25"/>
      <c r="CE191" s="25"/>
      <c r="CF191" s="25"/>
      <c r="CG191" s="63"/>
      <c r="CV191" s="54"/>
      <c r="CW191" s="4"/>
      <c r="CX191" s="4"/>
      <c r="CY191" s="4"/>
      <c r="CZ191" s="4"/>
      <c r="DA191" s="4"/>
      <c r="DB191" s="4"/>
      <c r="DC191" s="4"/>
      <c r="DE191" s="31"/>
      <c r="DZ191" s="6"/>
    </row>
    <row r="192" spans="1:130" s="5" customFormat="1" ht="15.75" thickTop="1" x14ac:dyDescent="0.25">
      <c r="A192" s="3" t="s">
        <v>0</v>
      </c>
      <c r="B192" s="7">
        <v>288</v>
      </c>
      <c r="C192" s="7">
        <v>101</v>
      </c>
      <c r="D192" s="7">
        <v>6</v>
      </c>
      <c r="E192" s="7">
        <v>81</v>
      </c>
      <c r="F192" s="7">
        <v>16</v>
      </c>
      <c r="G192" s="7">
        <v>77</v>
      </c>
      <c r="H192" s="7"/>
      <c r="J192" s="3" t="s">
        <v>0</v>
      </c>
      <c r="K192" s="7">
        <f>(SUM(B192:H192))/720</f>
        <v>0.79027777777777775</v>
      </c>
      <c r="L192" s="7">
        <f>(K192/K195)*100</f>
        <v>26.992409867172679</v>
      </c>
      <c r="M192" s="7">
        <f>(L192/100)*60</f>
        <v>16.195445920303609</v>
      </c>
      <c r="V192" s="54"/>
      <c r="W192" s="4" t="s">
        <v>161</v>
      </c>
      <c r="X192" s="4">
        <v>4</v>
      </c>
      <c r="Y192" s="4">
        <v>3338.5039999999999</v>
      </c>
      <c r="Z192" s="4">
        <v>834.62599999999998</v>
      </c>
      <c r="AA192" s="4">
        <v>21.579000000000001</v>
      </c>
      <c r="AB192" s="4" t="s">
        <v>104</v>
      </c>
      <c r="AC192" s="4"/>
      <c r="AD192" s="4"/>
      <c r="AG192" s="11"/>
      <c r="AH192" s="3" t="s">
        <v>0</v>
      </c>
      <c r="AI192" s="7"/>
      <c r="AJ192" s="7">
        <v>49.051724137931032</v>
      </c>
      <c r="AQ192" s="54"/>
      <c r="AR192" s="4" t="s">
        <v>34</v>
      </c>
      <c r="AS192" s="4">
        <v>11</v>
      </c>
      <c r="AT192" s="4">
        <v>4</v>
      </c>
      <c r="AU192" s="4">
        <v>72.114000000000004</v>
      </c>
      <c r="AV192" s="4">
        <v>49.753</v>
      </c>
      <c r="AW192" s="4">
        <v>18.805</v>
      </c>
      <c r="AX192" s="4"/>
      <c r="AY192" s="4"/>
      <c r="BB192" s="11"/>
      <c r="BC192" s="22" t="s">
        <v>24</v>
      </c>
      <c r="BD192" s="23" t="s">
        <v>36</v>
      </c>
      <c r="BE192" s="23" t="s">
        <v>37</v>
      </c>
      <c r="BL192" s="22"/>
      <c r="BM192" s="61"/>
      <c r="BN192" s="7"/>
      <c r="BO192" s="7"/>
      <c r="BP192" s="7"/>
      <c r="BQ192" s="7"/>
      <c r="BR192" s="7"/>
      <c r="BW192" s="11"/>
      <c r="BX192" s="3"/>
      <c r="BY192" s="23" t="s">
        <v>39</v>
      </c>
      <c r="BZ192" s="23" t="s">
        <v>41</v>
      </c>
      <c r="CA192" s="25"/>
      <c r="CB192" s="25"/>
      <c r="CC192" s="25"/>
      <c r="CD192" s="25"/>
      <c r="CE192" s="25"/>
      <c r="CF192" s="25"/>
      <c r="CG192" s="63"/>
      <c r="CT192"/>
      <c r="CV192" s="59"/>
      <c r="CW192" s="45" t="s">
        <v>91</v>
      </c>
      <c r="CX192" s="45" t="s">
        <v>126</v>
      </c>
      <c r="CY192" s="45" t="s">
        <v>240</v>
      </c>
      <c r="CZ192" s="45"/>
      <c r="DA192" s="45"/>
      <c r="DB192" s="4"/>
      <c r="DC192" s="4"/>
      <c r="DE192" s="31"/>
      <c r="DZ192" s="6"/>
    </row>
    <row r="193" spans="1:130" s="5" customFormat="1" x14ac:dyDescent="0.25">
      <c r="A193" s="3" t="s">
        <v>1</v>
      </c>
      <c r="B193" s="7">
        <v>70</v>
      </c>
      <c r="C193" s="7">
        <v>218</v>
      </c>
      <c r="D193" s="7">
        <v>236</v>
      </c>
      <c r="E193" s="7">
        <v>167</v>
      </c>
      <c r="F193" s="7">
        <v>258</v>
      </c>
      <c r="G193" s="7">
        <v>98</v>
      </c>
      <c r="H193" s="7"/>
      <c r="J193" s="3" t="s">
        <v>1</v>
      </c>
      <c r="K193" s="7">
        <f>(SUM(B193:H193))/720</f>
        <v>1.4541666666666666</v>
      </c>
      <c r="L193" s="7">
        <f>(K193/K195)*100</f>
        <v>49.667931688804558</v>
      </c>
      <c r="M193" s="7">
        <f>(L193/100)*60</f>
        <v>29.800759013282732</v>
      </c>
      <c r="V193" s="54"/>
      <c r="W193" s="4" t="s">
        <v>162</v>
      </c>
      <c r="X193" s="4">
        <v>25</v>
      </c>
      <c r="Y193" s="4">
        <v>966.95</v>
      </c>
      <c r="Z193" s="4">
        <v>38.677999999999997</v>
      </c>
      <c r="AA193" s="4"/>
      <c r="AB193" s="4"/>
      <c r="AC193" s="4"/>
      <c r="AD193" s="4"/>
      <c r="AG193" s="11"/>
      <c r="AH193" s="3" t="s">
        <v>13</v>
      </c>
      <c r="AI193" s="7"/>
      <c r="AJ193" s="7">
        <v>74.785714285714292</v>
      </c>
      <c r="AQ193" s="54"/>
      <c r="AR193" s="4" t="s">
        <v>35</v>
      </c>
      <c r="AS193" s="4">
        <v>11</v>
      </c>
      <c r="AT193" s="4">
        <v>3</v>
      </c>
      <c r="AU193" s="4">
        <v>55.5</v>
      </c>
      <c r="AV193" s="4">
        <v>16.187999999999999</v>
      </c>
      <c r="AW193" s="4">
        <v>5.7229999999999999</v>
      </c>
      <c r="AX193" s="4"/>
      <c r="AY193" s="4"/>
      <c r="BB193" s="11"/>
      <c r="BC193" s="3" t="s">
        <v>6</v>
      </c>
      <c r="BD193" s="7">
        <v>42</v>
      </c>
      <c r="BE193" s="7">
        <f>BD193/K195</f>
        <v>14.345351043643264</v>
      </c>
      <c r="BL193" s="22"/>
      <c r="BM193" s="61" t="s">
        <v>153</v>
      </c>
      <c r="BN193" s="7" t="s">
        <v>94</v>
      </c>
      <c r="BO193" s="7" t="s">
        <v>95</v>
      </c>
      <c r="BP193" s="7" t="s">
        <v>96</v>
      </c>
      <c r="BQ193" s="7" t="s">
        <v>97</v>
      </c>
      <c r="BR193" s="7" t="s">
        <v>5</v>
      </c>
      <c r="BW193" s="11"/>
      <c r="BX193" s="3"/>
      <c r="BY193" s="23" t="s">
        <v>42</v>
      </c>
      <c r="BZ193" s="23" t="s">
        <v>2</v>
      </c>
      <c r="CA193" s="25"/>
      <c r="CB193" s="25"/>
      <c r="CC193" s="25"/>
      <c r="CD193" s="25"/>
      <c r="CE193" s="25"/>
      <c r="CF193" s="25"/>
      <c r="CG193" s="63"/>
      <c r="CT193"/>
      <c r="CV193" s="54"/>
      <c r="CW193" s="45"/>
      <c r="CX193" s="45"/>
      <c r="CY193" s="45"/>
      <c r="CZ193" s="45"/>
      <c r="DA193" s="45"/>
      <c r="DB193" s="4"/>
      <c r="DC193" s="4"/>
      <c r="DE193" s="31"/>
      <c r="DZ193" s="6"/>
    </row>
    <row r="194" spans="1:130" s="5" customFormat="1" x14ac:dyDescent="0.25">
      <c r="A194" s="1" t="s">
        <v>2</v>
      </c>
      <c r="B194" s="8">
        <v>2</v>
      </c>
      <c r="C194" s="8">
        <v>41</v>
      </c>
      <c r="D194" s="8">
        <v>118</v>
      </c>
      <c r="E194" s="8">
        <v>112</v>
      </c>
      <c r="F194" s="8">
        <v>86</v>
      </c>
      <c r="G194" s="8">
        <v>133</v>
      </c>
      <c r="H194" s="8"/>
      <c r="J194" s="1" t="s">
        <v>2</v>
      </c>
      <c r="K194" s="8">
        <f>(SUM(B194:H194))/720</f>
        <v>0.68333333333333335</v>
      </c>
      <c r="L194" s="8">
        <f>(K194/K195)*100</f>
        <v>23.339658444022774</v>
      </c>
      <c r="M194" s="8">
        <f>(L194/100)*60</f>
        <v>14.003795066413664</v>
      </c>
      <c r="V194" s="54"/>
      <c r="W194" s="4" t="s">
        <v>163</v>
      </c>
      <c r="X194" s="4">
        <v>39</v>
      </c>
      <c r="Y194" s="4">
        <v>5703.5339999999997</v>
      </c>
      <c r="Z194" s="4">
        <v>146.244</v>
      </c>
      <c r="AA194" s="4"/>
      <c r="AB194" s="4"/>
      <c r="AC194" s="4"/>
      <c r="AD194" s="4"/>
      <c r="AG194" s="11"/>
      <c r="AH194" s="3" t="s">
        <v>2</v>
      </c>
      <c r="AI194" s="7"/>
      <c r="AJ194" s="7">
        <v>87.857142857142861</v>
      </c>
      <c r="AQ194" s="54"/>
      <c r="AR194" s="4"/>
      <c r="AS194" s="4"/>
      <c r="AT194" s="4"/>
      <c r="AU194" s="4"/>
      <c r="AV194" s="4"/>
      <c r="AW194" s="4"/>
      <c r="AX194" s="4"/>
      <c r="AY194" s="4"/>
      <c r="BB194" s="11"/>
      <c r="BC194" s="3" t="s">
        <v>7</v>
      </c>
      <c r="BD194" s="7">
        <v>59</v>
      </c>
      <c r="BE194" s="7">
        <f>BD194/K195</f>
        <v>20.15180265654649</v>
      </c>
      <c r="BL194" s="62"/>
      <c r="BM194" s="4" t="s">
        <v>57</v>
      </c>
      <c r="BN194" s="4">
        <v>9</v>
      </c>
      <c r="BO194" s="4">
        <v>1</v>
      </c>
      <c r="BP194" s="4">
        <v>24.263000000000002</v>
      </c>
      <c r="BQ194" s="4">
        <v>3.4209999999999998</v>
      </c>
      <c r="BR194" s="4">
        <v>1.2090000000000001</v>
      </c>
      <c r="BS194" s="4"/>
      <c r="BT194" s="4"/>
      <c r="BU194" s="4"/>
      <c r="BV194" s="4"/>
      <c r="BW194" s="11"/>
      <c r="BX194" s="3"/>
      <c r="BY194" s="23" t="s">
        <v>42</v>
      </c>
      <c r="BZ194" s="23" t="s">
        <v>43</v>
      </c>
      <c r="CA194" s="25"/>
      <c r="CB194" s="25"/>
      <c r="CC194" s="25"/>
      <c r="CD194" s="25"/>
      <c r="CE194" s="25"/>
      <c r="CF194" s="25"/>
      <c r="CG194" s="63"/>
      <c r="CV194" s="54"/>
      <c r="CW194" s="45" t="s">
        <v>93</v>
      </c>
      <c r="CX194" s="45" t="s">
        <v>126</v>
      </c>
      <c r="CY194" s="45" t="s">
        <v>241</v>
      </c>
      <c r="CZ194" s="45"/>
      <c r="DA194" s="45"/>
      <c r="DB194" s="4"/>
      <c r="DC194" s="4"/>
      <c r="DE194" s="31"/>
      <c r="DZ194" s="6"/>
    </row>
    <row r="195" spans="1:130" s="5" customFormat="1" x14ac:dyDescent="0.25">
      <c r="A195" s="3" t="s">
        <v>10</v>
      </c>
      <c r="B195" s="7">
        <v>360</v>
      </c>
      <c r="C195" s="7">
        <v>360</v>
      </c>
      <c r="D195" s="7">
        <v>360</v>
      </c>
      <c r="E195" s="7">
        <v>360</v>
      </c>
      <c r="F195" s="7">
        <v>360</v>
      </c>
      <c r="G195" s="7">
        <v>308</v>
      </c>
      <c r="H195" s="7"/>
      <c r="J195" s="3" t="s">
        <v>10</v>
      </c>
      <c r="K195" s="7">
        <f>(SUM(B195:H195))/720</f>
        <v>2.9277777777777776</v>
      </c>
      <c r="L195" s="7">
        <f>SUM(L192:L194)</f>
        <v>100.00000000000001</v>
      </c>
      <c r="M195" s="7">
        <f>SUM(M192:M194)</f>
        <v>60.000000000000007</v>
      </c>
      <c r="V195" s="54"/>
      <c r="W195" s="4"/>
      <c r="X195" s="4"/>
      <c r="Y195" s="4"/>
      <c r="Z195" s="4"/>
      <c r="AA195" s="4"/>
      <c r="AB195" s="4"/>
      <c r="AC195" s="4"/>
      <c r="AD195" s="4"/>
      <c r="AG195" s="11"/>
      <c r="AH195" s="3"/>
      <c r="AI195" s="7"/>
      <c r="AJ195" s="7"/>
      <c r="AQ195" s="54"/>
      <c r="AR195" s="4" t="s">
        <v>154</v>
      </c>
      <c r="AS195" s="4" t="s">
        <v>155</v>
      </c>
      <c r="AT195" s="4" t="s">
        <v>156</v>
      </c>
      <c r="AU195" s="4" t="s">
        <v>157</v>
      </c>
      <c r="AV195" s="4" t="s">
        <v>158</v>
      </c>
      <c r="AW195" s="4" t="s">
        <v>159</v>
      </c>
      <c r="AX195" s="4"/>
      <c r="AY195" s="4"/>
      <c r="BB195" s="11"/>
      <c r="BC195" s="3" t="s">
        <v>8</v>
      </c>
      <c r="BD195" s="7">
        <v>28</v>
      </c>
      <c r="BE195" s="7">
        <f>BD195/K195</f>
        <v>9.5635673624288433</v>
      </c>
      <c r="BL195" s="62"/>
      <c r="BM195" s="4" t="s">
        <v>58</v>
      </c>
      <c r="BN195" s="4">
        <v>9</v>
      </c>
      <c r="BO195" s="4">
        <v>0</v>
      </c>
      <c r="BP195" s="4">
        <v>21.036000000000001</v>
      </c>
      <c r="BQ195" s="4">
        <v>3.7549999999999999</v>
      </c>
      <c r="BR195" s="4">
        <v>1.252</v>
      </c>
      <c r="BS195" s="4"/>
      <c r="BT195" s="4"/>
      <c r="BU195" s="4"/>
      <c r="BV195" s="4"/>
      <c r="BW195" s="11"/>
      <c r="BX195" s="3"/>
      <c r="BY195" s="23" t="s">
        <v>44</v>
      </c>
      <c r="BZ195" s="23" t="s">
        <v>45</v>
      </c>
      <c r="CA195" s="25"/>
      <c r="CB195" s="25"/>
      <c r="CC195" s="25"/>
      <c r="CD195" s="25"/>
      <c r="CE195" s="25"/>
      <c r="CF195" s="25"/>
      <c r="CG195" s="63"/>
      <c r="CV195" s="54"/>
      <c r="CW195" s="45"/>
      <c r="CX195" s="45"/>
      <c r="CY195" s="45"/>
      <c r="CZ195" s="45"/>
      <c r="DA195" s="45"/>
      <c r="DB195" s="4"/>
      <c r="DC195" s="4"/>
      <c r="DE195" s="31"/>
      <c r="DZ195" s="6"/>
    </row>
    <row r="196" spans="1:130" s="5" customFormat="1" ht="15.75" thickBot="1" x14ac:dyDescent="0.3">
      <c r="A196" s="3"/>
      <c r="B196" s="7"/>
      <c r="C196" s="7"/>
      <c r="D196" s="7"/>
      <c r="E196" s="7"/>
      <c r="F196" s="7"/>
      <c r="G196" s="7"/>
      <c r="H196" s="7"/>
      <c r="J196" s="3"/>
      <c r="V196" s="54"/>
      <c r="W196" s="4" t="s">
        <v>164</v>
      </c>
      <c r="X196" s="4"/>
      <c r="Y196" s="4"/>
      <c r="Z196" s="4"/>
      <c r="AA196" s="4"/>
      <c r="AB196" s="4"/>
      <c r="AC196" s="4"/>
      <c r="AD196" s="4"/>
      <c r="AG196" s="11"/>
      <c r="AQ196" s="54"/>
      <c r="AR196" s="4" t="s">
        <v>160</v>
      </c>
      <c r="AS196" s="4">
        <v>10</v>
      </c>
      <c r="AT196" s="4">
        <v>4680.5860000000002</v>
      </c>
      <c r="AU196" s="4">
        <v>468.05900000000003</v>
      </c>
      <c r="AV196" s="4"/>
      <c r="AW196" s="4"/>
      <c r="AX196" s="4"/>
      <c r="AY196" s="4"/>
      <c r="BB196" s="11"/>
      <c r="BC196" s="3" t="s">
        <v>9</v>
      </c>
      <c r="BD196" s="7">
        <v>16</v>
      </c>
      <c r="BE196" s="7">
        <f>BD196/K195</f>
        <v>5.4648956356736242</v>
      </c>
      <c r="BL196" s="62"/>
      <c r="BM196" s="4" t="s">
        <v>59</v>
      </c>
      <c r="BN196" s="4">
        <v>10</v>
      </c>
      <c r="BO196" s="4">
        <v>2</v>
      </c>
      <c r="BP196" s="4">
        <v>13.787000000000001</v>
      </c>
      <c r="BQ196" s="4">
        <v>3.3820000000000001</v>
      </c>
      <c r="BR196" s="4">
        <v>1.196</v>
      </c>
      <c r="BS196" s="4"/>
      <c r="BT196" s="4"/>
      <c r="BU196" s="4"/>
      <c r="BV196" s="4"/>
      <c r="BW196" s="11"/>
      <c r="BX196" s="12"/>
      <c r="BY196" s="26" t="s">
        <v>46</v>
      </c>
      <c r="BZ196" s="26" t="s">
        <v>47</v>
      </c>
      <c r="CA196" s="27"/>
      <c r="CB196" s="27"/>
      <c r="CC196" s="27"/>
      <c r="CD196" s="27"/>
      <c r="CE196" s="27"/>
      <c r="CF196" s="27"/>
      <c r="CG196" s="63"/>
      <c r="CV196" s="54"/>
      <c r="CW196" s="45" t="s">
        <v>153</v>
      </c>
      <c r="CX196" s="45" t="s">
        <v>94</v>
      </c>
      <c r="CY196" s="45" t="s">
        <v>95</v>
      </c>
      <c r="CZ196" s="45" t="s">
        <v>96</v>
      </c>
      <c r="DA196" s="45" t="s">
        <v>97</v>
      </c>
      <c r="DB196" s="4" t="s">
        <v>5</v>
      </c>
      <c r="DC196" s="4"/>
      <c r="DE196" s="31"/>
      <c r="DZ196" s="6"/>
    </row>
    <row r="197" spans="1:130" s="5" customFormat="1" ht="16.5" thickTop="1" thickBot="1" x14ac:dyDescent="0.3">
      <c r="A197" s="13" t="s">
        <v>25</v>
      </c>
      <c r="B197" s="14">
        <v>1</v>
      </c>
      <c r="C197" s="14">
        <v>2</v>
      </c>
      <c r="D197" s="14">
        <v>3</v>
      </c>
      <c r="E197" s="14">
        <v>4</v>
      </c>
      <c r="F197" s="14">
        <v>5</v>
      </c>
      <c r="G197" s="14">
        <v>6</v>
      </c>
      <c r="H197" s="14">
        <v>7</v>
      </c>
      <c r="J197" s="22" t="s">
        <v>25</v>
      </c>
      <c r="K197" s="23" t="s">
        <v>30</v>
      </c>
      <c r="L197" s="23" t="s">
        <v>31</v>
      </c>
      <c r="M197" s="23" t="s">
        <v>29</v>
      </c>
      <c r="V197" s="54"/>
      <c r="W197" s="4"/>
      <c r="X197" s="4"/>
      <c r="Y197" s="4"/>
      <c r="Z197" s="4"/>
      <c r="AA197" s="4"/>
      <c r="AB197" s="4"/>
      <c r="AC197" s="4"/>
      <c r="AD197" s="4"/>
      <c r="AG197" s="11"/>
      <c r="AH197" s="22" t="s">
        <v>25</v>
      </c>
      <c r="AI197" s="23"/>
      <c r="AJ197" s="23" t="s">
        <v>143</v>
      </c>
      <c r="AQ197" s="54"/>
      <c r="AR197" s="4" t="s">
        <v>161</v>
      </c>
      <c r="AS197" s="4">
        <v>4</v>
      </c>
      <c r="AT197" s="4">
        <v>3574.136</v>
      </c>
      <c r="AU197" s="4">
        <v>893.53399999999999</v>
      </c>
      <c r="AV197" s="4">
        <v>1.4319999999999999</v>
      </c>
      <c r="AW197" s="4">
        <v>0.253</v>
      </c>
      <c r="AX197" s="4"/>
      <c r="AY197" s="4"/>
      <c r="BB197" s="11"/>
      <c r="BL197" s="62"/>
      <c r="BM197" s="4" t="s">
        <v>34</v>
      </c>
      <c r="BN197" s="4">
        <v>11</v>
      </c>
      <c r="BO197" s="4">
        <v>4</v>
      </c>
      <c r="BP197" s="4">
        <v>8.5579999999999998</v>
      </c>
      <c r="BQ197" s="4">
        <v>2.2290000000000001</v>
      </c>
      <c r="BR197" s="4">
        <v>0.84199999999999997</v>
      </c>
      <c r="BS197" s="4"/>
      <c r="BT197" s="4"/>
      <c r="BU197" s="4"/>
      <c r="BV197" s="4"/>
      <c r="BW197" s="11"/>
      <c r="BX197" s="22" t="s">
        <v>25</v>
      </c>
      <c r="BY197" s="23" t="s">
        <v>39</v>
      </c>
      <c r="BZ197" s="23" t="s">
        <v>40</v>
      </c>
      <c r="CA197" s="25">
        <v>33.830609556960788</v>
      </c>
      <c r="CB197" s="25">
        <v>33.890357396561065</v>
      </c>
      <c r="CC197" s="25">
        <v>32.910491513971039</v>
      </c>
      <c r="CD197" s="25"/>
      <c r="CE197" s="25"/>
      <c r="CF197" s="25"/>
      <c r="CG197" s="63">
        <f t="shared" ref="CG197:CG202" si="34">AVERAGE(CA197:CF197)</f>
        <v>33.543819489164299</v>
      </c>
      <c r="CV197" s="54"/>
      <c r="CW197" s="45" t="s">
        <v>57</v>
      </c>
      <c r="CX197" s="45">
        <v>9</v>
      </c>
      <c r="CY197" s="45">
        <v>1</v>
      </c>
      <c r="CZ197" s="45">
        <v>23.417999999999999</v>
      </c>
      <c r="DA197" s="45">
        <v>1.2609999999999999</v>
      </c>
      <c r="DB197" s="4">
        <v>0.44600000000000001</v>
      </c>
      <c r="DC197" s="4"/>
      <c r="DE197" s="31"/>
      <c r="DZ197" s="6"/>
    </row>
    <row r="198" spans="1:130" s="5" customFormat="1" ht="15.75" thickTop="1" x14ac:dyDescent="0.25">
      <c r="A198" s="3" t="s">
        <v>0</v>
      </c>
      <c r="B198" s="7"/>
      <c r="C198" s="7"/>
      <c r="D198" s="7"/>
      <c r="E198" s="7"/>
      <c r="F198" s="7"/>
      <c r="G198" s="7"/>
      <c r="H198" s="7"/>
      <c r="J198" s="3" t="s">
        <v>0</v>
      </c>
      <c r="K198" s="7"/>
      <c r="L198" s="7"/>
      <c r="M198" s="7"/>
      <c r="V198" s="54"/>
      <c r="W198" s="4" t="s">
        <v>189</v>
      </c>
      <c r="X198" s="4"/>
      <c r="Y198" s="4"/>
      <c r="Z198" s="4"/>
      <c r="AA198" s="4"/>
      <c r="AB198" s="4"/>
      <c r="AC198" s="4"/>
      <c r="AD198" s="4"/>
      <c r="AG198" s="11"/>
      <c r="AH198" s="3" t="s">
        <v>0</v>
      </c>
      <c r="AI198" s="7"/>
      <c r="AJ198" s="7"/>
      <c r="AQ198" s="54"/>
      <c r="AR198" s="4" t="s">
        <v>162</v>
      </c>
      <c r="AS198" s="4">
        <v>25</v>
      </c>
      <c r="AT198" s="4">
        <v>15595.281000000001</v>
      </c>
      <c r="AU198" s="4">
        <v>623.81100000000004</v>
      </c>
      <c r="AV198" s="4"/>
      <c r="AW198" s="4"/>
      <c r="AX198" s="4"/>
      <c r="AY198" s="4"/>
      <c r="BB198" s="11"/>
      <c r="BC198" s="22" t="s">
        <v>25</v>
      </c>
      <c r="BD198" s="23" t="s">
        <v>36</v>
      </c>
      <c r="BE198" s="23" t="s">
        <v>37</v>
      </c>
      <c r="BL198" s="62"/>
      <c r="BM198" s="4" t="s">
        <v>35</v>
      </c>
      <c r="BN198" s="4">
        <v>11</v>
      </c>
      <c r="BO198" s="4">
        <v>3</v>
      </c>
      <c r="BP198" s="4">
        <v>7.9020000000000001</v>
      </c>
      <c r="BQ198" s="4">
        <v>2.1309999999999998</v>
      </c>
      <c r="BR198" s="4">
        <v>0.753</v>
      </c>
      <c r="BS198" s="4"/>
      <c r="BT198" s="4"/>
      <c r="BU198" s="4"/>
      <c r="BV198" s="4"/>
      <c r="BW198" s="11"/>
      <c r="BX198" s="3"/>
      <c r="BY198" s="23" t="s">
        <v>39</v>
      </c>
      <c r="BZ198" s="23" t="s">
        <v>41</v>
      </c>
      <c r="CA198" s="25">
        <v>31.189183420496281</v>
      </c>
      <c r="CB198" s="25">
        <v>28.535154221164944</v>
      </c>
      <c r="CC198" s="25">
        <v>32.900148951666665</v>
      </c>
      <c r="CD198" s="25"/>
      <c r="CE198" s="25"/>
      <c r="CF198" s="25"/>
      <c r="CG198" s="63">
        <f t="shared" si="34"/>
        <v>30.87482886444263</v>
      </c>
      <c r="CV198" s="54"/>
      <c r="CW198" s="45" t="s">
        <v>58</v>
      </c>
      <c r="CX198" s="45">
        <v>9</v>
      </c>
      <c r="CY198" s="45">
        <v>0</v>
      </c>
      <c r="CZ198" s="45">
        <v>23.408000000000001</v>
      </c>
      <c r="DA198" s="45">
        <v>2.4159999999999999</v>
      </c>
      <c r="DB198" s="4">
        <v>0.80500000000000005</v>
      </c>
      <c r="DC198" s="4"/>
      <c r="DE198" s="31"/>
      <c r="DZ198" s="6"/>
    </row>
    <row r="199" spans="1:130" s="5" customFormat="1" x14ac:dyDescent="0.25">
      <c r="A199" s="3" t="s">
        <v>1</v>
      </c>
      <c r="B199" s="7"/>
      <c r="C199" s="7"/>
      <c r="D199" s="7"/>
      <c r="E199" s="7"/>
      <c r="F199" s="7"/>
      <c r="G199" s="7"/>
      <c r="H199" s="7"/>
      <c r="J199" s="3" t="s">
        <v>1</v>
      </c>
      <c r="K199" s="7"/>
      <c r="L199" s="7"/>
      <c r="M199" s="7"/>
      <c r="V199" s="54"/>
      <c r="W199" s="4"/>
      <c r="X199" s="4"/>
      <c r="Y199" s="4"/>
      <c r="Z199" s="4"/>
      <c r="AA199" s="4"/>
      <c r="AB199" s="4"/>
      <c r="AC199" s="4"/>
      <c r="AD199" s="4"/>
      <c r="AG199" s="11"/>
      <c r="AH199" s="3" t="s">
        <v>13</v>
      </c>
      <c r="AI199" s="7"/>
      <c r="AJ199" s="7"/>
      <c r="AQ199" s="54"/>
      <c r="AR199" s="4" t="s">
        <v>163</v>
      </c>
      <c r="AS199" s="4">
        <v>39</v>
      </c>
      <c r="AT199" s="4">
        <v>24667.931</v>
      </c>
      <c r="AU199" s="4">
        <v>632.51099999999997</v>
      </c>
      <c r="AV199" s="4"/>
      <c r="AW199" s="4"/>
      <c r="AX199" s="4"/>
      <c r="AY199" s="4"/>
      <c r="BB199" s="11"/>
      <c r="BC199" s="3" t="s">
        <v>6</v>
      </c>
      <c r="BD199" s="7"/>
      <c r="BE199" s="7"/>
      <c r="BL199" s="62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11"/>
      <c r="BX199" s="3"/>
      <c r="BY199" s="23" t="s">
        <v>42</v>
      </c>
      <c r="BZ199" s="23" t="s">
        <v>2</v>
      </c>
      <c r="CA199" s="25">
        <v>42.881383726333333</v>
      </c>
      <c r="CB199" s="25">
        <v>42.151543004982116</v>
      </c>
      <c r="CC199" s="25">
        <v>39.139913160008192</v>
      </c>
      <c r="CD199" s="25"/>
      <c r="CE199" s="25"/>
      <c r="CF199" s="25"/>
      <c r="CG199" s="63">
        <f t="shared" si="34"/>
        <v>41.390946630441213</v>
      </c>
      <c r="CV199" s="54"/>
      <c r="CW199" s="45" t="s">
        <v>59</v>
      </c>
      <c r="CX199" s="45">
        <v>10</v>
      </c>
      <c r="CY199" s="45">
        <v>2</v>
      </c>
      <c r="CZ199" s="45">
        <v>30.936</v>
      </c>
      <c r="DA199" s="45">
        <v>3.2570000000000001</v>
      </c>
      <c r="DB199" s="4">
        <v>1.151</v>
      </c>
      <c r="DC199" s="4"/>
      <c r="DE199" s="31"/>
      <c r="DZ199" s="6"/>
    </row>
    <row r="200" spans="1:130" s="5" customFormat="1" x14ac:dyDescent="0.25">
      <c r="A200" s="1" t="s">
        <v>2</v>
      </c>
      <c r="B200" s="8"/>
      <c r="C200" s="8"/>
      <c r="D200" s="8"/>
      <c r="E200" s="8"/>
      <c r="F200" s="8"/>
      <c r="G200" s="8"/>
      <c r="H200" s="8"/>
      <c r="J200" s="1" t="s">
        <v>2</v>
      </c>
      <c r="K200" s="8"/>
      <c r="L200" s="8"/>
      <c r="M200" s="8"/>
      <c r="V200" s="54"/>
      <c r="W200" s="4" t="s">
        <v>168</v>
      </c>
      <c r="X200" s="4"/>
      <c r="Y200" s="4"/>
      <c r="Z200" s="4"/>
      <c r="AA200" s="4"/>
      <c r="AB200" s="4"/>
      <c r="AC200" s="4"/>
      <c r="AD200" s="4"/>
      <c r="AG200" s="11"/>
      <c r="AH200" s="3" t="s">
        <v>2</v>
      </c>
      <c r="AI200" s="7"/>
      <c r="AJ200" s="7"/>
      <c r="AQ200" s="54"/>
      <c r="AR200" s="4"/>
      <c r="AS200" s="4"/>
      <c r="AT200" s="4"/>
      <c r="AU200" s="4"/>
      <c r="AV200" s="4"/>
      <c r="AW200" s="4"/>
      <c r="AX200" s="4"/>
      <c r="AY200" s="4"/>
      <c r="BB200" s="11"/>
      <c r="BC200" s="3" t="s">
        <v>7</v>
      </c>
      <c r="BD200" s="7"/>
      <c r="BE200" s="7"/>
      <c r="BL200" s="62"/>
      <c r="BM200" s="4" t="s">
        <v>154</v>
      </c>
      <c r="BN200" s="4" t="s">
        <v>155</v>
      </c>
      <c r="BO200" s="4" t="s">
        <v>156</v>
      </c>
      <c r="BP200" s="4" t="s">
        <v>157</v>
      </c>
      <c r="BQ200" s="4" t="s">
        <v>158</v>
      </c>
      <c r="BR200" s="4" t="s">
        <v>159</v>
      </c>
      <c r="BS200" s="4"/>
      <c r="BT200" s="4"/>
      <c r="BU200" s="4"/>
      <c r="BV200" s="4"/>
      <c r="BW200" s="11"/>
      <c r="BX200" s="3"/>
      <c r="BY200" s="23" t="s">
        <v>42</v>
      </c>
      <c r="BZ200" s="23" t="s">
        <v>43</v>
      </c>
      <c r="CA200" s="25">
        <v>38.809564809677632</v>
      </c>
      <c r="CB200" s="25">
        <v>40.209361446340196</v>
      </c>
      <c r="CC200" s="25">
        <v>36.520368326111111</v>
      </c>
      <c r="CD200" s="25"/>
      <c r="CE200" s="25"/>
      <c r="CF200" s="25"/>
      <c r="CG200" s="63">
        <f t="shared" si="34"/>
        <v>38.513098194042982</v>
      </c>
      <c r="CV200" s="54"/>
      <c r="CW200" s="45" t="s">
        <v>34</v>
      </c>
      <c r="CX200" s="45">
        <v>11</v>
      </c>
      <c r="CY200" s="45">
        <v>3</v>
      </c>
      <c r="CZ200" s="45">
        <v>39.503999999999998</v>
      </c>
      <c r="DA200" s="45">
        <v>2.802</v>
      </c>
      <c r="DB200" s="4">
        <v>0.99099999999999999</v>
      </c>
      <c r="DC200" s="4"/>
      <c r="DE200" s="31"/>
      <c r="DZ200" s="6"/>
    </row>
    <row r="201" spans="1:130" s="5" customFormat="1" x14ac:dyDescent="0.25">
      <c r="A201" s="3" t="s">
        <v>10</v>
      </c>
      <c r="B201" s="7"/>
      <c r="C201" s="7"/>
      <c r="D201" s="7"/>
      <c r="E201" s="7"/>
      <c r="F201" s="7"/>
      <c r="G201" s="7"/>
      <c r="H201" s="7"/>
      <c r="J201" s="3" t="s">
        <v>10</v>
      </c>
      <c r="K201" s="7"/>
      <c r="L201" s="7"/>
      <c r="M201" s="7"/>
      <c r="V201" s="54"/>
      <c r="W201" s="4" t="s">
        <v>169</v>
      </c>
      <c r="X201" s="4"/>
      <c r="Y201" s="4"/>
      <c r="Z201" s="4"/>
      <c r="AA201" s="4"/>
      <c r="AB201" s="4"/>
      <c r="AC201" s="4"/>
      <c r="AD201" s="4"/>
      <c r="AG201" s="11"/>
      <c r="AH201" s="3"/>
      <c r="AI201" s="7"/>
      <c r="AJ201" s="7"/>
      <c r="AQ201" s="54"/>
      <c r="AR201" s="4" t="s">
        <v>203</v>
      </c>
      <c r="AS201" s="4"/>
      <c r="AT201" s="4"/>
      <c r="AU201" s="4"/>
      <c r="AV201" s="4"/>
      <c r="AW201" s="4"/>
      <c r="AX201" s="4"/>
      <c r="AY201" s="4"/>
      <c r="BB201" s="11"/>
      <c r="BC201" s="3" t="s">
        <v>8</v>
      </c>
      <c r="BD201" s="7"/>
      <c r="BE201" s="7"/>
      <c r="BL201" s="62"/>
      <c r="BM201" s="4" t="s">
        <v>160</v>
      </c>
      <c r="BN201" s="4">
        <v>10</v>
      </c>
      <c r="BO201" s="4">
        <v>77.432000000000002</v>
      </c>
      <c r="BP201" s="4">
        <v>7.7430000000000003</v>
      </c>
      <c r="BQ201" s="4"/>
      <c r="BR201" s="4"/>
      <c r="BS201" s="4"/>
      <c r="BT201" s="4"/>
      <c r="BU201" s="4"/>
      <c r="BV201" s="4"/>
      <c r="BW201" s="11"/>
      <c r="BX201" s="3"/>
      <c r="BY201" s="23" t="s">
        <v>44</v>
      </c>
      <c r="BZ201" s="23" t="s">
        <v>45</v>
      </c>
      <c r="CA201" s="25">
        <v>26.857488318000001</v>
      </c>
      <c r="CB201" s="25">
        <v>27.373190452397139</v>
      </c>
      <c r="CC201" s="25">
        <v>28.080280912698086</v>
      </c>
      <c r="CD201" s="25"/>
      <c r="CE201" s="25"/>
      <c r="CF201" s="25"/>
      <c r="CG201" s="63">
        <f t="shared" si="34"/>
        <v>27.436986561031745</v>
      </c>
      <c r="CV201" s="54"/>
      <c r="CW201" s="45" t="s">
        <v>35</v>
      </c>
      <c r="CX201" s="45">
        <v>11</v>
      </c>
      <c r="CY201" s="45">
        <v>3</v>
      </c>
      <c r="CZ201" s="45">
        <v>42.968000000000004</v>
      </c>
      <c r="DA201" s="45">
        <v>1.52</v>
      </c>
      <c r="DB201" s="4">
        <v>0.53700000000000003</v>
      </c>
      <c r="DC201" s="4"/>
      <c r="DE201" s="31"/>
      <c r="DZ201" s="6"/>
    </row>
    <row r="202" spans="1:130" s="5" customFormat="1" ht="15.75" thickBot="1" x14ac:dyDescent="0.3">
      <c r="A202" s="6"/>
      <c r="B202" s="6"/>
      <c r="C202" s="6"/>
      <c r="D202" s="6"/>
      <c r="E202" s="6"/>
      <c r="F202" s="6"/>
      <c r="G202" s="6"/>
      <c r="H202" s="6"/>
      <c r="V202" s="54"/>
      <c r="W202" s="4" t="s">
        <v>170</v>
      </c>
      <c r="X202" s="4"/>
      <c r="Y202" s="4"/>
      <c r="Z202" s="4"/>
      <c r="AA202" s="4"/>
      <c r="AB202" s="4"/>
      <c r="AC202" s="4"/>
      <c r="AD202" s="4"/>
      <c r="AG202" s="11"/>
      <c r="AH202" s="6"/>
      <c r="AI202" s="6"/>
      <c r="AJ202" s="6"/>
      <c r="AQ202" s="54"/>
      <c r="AR202" s="4"/>
      <c r="AS202" s="4"/>
      <c r="AT202" s="4"/>
      <c r="AU202" s="4"/>
      <c r="AV202" s="4"/>
      <c r="AW202" s="4"/>
      <c r="AX202" s="4"/>
      <c r="AY202" s="4"/>
      <c r="BB202" s="11"/>
      <c r="BC202" s="3" t="s">
        <v>9</v>
      </c>
      <c r="BD202" s="7"/>
      <c r="BE202" s="7"/>
      <c r="BL202" s="62"/>
      <c r="BM202" s="4" t="s">
        <v>161</v>
      </c>
      <c r="BN202" s="4">
        <v>4</v>
      </c>
      <c r="BO202" s="4">
        <v>1419.2360000000001</v>
      </c>
      <c r="BP202" s="4">
        <v>354.80900000000003</v>
      </c>
      <c r="BQ202" s="4">
        <v>34.256</v>
      </c>
      <c r="BR202" s="4" t="s">
        <v>104</v>
      </c>
      <c r="BS202" s="4"/>
      <c r="BT202" s="4"/>
      <c r="BU202" s="4"/>
      <c r="BV202" s="4"/>
      <c r="BW202" s="11"/>
      <c r="BX202" s="12"/>
      <c r="BY202" s="26" t="s">
        <v>46</v>
      </c>
      <c r="BZ202" s="26" t="s">
        <v>47</v>
      </c>
      <c r="CA202" s="27">
        <v>41.127963619901962</v>
      </c>
      <c r="CB202" s="27">
        <v>41.00013853763032</v>
      </c>
      <c r="CC202" s="27">
        <v>41.446307195314901</v>
      </c>
      <c r="CD202" s="27"/>
      <c r="CE202" s="27"/>
      <c r="CF202" s="27"/>
      <c r="CG202" s="63">
        <f t="shared" si="34"/>
        <v>41.191469784282397</v>
      </c>
      <c r="CV202" s="54"/>
      <c r="CW202" s="45"/>
      <c r="CX202" s="45"/>
      <c r="CY202" s="45"/>
      <c r="CZ202" s="45"/>
      <c r="DA202" s="45"/>
      <c r="DB202" s="4"/>
      <c r="DC202" s="4"/>
      <c r="DE202" s="31"/>
      <c r="DZ202" s="6"/>
    </row>
    <row r="203" spans="1:130" s="5" customFormat="1" ht="19.5" thickTop="1" x14ac:dyDescent="0.3">
      <c r="A203" s="19" t="s">
        <v>26</v>
      </c>
      <c r="B203" s="19"/>
      <c r="C203" s="19"/>
      <c r="D203" s="18"/>
      <c r="E203" s="18"/>
      <c r="F203" s="18"/>
      <c r="G203" s="18"/>
      <c r="H203" s="18"/>
      <c r="J203" s="19" t="s">
        <v>26</v>
      </c>
      <c r="K203" s="19"/>
      <c r="L203" s="19"/>
      <c r="M203" s="18"/>
      <c r="O203" s="19" t="s">
        <v>26</v>
      </c>
      <c r="P203" s="19"/>
      <c r="Q203" s="19"/>
      <c r="R203" s="18"/>
      <c r="V203" s="54"/>
      <c r="W203" s="4" t="s">
        <v>171</v>
      </c>
      <c r="X203" s="4"/>
      <c r="Y203" s="4"/>
      <c r="Z203" s="4"/>
      <c r="AA203" s="4"/>
      <c r="AB203" s="4"/>
      <c r="AC203" s="4"/>
      <c r="AD203" s="4"/>
      <c r="AG203" s="11"/>
      <c r="AH203" s="19" t="s">
        <v>26</v>
      </c>
      <c r="AI203" s="19"/>
      <c r="AJ203" s="19"/>
      <c r="AL203" s="19" t="s">
        <v>26</v>
      </c>
      <c r="AM203" s="19"/>
      <c r="AN203" s="19"/>
      <c r="AO203" s="18"/>
      <c r="AQ203" s="54"/>
      <c r="AR203" s="4" t="s">
        <v>204</v>
      </c>
      <c r="AS203" s="4"/>
      <c r="AT203" s="4"/>
      <c r="AU203" s="4"/>
      <c r="AV203" s="4"/>
      <c r="AW203" s="4"/>
      <c r="AX203" s="4"/>
      <c r="AY203" s="4"/>
      <c r="BB203" s="11"/>
      <c r="BC203" s="6"/>
      <c r="BD203" s="6"/>
      <c r="BE203" s="6"/>
      <c r="BL203" s="62"/>
      <c r="BM203" s="4" t="s">
        <v>162</v>
      </c>
      <c r="BN203" s="4">
        <v>25</v>
      </c>
      <c r="BO203" s="4">
        <v>258.94</v>
      </c>
      <c r="BP203" s="4">
        <v>10.358000000000001</v>
      </c>
      <c r="BQ203" s="4"/>
      <c r="BR203" s="4"/>
      <c r="BS203" s="4"/>
      <c r="BT203" s="4"/>
      <c r="BU203" s="4"/>
      <c r="BV203" s="4"/>
      <c r="BW203" s="11"/>
      <c r="BX203" s="20" t="s">
        <v>49</v>
      </c>
      <c r="BY203" s="2"/>
      <c r="BZ203" s="2"/>
      <c r="CA203" s="2"/>
      <c r="CB203" s="2"/>
      <c r="CC203" s="2"/>
      <c r="CD203" s="2"/>
      <c r="CE203" s="2"/>
      <c r="CF203" s="2"/>
      <c r="CG203" s="30" t="s">
        <v>15</v>
      </c>
      <c r="CI203" s="20" t="s">
        <v>50</v>
      </c>
      <c r="CJ203" s="2"/>
      <c r="CK203" s="2"/>
      <c r="CL203" s="30" t="s">
        <v>15</v>
      </c>
      <c r="CM203" s="30" t="s">
        <v>4</v>
      </c>
      <c r="CN203" s="30" t="s">
        <v>5</v>
      </c>
      <c r="CV203" s="54"/>
      <c r="CW203" s="45" t="s">
        <v>154</v>
      </c>
      <c r="CX203" s="45" t="s">
        <v>155</v>
      </c>
      <c r="CY203" s="45" t="s">
        <v>156</v>
      </c>
      <c r="CZ203" s="45" t="s">
        <v>157</v>
      </c>
      <c r="DA203" s="45" t="s">
        <v>158</v>
      </c>
      <c r="DB203" s="4" t="s">
        <v>159</v>
      </c>
      <c r="DC203" s="4"/>
      <c r="DE203" s="31"/>
      <c r="DZ203" s="6"/>
    </row>
    <row r="204" spans="1:130" s="5" customFormat="1" ht="19.5" thickBot="1" x14ac:dyDescent="0.35">
      <c r="A204" s="13" t="s">
        <v>16</v>
      </c>
      <c r="B204" s="14">
        <v>1</v>
      </c>
      <c r="C204" s="14">
        <v>2</v>
      </c>
      <c r="D204" s="14">
        <v>3</v>
      </c>
      <c r="E204" s="14">
        <v>4</v>
      </c>
      <c r="F204" s="14">
        <v>5</v>
      </c>
      <c r="G204" s="14">
        <v>6</v>
      </c>
      <c r="H204" s="14">
        <v>7</v>
      </c>
      <c r="J204" s="22" t="s">
        <v>16</v>
      </c>
      <c r="K204" s="23" t="s">
        <v>30</v>
      </c>
      <c r="L204" s="23" t="s">
        <v>31</v>
      </c>
      <c r="M204" s="23" t="s">
        <v>29</v>
      </c>
      <c r="O204" s="23" t="s">
        <v>3</v>
      </c>
      <c r="P204" s="23" t="s">
        <v>30</v>
      </c>
      <c r="Q204" s="23" t="s">
        <v>31</v>
      </c>
      <c r="R204" s="23" t="s">
        <v>29</v>
      </c>
      <c r="S204" s="23" t="s">
        <v>4</v>
      </c>
      <c r="T204" s="23" t="s">
        <v>5</v>
      </c>
      <c r="V204" s="54"/>
      <c r="W204" s="4" t="s">
        <v>172</v>
      </c>
      <c r="X204" s="4"/>
      <c r="Y204" s="4"/>
      <c r="Z204" s="4"/>
      <c r="AA204" s="4"/>
      <c r="AB204" s="4"/>
      <c r="AC204" s="4"/>
      <c r="AD204" s="4"/>
      <c r="AG204" s="11"/>
      <c r="AH204" s="22" t="s">
        <v>16</v>
      </c>
      <c r="AI204" s="23"/>
      <c r="AJ204" s="23" t="s">
        <v>143</v>
      </c>
      <c r="AL204" s="23" t="s">
        <v>3</v>
      </c>
      <c r="AM204" s="23" t="s">
        <v>30</v>
      </c>
      <c r="AN204" s="23" t="s">
        <v>4</v>
      </c>
      <c r="AO204" s="23" t="s">
        <v>5</v>
      </c>
      <c r="AQ204" s="54"/>
      <c r="AR204" s="4"/>
      <c r="AS204" s="4"/>
      <c r="AT204" s="4"/>
      <c r="AU204" s="4"/>
      <c r="AV204" s="4"/>
      <c r="AW204" s="4"/>
      <c r="AX204" s="4"/>
      <c r="AY204" s="4"/>
      <c r="BB204" s="11"/>
      <c r="BC204" s="19" t="s">
        <v>26</v>
      </c>
      <c r="BD204" s="19"/>
      <c r="BE204" s="19"/>
      <c r="BG204" s="19" t="s">
        <v>26</v>
      </c>
      <c r="BH204" s="19"/>
      <c r="BI204" s="19"/>
      <c r="BJ204" s="18"/>
      <c r="BL204" s="62"/>
      <c r="BM204" s="4" t="s">
        <v>163</v>
      </c>
      <c r="BN204" s="4">
        <v>39</v>
      </c>
      <c r="BO204" s="4">
        <v>2048.9949999999999</v>
      </c>
      <c r="BP204" s="4">
        <v>52.537999999999997</v>
      </c>
      <c r="BQ204" s="4"/>
      <c r="BR204" s="4"/>
      <c r="BS204" s="4"/>
      <c r="BT204" s="4"/>
      <c r="BU204" s="4"/>
      <c r="BV204" s="4"/>
      <c r="BW204" s="11"/>
      <c r="BX204" s="22" t="s">
        <v>16</v>
      </c>
      <c r="BY204" s="23" t="s">
        <v>39</v>
      </c>
      <c r="BZ204" s="23" t="s">
        <v>40</v>
      </c>
      <c r="CA204" s="25"/>
      <c r="CB204" s="25"/>
      <c r="CC204" s="25"/>
      <c r="CD204" s="25"/>
      <c r="CE204" s="25"/>
      <c r="CF204" s="25"/>
      <c r="CG204" s="2"/>
      <c r="CI204" s="30" t="s">
        <v>35</v>
      </c>
      <c r="CJ204" s="23" t="s">
        <v>39</v>
      </c>
      <c r="CK204" s="23" t="s">
        <v>40</v>
      </c>
      <c r="CL204" s="25">
        <f>AVERAGE(CG204,CG210,CG216,CG222,CG228,CG234,CG240,CG246,CG252,CG258,CG264)</f>
        <v>34.951195026890424</v>
      </c>
      <c r="CM204" s="25">
        <f>STDEV(CG204,CG210,CG216,CG222,CG228,CG234,CG240,CG246,CG252,CG258,CG264)</f>
        <v>3.511870577946504</v>
      </c>
      <c r="CN204" s="25">
        <f>CM204/(SQRT(8))</f>
        <v>1.2416337501577464</v>
      </c>
      <c r="CV204" s="54"/>
      <c r="CW204" s="45" t="s">
        <v>160</v>
      </c>
      <c r="CX204" s="45">
        <v>10</v>
      </c>
      <c r="CY204" s="45">
        <v>66.947999999999993</v>
      </c>
      <c r="CZ204" s="45">
        <v>6.6950000000000003</v>
      </c>
      <c r="DA204" s="45"/>
      <c r="DB204" s="4"/>
      <c r="DC204" s="4"/>
      <c r="DE204" s="31"/>
      <c r="DZ204" s="6"/>
    </row>
    <row r="205" spans="1:130" s="5" customFormat="1" ht="15.75" thickTop="1" x14ac:dyDescent="0.25">
      <c r="A205" s="3" t="s">
        <v>0</v>
      </c>
      <c r="B205" s="7">
        <v>150</v>
      </c>
      <c r="C205" s="7">
        <v>26</v>
      </c>
      <c r="D205" s="7">
        <v>4</v>
      </c>
      <c r="E205" s="7"/>
      <c r="F205" s="7"/>
      <c r="G205" s="7"/>
      <c r="H205" s="7"/>
      <c r="J205" s="3" t="s">
        <v>0</v>
      </c>
      <c r="K205" s="7">
        <f>(SUM(B205:H205))/360</f>
        <v>0.5</v>
      </c>
      <c r="L205" s="7">
        <f>(K205/K208)*100</f>
        <v>23.622047244094489</v>
      </c>
      <c r="M205" s="7">
        <f>(L205/100)*60</f>
        <v>14.173228346456693</v>
      </c>
      <c r="O205" s="3" t="s">
        <v>0</v>
      </c>
      <c r="P205" s="7">
        <f t="shared" ref="P205:R208" si="35">AVERAGE(K205,K211,K217,K223,K229,K235,K241,K247,K253,K259,K265)</f>
        <v>0.7686507936507937</v>
      </c>
      <c r="Q205" s="7">
        <f t="shared" si="35"/>
        <v>30.011907461129677</v>
      </c>
      <c r="R205" s="7">
        <f t="shared" si="35"/>
        <v>18.007144476677805</v>
      </c>
      <c r="S205" s="7">
        <f>STDEV(L205,L211,L217,L223,L229,L235,L241,L247,L253,L259,L265)</f>
        <v>10.944810730793622</v>
      </c>
      <c r="T205" s="7">
        <f>S205/(SQRT(8))</f>
        <v>3.8695749432737312</v>
      </c>
      <c r="V205" s="54"/>
      <c r="W205" s="4"/>
      <c r="X205" s="4"/>
      <c r="Y205" s="4"/>
      <c r="Z205" s="4"/>
      <c r="AA205" s="4"/>
      <c r="AB205" s="4"/>
      <c r="AC205" s="4"/>
      <c r="AD205" s="4"/>
      <c r="AG205" s="11"/>
      <c r="AH205" s="3" t="s">
        <v>0</v>
      </c>
      <c r="AI205" s="7"/>
      <c r="AJ205" s="7">
        <v>43.902439024390247</v>
      </c>
      <c r="AL205" s="3" t="s">
        <v>0</v>
      </c>
      <c r="AM205" s="7">
        <f>AVERAGE(AJ205,AJ211,AJ217,AJ223,AJ229,AJ235,AJ241,AJ247,AJ253,AJ259,AJ265)</f>
        <v>59.555131125821489</v>
      </c>
      <c r="AN205" s="7">
        <f>STDEV(AJ205,AJ211,AJ217,AJ223,AJ229,AJ235,AJ241,AJ247,AJ253,AJ259,AJ265)</f>
        <v>21.032536056945034</v>
      </c>
      <c r="AO205" s="7">
        <f>AN205/(SQRT(7))</f>
        <v>7.9495514068107997</v>
      </c>
      <c r="AQ205" s="54"/>
      <c r="AR205" s="4" t="s">
        <v>205</v>
      </c>
      <c r="AS205" s="4"/>
      <c r="AT205" s="4"/>
      <c r="AU205" s="4"/>
      <c r="AV205" s="4"/>
      <c r="AW205" s="4"/>
      <c r="AX205" s="4"/>
      <c r="AY205" s="4"/>
      <c r="BB205" s="11"/>
      <c r="BC205" s="22" t="s">
        <v>16</v>
      </c>
      <c r="BD205" s="23" t="s">
        <v>36</v>
      </c>
      <c r="BE205" s="23" t="s">
        <v>37</v>
      </c>
      <c r="BG205" s="23" t="s">
        <v>3</v>
      </c>
      <c r="BH205" s="23" t="s">
        <v>30</v>
      </c>
      <c r="BI205" s="23" t="s">
        <v>4</v>
      </c>
      <c r="BJ205" s="23" t="s">
        <v>5</v>
      </c>
      <c r="BL205" s="62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11"/>
      <c r="BX205" s="3"/>
      <c r="BY205" s="23" t="s">
        <v>39</v>
      </c>
      <c r="BZ205" s="23" t="s">
        <v>41</v>
      </c>
      <c r="CA205" s="25"/>
      <c r="CB205" s="25"/>
      <c r="CC205" s="25"/>
      <c r="CD205" s="25"/>
      <c r="CE205" s="25"/>
      <c r="CF205" s="25"/>
      <c r="CG205" s="2"/>
      <c r="CI205" s="3"/>
      <c r="CJ205" s="23" t="s">
        <v>39</v>
      </c>
      <c r="CK205" s="23" t="s">
        <v>41</v>
      </c>
      <c r="CL205" s="25">
        <f t="shared" ref="CL205:CL206" si="36">AVERAGE(CG205,CG211,CG217,CG223,CG229,CG235,CG241,CG247,CG253,CG259,CG265)</f>
        <v>29.303837464041919</v>
      </c>
      <c r="CM205" s="25">
        <f t="shared" ref="CM205:CM209" si="37">STDEV(CG205,CG211,CG217,CG223,CG229,CG235,CG241,CG247,CG253,CG259,CG265)</f>
        <v>4.3025614131408298</v>
      </c>
      <c r="CN205" s="25">
        <f t="shared" ref="CN205:CN209" si="38">CM205/(SQRT(8))</f>
        <v>1.5211851758517276</v>
      </c>
      <c r="CV205" s="54"/>
      <c r="CW205" s="45" t="s">
        <v>161</v>
      </c>
      <c r="CX205" s="45">
        <v>4</v>
      </c>
      <c r="CY205" s="45">
        <v>2480.415</v>
      </c>
      <c r="CZ205" s="45">
        <v>620.10400000000004</v>
      </c>
      <c r="DA205" s="45">
        <v>118.349</v>
      </c>
      <c r="DB205" s="4" t="s">
        <v>104</v>
      </c>
      <c r="DC205" s="4"/>
      <c r="DE205" s="31"/>
      <c r="DZ205" s="6"/>
    </row>
    <row r="206" spans="1:130" s="5" customFormat="1" x14ac:dyDescent="0.25">
      <c r="A206" s="3" t="s">
        <v>1</v>
      </c>
      <c r="B206" s="7">
        <v>168</v>
      </c>
      <c r="C206" s="7">
        <v>252</v>
      </c>
      <c r="D206" s="7">
        <v>19</v>
      </c>
      <c r="E206" s="7"/>
      <c r="F206" s="7"/>
      <c r="G206" s="7"/>
      <c r="H206" s="7"/>
      <c r="J206" s="3" t="s">
        <v>1</v>
      </c>
      <c r="K206" s="7">
        <f>(SUM(B206:H206))/360</f>
        <v>1.2194444444444446</v>
      </c>
      <c r="L206" s="7">
        <f>(K206/K208)*100</f>
        <v>57.611548556430449</v>
      </c>
      <c r="M206" s="7">
        <f>(L206/100)*60</f>
        <v>34.566929133858267</v>
      </c>
      <c r="O206" s="3" t="s">
        <v>1</v>
      </c>
      <c r="P206" s="7">
        <f t="shared" si="35"/>
        <v>1.3027777777777778</v>
      </c>
      <c r="Q206" s="7">
        <f t="shared" si="35"/>
        <v>52.688152298425962</v>
      </c>
      <c r="R206" s="7">
        <f t="shared" si="35"/>
        <v>31.612891379055579</v>
      </c>
      <c r="S206" s="7">
        <f>STDEV(L206,L212,L218,L224,L230,L236,L242,L248,L254,L260,L266)</f>
        <v>9.2472892771475195</v>
      </c>
      <c r="T206" s="7">
        <f>S206/(SQRT(8))</f>
        <v>3.269410477732329</v>
      </c>
      <c r="V206" s="54"/>
      <c r="W206" s="4"/>
      <c r="X206" s="4"/>
      <c r="Y206" s="4"/>
      <c r="Z206" s="4"/>
      <c r="AA206" s="4"/>
      <c r="AB206" s="4"/>
      <c r="AC206" s="4"/>
      <c r="AD206" s="4"/>
      <c r="AG206" s="11"/>
      <c r="AH206" s="3" t="s">
        <v>13</v>
      </c>
      <c r="AI206" s="7"/>
      <c r="AJ206" s="7">
        <v>78.214285714285708</v>
      </c>
      <c r="AL206" s="3" t="s">
        <v>13</v>
      </c>
      <c r="AM206" s="7">
        <f>AVERAGE(AJ206,AJ212,AJ218,AJ224,AJ230,AJ236,AJ242,AJ248,AJ254,AJ260,AJ266)</f>
        <v>84.796993256176933</v>
      </c>
      <c r="AN206" s="7">
        <f>STDEV(AJ206,AJ212,AJ218,AJ224,AJ230,AJ236,AJ242,AJ248,AJ254,AJ260,AJ266)</f>
        <v>25.792536666476295</v>
      </c>
      <c r="AO206" s="7">
        <f>AN206/(SQRT(7))</f>
        <v>9.748662528715883</v>
      </c>
      <c r="AQ206" s="54"/>
      <c r="AR206" s="4" t="s">
        <v>181</v>
      </c>
      <c r="AS206" s="4"/>
      <c r="AT206" s="4"/>
      <c r="AU206" s="4"/>
      <c r="AV206" s="4"/>
      <c r="AW206" s="4"/>
      <c r="AX206" s="4"/>
      <c r="AY206" s="4"/>
      <c r="BB206" s="11"/>
      <c r="BC206" s="3" t="s">
        <v>6</v>
      </c>
      <c r="BD206" s="7">
        <v>31</v>
      </c>
      <c r="BE206" s="7">
        <f>BD206/K208</f>
        <v>14.645669291338583</v>
      </c>
      <c r="BG206" s="3" t="s">
        <v>6</v>
      </c>
      <c r="BH206" s="7">
        <f>AVERAGE(BE206,BE212,BE218,BE224,BE230,BE236,BE242,BE248,BE254,BE260,BE266)</f>
        <v>15.360515649840561</v>
      </c>
      <c r="BI206" s="7">
        <f>STDEV(BE206,BE212,BE218,BE224,BE230,BE236,BE242,BE248,BE254,BE260,BE266)</f>
        <v>7.110452990686154</v>
      </c>
      <c r="BJ206" s="7">
        <f>BI206/(SQRT(5))</f>
        <v>3.1798912475981838</v>
      </c>
      <c r="BL206" s="62"/>
      <c r="BM206" s="4" t="s">
        <v>164</v>
      </c>
      <c r="BN206" s="4"/>
      <c r="BO206" s="4"/>
      <c r="BP206" s="4"/>
      <c r="BQ206" s="4"/>
      <c r="BR206" s="4"/>
      <c r="BS206" s="4"/>
      <c r="BT206" s="4"/>
      <c r="BU206" s="4"/>
      <c r="BV206" s="4"/>
      <c r="BW206" s="11"/>
      <c r="BX206" s="3"/>
      <c r="BY206" s="23" t="s">
        <v>42</v>
      </c>
      <c r="BZ206" s="23" t="s">
        <v>2</v>
      </c>
      <c r="CA206" s="25"/>
      <c r="CB206" s="25"/>
      <c r="CC206" s="25"/>
      <c r="CD206" s="25"/>
      <c r="CE206" s="25"/>
      <c r="CF206" s="25"/>
      <c r="CG206" s="2"/>
      <c r="CI206" s="3"/>
      <c r="CJ206" s="23" t="s">
        <v>42</v>
      </c>
      <c r="CK206" s="23" t="s">
        <v>2</v>
      </c>
      <c r="CL206" s="25">
        <f t="shared" si="36"/>
        <v>45.421818074034498</v>
      </c>
      <c r="CM206" s="25">
        <f t="shared" si="37"/>
        <v>5.2615206301002528</v>
      </c>
      <c r="CN206" s="25">
        <f t="shared" si="38"/>
        <v>1.8602284584484023</v>
      </c>
      <c r="CV206" s="54"/>
      <c r="CW206" s="45" t="s">
        <v>162</v>
      </c>
      <c r="CX206" s="45">
        <v>26</v>
      </c>
      <c r="CY206" s="45">
        <v>136.22999999999999</v>
      </c>
      <c r="CZ206" s="45">
        <v>5.24</v>
      </c>
      <c r="DA206" s="45"/>
      <c r="DB206" s="4"/>
      <c r="DC206" s="4"/>
      <c r="DE206" s="31"/>
      <c r="DZ206" s="6"/>
    </row>
    <row r="207" spans="1:130" s="5" customFormat="1" x14ac:dyDescent="0.25">
      <c r="A207" s="1" t="s">
        <v>2</v>
      </c>
      <c r="B207" s="8">
        <v>42</v>
      </c>
      <c r="C207" s="8">
        <v>82</v>
      </c>
      <c r="D207" s="8">
        <v>19</v>
      </c>
      <c r="E207" s="8"/>
      <c r="F207" s="8"/>
      <c r="G207" s="8"/>
      <c r="H207" s="8"/>
      <c r="J207" s="1" t="s">
        <v>2</v>
      </c>
      <c r="K207" s="8">
        <f>(SUM(B207:H207))/360</f>
        <v>0.3972222222222222</v>
      </c>
      <c r="L207" s="8">
        <f>(K207/K208)*100</f>
        <v>18.766404199475065</v>
      </c>
      <c r="M207" s="8">
        <f>(L207/100)*60</f>
        <v>11.259842519685039</v>
      </c>
      <c r="O207" s="1" t="s">
        <v>2</v>
      </c>
      <c r="P207" s="8">
        <f t="shared" si="35"/>
        <v>0.42142857142857143</v>
      </c>
      <c r="Q207" s="8">
        <f t="shared" si="35"/>
        <v>17.299940240444361</v>
      </c>
      <c r="R207" s="8">
        <f t="shared" si="35"/>
        <v>10.379964144266614</v>
      </c>
      <c r="S207" s="7">
        <f>STDEV(L207,L213,L219,L225,L231,L237,L243,L249,L255,L261,L267)</f>
        <v>12.669617970648108</v>
      </c>
      <c r="T207" s="7">
        <f>S207/(SQRT(8))</f>
        <v>4.4793863910441107</v>
      </c>
      <c r="V207" s="54"/>
      <c r="W207" s="4" t="s">
        <v>173</v>
      </c>
      <c r="X207" s="4"/>
      <c r="Y207" s="4"/>
      <c r="Z207" s="4"/>
      <c r="AA207" s="4"/>
      <c r="AB207" s="4"/>
      <c r="AC207" s="4"/>
      <c r="AD207" s="4"/>
      <c r="AG207" s="11"/>
      <c r="AH207" s="3" t="s">
        <v>2</v>
      </c>
      <c r="AI207" s="7"/>
      <c r="AJ207" s="7">
        <v>57.2</v>
      </c>
      <c r="AL207" s="3" t="s">
        <v>2</v>
      </c>
      <c r="AM207" s="7">
        <f>AVERAGE(AJ207,AJ213,AJ219,AJ225,AJ231,AJ237,AJ243,AJ249,AJ255,AJ261,AJ267)</f>
        <v>72.114009139009141</v>
      </c>
      <c r="AN207" s="7">
        <f>STDEV(AJ207,AJ213,AJ219,AJ225,AJ231,AJ237,AJ243,AJ249,AJ255,AJ261,AJ267)</f>
        <v>49.753175094947629</v>
      </c>
      <c r="AO207" s="7">
        <f>AN207/(SQRT(7))</f>
        <v>18.80493260529769</v>
      </c>
      <c r="AQ207" s="54"/>
      <c r="AR207" s="4"/>
      <c r="AS207" s="4"/>
      <c r="AT207" s="4"/>
      <c r="AU207" s="4"/>
      <c r="AV207" s="4"/>
      <c r="AW207" s="4"/>
      <c r="AX207" s="4"/>
      <c r="AY207" s="4"/>
      <c r="BB207" s="11"/>
      <c r="BC207" s="3" t="s">
        <v>7</v>
      </c>
      <c r="BD207" s="7">
        <v>42</v>
      </c>
      <c r="BE207" s="7">
        <f>BD207/K208</f>
        <v>19.84251968503937</v>
      </c>
      <c r="BG207" s="3" t="s">
        <v>7</v>
      </c>
      <c r="BH207" s="7">
        <f>AVERAGE(BE207,BE213,BE219,BE225,BE231,BE237,BE243,BE249,BE255,BE261,BE267)</f>
        <v>19.785251997721168</v>
      </c>
      <c r="BI207" s="7">
        <f t="shared" ref="BI207:BI209" si="39">STDEV(BE207,BE213,BE219,BE225,BE231,BE237,BE243,BE249,BE255,BE261,BE267)</f>
        <v>8.613259655607159</v>
      </c>
      <c r="BJ207" s="7">
        <f t="shared" ref="BJ207:BJ209" si="40">BI207/(SQRT(5))</f>
        <v>3.851966819558807</v>
      </c>
      <c r="BL207" s="62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11"/>
      <c r="BX207" s="3"/>
      <c r="BY207" s="23" t="s">
        <v>42</v>
      </c>
      <c r="BZ207" s="23" t="s">
        <v>43</v>
      </c>
      <c r="CA207" s="25"/>
      <c r="CB207" s="25"/>
      <c r="CC207" s="25"/>
      <c r="CD207" s="25"/>
      <c r="CE207" s="25"/>
      <c r="CF207" s="25"/>
      <c r="CG207" s="2"/>
      <c r="CI207" s="3"/>
      <c r="CJ207" s="23" t="s">
        <v>42</v>
      </c>
      <c r="CK207" s="23" t="s">
        <v>43</v>
      </c>
      <c r="CL207" s="25">
        <f>AVERAGE(CG207,CG213,CG219,CG225,CG231,CG237,CG243,CG249,CG255,CG261,CG267)</f>
        <v>42.968332107724891</v>
      </c>
      <c r="CM207" s="25">
        <f t="shared" si="37"/>
        <v>1.5200714672661111</v>
      </c>
      <c r="CN207" s="25">
        <f t="shared" si="38"/>
        <v>0.53742642119602613</v>
      </c>
      <c r="CV207" s="54"/>
      <c r="CW207" s="45" t="s">
        <v>163</v>
      </c>
      <c r="CX207" s="45">
        <v>40</v>
      </c>
      <c r="CY207" s="45">
        <v>2877.694</v>
      </c>
      <c r="CZ207" s="45">
        <v>71.941999999999993</v>
      </c>
      <c r="DA207" s="45"/>
      <c r="DB207" s="4"/>
      <c r="DC207" s="4"/>
      <c r="DE207" s="31"/>
      <c r="DZ207" s="6"/>
    </row>
    <row r="208" spans="1:130" s="5" customFormat="1" x14ac:dyDescent="0.25">
      <c r="A208" s="3" t="s">
        <v>10</v>
      </c>
      <c r="B208" s="7">
        <v>360</v>
      </c>
      <c r="C208" s="7">
        <v>360</v>
      </c>
      <c r="D208" s="7">
        <v>42</v>
      </c>
      <c r="E208" s="7"/>
      <c r="F208" s="7"/>
      <c r="G208" s="7"/>
      <c r="H208" s="7"/>
      <c r="J208" s="3" t="s">
        <v>10</v>
      </c>
      <c r="K208" s="7">
        <f>(SUM(B208:H208))/360</f>
        <v>2.1166666666666667</v>
      </c>
      <c r="L208" s="7">
        <f>SUM(L205:L207)</f>
        <v>100</v>
      </c>
      <c r="M208" s="7">
        <f>SUM(M205:M207)</f>
        <v>60</v>
      </c>
      <c r="O208" s="3" t="s">
        <v>10</v>
      </c>
      <c r="P208" s="7">
        <f t="shared" si="35"/>
        <v>2.4928571428571429</v>
      </c>
      <c r="Q208" s="7">
        <f t="shared" si="35"/>
        <v>100</v>
      </c>
      <c r="R208" s="7">
        <f t="shared" si="35"/>
        <v>60</v>
      </c>
      <c r="S208" s="7">
        <f>STDEV(K208,K214,K220,K226,K232,K238,K244,K250,K256,K262,K268)</f>
        <v>0.29137047192644788</v>
      </c>
      <c r="T208" s="7"/>
      <c r="V208" s="54"/>
      <c r="W208" s="4"/>
      <c r="X208" s="4"/>
      <c r="Y208" s="4"/>
      <c r="Z208" s="4"/>
      <c r="AA208" s="4"/>
      <c r="AB208" s="4"/>
      <c r="AC208" s="4"/>
      <c r="AD208" s="4"/>
      <c r="AG208" s="11"/>
      <c r="AH208" s="3"/>
      <c r="AI208" s="7"/>
      <c r="AJ208" s="7"/>
      <c r="AL208" s="3"/>
      <c r="AM208" s="7"/>
      <c r="AN208" s="7"/>
      <c r="AO208" s="7"/>
      <c r="AQ208" s="54"/>
      <c r="AR208" s="4" t="s">
        <v>168</v>
      </c>
      <c r="AS208" s="4"/>
      <c r="AT208" s="4"/>
      <c r="AU208" s="4"/>
      <c r="AV208" s="4"/>
      <c r="AW208" s="4"/>
      <c r="AX208" s="4"/>
      <c r="AY208" s="4"/>
      <c r="BB208" s="11"/>
      <c r="BC208" s="3" t="s">
        <v>8</v>
      </c>
      <c r="BD208" s="7">
        <v>25</v>
      </c>
      <c r="BE208" s="7">
        <f>BD208/K208</f>
        <v>11.811023622047244</v>
      </c>
      <c r="BG208" s="3" t="s">
        <v>8</v>
      </c>
      <c r="BH208" s="7">
        <f t="shared" ref="BH208:BH209" si="41">AVERAGE(BE208,BE214,BE220,BE226,BE232,BE238,BE244,BE250,BE256,BE262,BE268)</f>
        <v>8.5580704290535063</v>
      </c>
      <c r="BI208" s="7">
        <f t="shared" si="39"/>
        <v>2.2287515545201542</v>
      </c>
      <c r="BJ208" s="7">
        <f t="shared" si="40"/>
        <v>0.99672799617307861</v>
      </c>
      <c r="BL208" s="62"/>
      <c r="BM208" s="4" t="s">
        <v>189</v>
      </c>
      <c r="BN208" s="4"/>
      <c r="BO208" s="4"/>
      <c r="BP208" s="4"/>
      <c r="BQ208" s="4"/>
      <c r="BR208" s="4"/>
      <c r="BS208" s="4"/>
      <c r="BT208" s="4"/>
      <c r="BU208" s="4"/>
      <c r="BV208" s="4"/>
      <c r="BW208" s="11"/>
      <c r="BX208" s="3"/>
      <c r="BY208" s="23" t="s">
        <v>44</v>
      </c>
      <c r="BZ208" s="23" t="s">
        <v>45</v>
      </c>
      <c r="CA208" s="25"/>
      <c r="CB208" s="25"/>
      <c r="CC208" s="25"/>
      <c r="CD208" s="25"/>
      <c r="CE208" s="25"/>
      <c r="CF208" s="25"/>
      <c r="CG208" s="2"/>
      <c r="CI208" s="3"/>
      <c r="CJ208" s="23" t="s">
        <v>44</v>
      </c>
      <c r="CK208" s="23" t="s">
        <v>45</v>
      </c>
      <c r="CL208" s="25">
        <f t="shared" ref="CL208:CL209" si="42">AVERAGE(CG208,CG214,CG220,CG226,CG232,CG238,CG244,CG250,CG256,CG262,CG268)</f>
        <v>26.335615454466911</v>
      </c>
      <c r="CM208" s="25">
        <f t="shared" si="37"/>
        <v>2.9115158594337824</v>
      </c>
      <c r="CN208" s="25">
        <f t="shared" si="38"/>
        <v>1.0293763038689032</v>
      </c>
      <c r="CV208" s="54"/>
      <c r="CW208" s="45"/>
      <c r="CX208" s="45"/>
      <c r="CY208" s="45"/>
      <c r="CZ208" s="45"/>
      <c r="DA208" s="45"/>
      <c r="DB208" s="4"/>
      <c r="DC208" s="4"/>
      <c r="DE208" s="31"/>
      <c r="DZ208" s="6"/>
    </row>
    <row r="209" spans="1:130" s="5" customFormat="1" ht="15.75" thickBot="1" x14ac:dyDescent="0.3">
      <c r="V209" s="54"/>
      <c r="W209" s="4" t="s">
        <v>98</v>
      </c>
      <c r="X209" s="4"/>
      <c r="Y209" s="4"/>
      <c r="Z209" s="4"/>
      <c r="AA209" s="4"/>
      <c r="AB209" s="4"/>
      <c r="AC209" s="4"/>
      <c r="AD209" s="4"/>
      <c r="AG209" s="11"/>
      <c r="AQ209" s="54"/>
      <c r="AR209" s="4" t="s">
        <v>169</v>
      </c>
      <c r="AS209" s="4"/>
      <c r="AT209" s="4"/>
      <c r="AU209" s="4"/>
      <c r="AV209" s="4"/>
      <c r="AW209" s="4"/>
      <c r="AX209" s="4"/>
      <c r="AY209" s="4"/>
      <c r="BB209" s="11"/>
      <c r="BC209" s="3" t="s">
        <v>9</v>
      </c>
      <c r="BD209" s="7">
        <v>10</v>
      </c>
      <c r="BE209" s="7">
        <f>BD209/K208</f>
        <v>4.7244094488188972</v>
      </c>
      <c r="BG209" s="3" t="s">
        <v>9</v>
      </c>
      <c r="BH209" s="7">
        <f t="shared" si="41"/>
        <v>4.4308287301092895</v>
      </c>
      <c r="BI209" s="7">
        <f t="shared" si="39"/>
        <v>1.5379585039024253</v>
      </c>
      <c r="BJ209" s="7">
        <f t="shared" si="40"/>
        <v>0.68779595225993961</v>
      </c>
      <c r="BL209" s="62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11"/>
      <c r="BX209" s="12"/>
      <c r="BY209" s="26" t="s">
        <v>46</v>
      </c>
      <c r="BZ209" s="26" t="s">
        <v>47</v>
      </c>
      <c r="CA209" s="27"/>
      <c r="CB209" s="27"/>
      <c r="CC209" s="27"/>
      <c r="CD209" s="27"/>
      <c r="CE209" s="27"/>
      <c r="CF209" s="27"/>
      <c r="CG209" s="2"/>
      <c r="CI209" s="12"/>
      <c r="CJ209" s="26" t="s">
        <v>46</v>
      </c>
      <c r="CK209" s="26" t="s">
        <v>47</v>
      </c>
      <c r="CL209" s="25">
        <f t="shared" si="42"/>
        <v>42.701826227259637</v>
      </c>
      <c r="CM209" s="25">
        <f t="shared" si="37"/>
        <v>1.8576752244335835</v>
      </c>
      <c r="CN209" s="25">
        <f t="shared" si="38"/>
        <v>0.6567873742196142</v>
      </c>
      <c r="CV209" s="54"/>
      <c r="CW209" s="45" t="s">
        <v>164</v>
      </c>
      <c r="CX209" s="45"/>
      <c r="CY209" s="45"/>
      <c r="CZ209" s="45"/>
      <c r="DA209" s="45"/>
      <c r="DB209" s="4"/>
      <c r="DC209" s="4"/>
      <c r="DE209" s="31"/>
      <c r="DZ209" s="6"/>
    </row>
    <row r="210" spans="1:130" s="5" customFormat="1" ht="16.5" thickTop="1" thickBot="1" x14ac:dyDescent="0.3">
      <c r="A210" s="13" t="s">
        <v>17</v>
      </c>
      <c r="B210" s="14">
        <v>1</v>
      </c>
      <c r="C210" s="14">
        <v>2</v>
      </c>
      <c r="D210" s="14">
        <v>3</v>
      </c>
      <c r="E210" s="14">
        <v>4</v>
      </c>
      <c r="F210" s="14">
        <v>5</v>
      </c>
      <c r="G210" s="14">
        <v>6</v>
      </c>
      <c r="H210" s="14">
        <v>7</v>
      </c>
      <c r="J210" s="22" t="s">
        <v>17</v>
      </c>
      <c r="K210" s="23" t="s">
        <v>30</v>
      </c>
      <c r="L210" s="23" t="s">
        <v>31</v>
      </c>
      <c r="M210" s="23" t="s">
        <v>29</v>
      </c>
      <c r="V210" s="54"/>
      <c r="W210" s="4" t="s">
        <v>99</v>
      </c>
      <c r="X210" s="4" t="s">
        <v>100</v>
      </c>
      <c r="Y210" s="4" t="s">
        <v>174</v>
      </c>
      <c r="Z210" s="4" t="s">
        <v>175</v>
      </c>
      <c r="AA210" s="4" t="s">
        <v>101</v>
      </c>
      <c r="AB210" s="4" t="s">
        <v>102</v>
      </c>
      <c r="AC210" s="4"/>
      <c r="AD210" s="4"/>
      <c r="AG210" s="11"/>
      <c r="AH210" s="22" t="s">
        <v>17</v>
      </c>
      <c r="AI210" s="23"/>
      <c r="AJ210" s="23" t="s">
        <v>143</v>
      </c>
      <c r="AQ210" s="54"/>
      <c r="AR210" s="4" t="s">
        <v>170</v>
      </c>
      <c r="AS210" s="4"/>
      <c r="AT210" s="4"/>
      <c r="AU210" s="4"/>
      <c r="AV210" s="4"/>
      <c r="AW210" s="4"/>
      <c r="AX210" s="4"/>
      <c r="AY210" s="4"/>
      <c r="BB210" s="11"/>
      <c r="BL210" s="62"/>
      <c r="BM210" s="4" t="s">
        <v>168</v>
      </c>
      <c r="BN210" s="4"/>
      <c r="BO210" s="4"/>
      <c r="BP210" s="4"/>
      <c r="BQ210" s="4"/>
      <c r="BR210" s="4"/>
      <c r="BS210" s="4"/>
      <c r="BT210" s="4"/>
      <c r="BU210" s="4"/>
      <c r="BV210" s="4"/>
      <c r="BW210" s="11"/>
      <c r="BX210" s="22" t="s">
        <v>17</v>
      </c>
      <c r="BY210" s="23" t="s">
        <v>39</v>
      </c>
      <c r="BZ210" s="23" t="s">
        <v>40</v>
      </c>
      <c r="CA210" s="25">
        <v>34.080608355383561</v>
      </c>
      <c r="CB210" s="25">
        <v>31.874803970192517</v>
      </c>
      <c r="CC210" s="25"/>
      <c r="CD210" s="25"/>
      <c r="CE210" s="25"/>
      <c r="CF210" s="25"/>
      <c r="CG210" s="2">
        <f t="shared" ref="CG210:CG268" si="43">AVERAGE(CA210:CF210)</f>
        <v>32.977706162788039</v>
      </c>
      <c r="CV210" s="54"/>
      <c r="CW210" s="45"/>
      <c r="CX210" s="45"/>
      <c r="CY210" s="45"/>
      <c r="CZ210" s="45"/>
      <c r="DA210" s="45"/>
      <c r="DB210" s="4"/>
      <c r="DC210" s="4"/>
      <c r="DE210" s="31"/>
      <c r="DZ210" s="6"/>
    </row>
    <row r="211" spans="1:130" s="5" customFormat="1" ht="15.75" thickTop="1" x14ac:dyDescent="0.25">
      <c r="A211" s="3" t="s">
        <v>0</v>
      </c>
      <c r="B211" s="7">
        <v>56</v>
      </c>
      <c r="C211" s="7">
        <v>57</v>
      </c>
      <c r="D211" s="7"/>
      <c r="E211" s="7"/>
      <c r="F211" s="7"/>
      <c r="G211" s="7"/>
      <c r="H211" s="7"/>
      <c r="J211" s="3" t="s">
        <v>0</v>
      </c>
      <c r="K211" s="7"/>
      <c r="L211" s="7"/>
      <c r="M211" s="7"/>
      <c r="V211" s="54"/>
      <c r="W211" s="43" t="s">
        <v>127</v>
      </c>
      <c r="X211" s="43">
        <v>24.863</v>
      </c>
      <c r="Y211" s="43">
        <v>5</v>
      </c>
      <c r="Z211" s="43">
        <v>10.513999999999999</v>
      </c>
      <c r="AA211" s="43" t="s">
        <v>104</v>
      </c>
      <c r="AB211" s="43" t="s">
        <v>105</v>
      </c>
      <c r="AC211" s="4"/>
      <c r="AD211" s="4"/>
      <c r="AG211" s="11"/>
      <c r="AH211" s="3" t="s">
        <v>0</v>
      </c>
      <c r="AI211" s="7"/>
      <c r="AJ211" s="7"/>
      <c r="AQ211" s="54"/>
      <c r="AR211" s="4" t="s">
        <v>171</v>
      </c>
      <c r="AS211" s="4"/>
      <c r="AT211" s="4"/>
      <c r="AU211" s="4"/>
      <c r="AV211" s="4"/>
      <c r="AW211" s="4"/>
      <c r="AX211" s="4"/>
      <c r="AY211" s="4"/>
      <c r="BB211" s="11"/>
      <c r="BC211" s="22" t="s">
        <v>17</v>
      </c>
      <c r="BD211" s="23" t="s">
        <v>36</v>
      </c>
      <c r="BE211" s="23" t="s">
        <v>37</v>
      </c>
      <c r="BL211" s="62"/>
      <c r="BM211" s="4" t="s">
        <v>169</v>
      </c>
      <c r="BN211" s="4"/>
      <c r="BO211" s="4"/>
      <c r="BP211" s="4"/>
      <c r="BQ211" s="4"/>
      <c r="BR211" s="4"/>
      <c r="BS211" s="4"/>
      <c r="BT211" s="4"/>
      <c r="BU211" s="4"/>
      <c r="BV211" s="4"/>
      <c r="BW211" s="11"/>
      <c r="BX211" s="3"/>
      <c r="BY211" s="23" t="s">
        <v>39</v>
      </c>
      <c r="BZ211" s="23" t="s">
        <v>41</v>
      </c>
      <c r="CA211" s="25">
        <v>23.163490427570839</v>
      </c>
      <c r="CB211" s="25">
        <v>22.092945128684207</v>
      </c>
      <c r="CC211" s="25"/>
      <c r="CD211" s="25"/>
      <c r="CE211" s="25"/>
      <c r="CF211" s="25"/>
      <c r="CG211" s="2">
        <f t="shared" si="43"/>
        <v>22.628217778127521</v>
      </c>
      <c r="CV211" s="54"/>
      <c r="CW211" s="45" t="s">
        <v>189</v>
      </c>
      <c r="CX211" s="45"/>
      <c r="CY211" s="45"/>
      <c r="CZ211" s="45"/>
      <c r="DA211" s="45"/>
      <c r="DB211" s="4"/>
      <c r="DC211" s="4"/>
      <c r="DE211" s="31"/>
      <c r="DZ211" s="6"/>
    </row>
    <row r="212" spans="1:130" s="5" customFormat="1" x14ac:dyDescent="0.25">
      <c r="A212" s="3" t="s">
        <v>1</v>
      </c>
      <c r="B212" s="7">
        <v>234</v>
      </c>
      <c r="C212" s="7">
        <v>70</v>
      </c>
      <c r="D212" s="7"/>
      <c r="E212" s="7"/>
      <c r="F212" s="7"/>
      <c r="G212" s="7"/>
      <c r="H212" s="7"/>
      <c r="J212" s="3" t="s">
        <v>1</v>
      </c>
      <c r="K212" s="7"/>
      <c r="L212" s="7"/>
      <c r="M212" s="7"/>
      <c r="V212" s="54"/>
      <c r="W212" s="43" t="s">
        <v>128</v>
      </c>
      <c r="X212" s="43">
        <v>18.806000000000001</v>
      </c>
      <c r="Y212" s="43">
        <v>5</v>
      </c>
      <c r="Z212" s="43">
        <v>7.6550000000000002</v>
      </c>
      <c r="AA212" s="43" t="s">
        <v>104</v>
      </c>
      <c r="AB212" s="43" t="s">
        <v>105</v>
      </c>
      <c r="AC212" s="4"/>
      <c r="AD212" s="4"/>
      <c r="AG212" s="11"/>
      <c r="AH212" s="3" t="s">
        <v>13</v>
      </c>
      <c r="AI212" s="7"/>
      <c r="AJ212" s="7"/>
      <c r="AL212" s="4"/>
      <c r="AM212" s="4"/>
      <c r="AN212" s="4"/>
      <c r="AO212" s="4"/>
      <c r="AQ212" s="54"/>
      <c r="AR212" s="4" t="s">
        <v>172</v>
      </c>
      <c r="AS212" s="4"/>
      <c r="AT212" s="4"/>
      <c r="AU212" s="4"/>
      <c r="AV212" s="4"/>
      <c r="AW212" s="4"/>
      <c r="AX212" s="4"/>
      <c r="AY212" s="4"/>
      <c r="BB212" s="11"/>
      <c r="BC212" s="3" t="s">
        <v>6</v>
      </c>
      <c r="BD212" s="7"/>
      <c r="BE212" s="7"/>
      <c r="BL212" s="62"/>
      <c r="BM212" s="4" t="s">
        <v>170</v>
      </c>
      <c r="BN212" s="4"/>
      <c r="BO212" s="4"/>
      <c r="BP212" s="4"/>
      <c r="BQ212" s="4"/>
      <c r="BR212" s="4"/>
      <c r="BS212" s="4"/>
      <c r="BT212" s="4"/>
      <c r="BU212" s="4"/>
      <c r="BV212" s="4"/>
      <c r="BW212" s="11"/>
      <c r="BX212" s="3"/>
      <c r="BY212" s="23" t="s">
        <v>42</v>
      </c>
      <c r="BZ212" s="23" t="s">
        <v>2</v>
      </c>
      <c r="CA212" s="25">
        <v>44.133308669999998</v>
      </c>
      <c r="CB212" s="25">
        <v>44.39816689532671</v>
      </c>
      <c r="CC212" s="25"/>
      <c r="CD212" s="25"/>
      <c r="CE212" s="25"/>
      <c r="CF212" s="25"/>
      <c r="CG212" s="2">
        <f t="shared" si="43"/>
        <v>44.265737782663351</v>
      </c>
      <c r="CV212" s="54"/>
      <c r="CW212" s="45"/>
      <c r="CX212" s="45"/>
      <c r="CY212" s="45"/>
      <c r="CZ212" s="45"/>
      <c r="DA212" s="45"/>
      <c r="DB212" s="4"/>
      <c r="DC212" s="4"/>
      <c r="DE212" s="31"/>
      <c r="DZ212" s="6"/>
    </row>
    <row r="213" spans="1:130" s="5" customFormat="1" x14ac:dyDescent="0.25">
      <c r="A213" s="1" t="s">
        <v>2</v>
      </c>
      <c r="B213" s="8">
        <v>70</v>
      </c>
      <c r="C213" s="8">
        <v>12</v>
      </c>
      <c r="D213" s="8" t="s">
        <v>272</v>
      </c>
      <c r="E213" s="8"/>
      <c r="F213" s="8"/>
      <c r="G213" s="8"/>
      <c r="H213" s="8"/>
      <c r="J213" s="1" t="s">
        <v>2</v>
      </c>
      <c r="K213" s="8"/>
      <c r="L213" s="8"/>
      <c r="M213" s="8"/>
      <c r="V213" s="54"/>
      <c r="W213" s="4" t="s">
        <v>129</v>
      </c>
      <c r="X213" s="4">
        <v>7.1310000000000002</v>
      </c>
      <c r="Y213" s="4">
        <v>5</v>
      </c>
      <c r="Z213" s="4">
        <v>3.036</v>
      </c>
      <c r="AA213" s="4">
        <v>0.23300000000000001</v>
      </c>
      <c r="AB213" s="4" t="s">
        <v>108</v>
      </c>
      <c r="AC213" s="4"/>
      <c r="AD213" s="4"/>
      <c r="AG213" s="11"/>
      <c r="AH213" s="3" t="s">
        <v>2</v>
      </c>
      <c r="AI213" s="7"/>
      <c r="AJ213" s="7"/>
      <c r="AL213" s="4"/>
      <c r="AM213" s="4"/>
      <c r="AN213" s="4"/>
      <c r="AO213" s="4"/>
      <c r="AQ213" s="54"/>
      <c r="AR213" s="4"/>
      <c r="AS213" s="4"/>
      <c r="AT213" s="4"/>
      <c r="AU213" s="4"/>
      <c r="AV213" s="4"/>
      <c r="AW213" s="4"/>
      <c r="AX213" s="4"/>
      <c r="AY213" s="4"/>
      <c r="BB213" s="11"/>
      <c r="BC213" s="3" t="s">
        <v>7</v>
      </c>
      <c r="BD213" s="7"/>
      <c r="BE213" s="7"/>
      <c r="BL213" s="62"/>
      <c r="BM213" s="4" t="s">
        <v>171</v>
      </c>
      <c r="BN213" s="4"/>
      <c r="BO213" s="4"/>
      <c r="BP213" s="4"/>
      <c r="BQ213" s="4"/>
      <c r="BR213" s="4"/>
      <c r="BS213" s="4"/>
      <c r="BT213" s="4"/>
      <c r="BU213" s="4"/>
      <c r="BV213" s="4"/>
      <c r="BW213" s="11"/>
      <c r="BX213" s="3"/>
      <c r="BY213" s="23" t="s">
        <v>42</v>
      </c>
      <c r="BZ213" s="23" t="s">
        <v>43</v>
      </c>
      <c r="CA213" s="25">
        <v>42.219605388920968</v>
      </c>
      <c r="CB213" s="25">
        <v>41.388096342192981</v>
      </c>
      <c r="CC213" s="25"/>
      <c r="CD213" s="25"/>
      <c r="CE213" s="25"/>
      <c r="CF213" s="25"/>
      <c r="CG213" s="2">
        <f t="shared" si="43"/>
        <v>41.803850865556974</v>
      </c>
      <c r="CV213" s="54"/>
      <c r="CW213" s="45" t="s">
        <v>168</v>
      </c>
      <c r="CX213" s="45"/>
      <c r="CY213" s="45"/>
      <c r="CZ213" s="45"/>
      <c r="DA213" s="45"/>
      <c r="DB213" s="4"/>
      <c r="DC213" s="4"/>
      <c r="DE213" s="31"/>
      <c r="DZ213" s="6"/>
    </row>
    <row r="214" spans="1:130" s="5" customFormat="1" x14ac:dyDescent="0.25">
      <c r="A214" s="3" t="s">
        <v>10</v>
      </c>
      <c r="B214" s="79">
        <v>360</v>
      </c>
      <c r="C214" s="79">
        <v>139</v>
      </c>
      <c r="D214" s="7"/>
      <c r="E214" s="7"/>
      <c r="F214" s="7"/>
      <c r="G214" s="7"/>
      <c r="H214" s="7"/>
      <c r="J214" s="3" t="s">
        <v>10</v>
      </c>
      <c r="K214" s="7"/>
      <c r="L214" s="7"/>
      <c r="M214" s="7"/>
      <c r="V214" s="54"/>
      <c r="W214" s="4" t="s">
        <v>130</v>
      </c>
      <c r="X214" s="4">
        <v>1.5429999999999999</v>
      </c>
      <c r="Y214" s="4">
        <v>5</v>
      </c>
      <c r="Z214" s="4">
        <v>0.67500000000000004</v>
      </c>
      <c r="AA214" s="4">
        <v>0.98899999999999999</v>
      </c>
      <c r="AB214" s="4" t="s">
        <v>110</v>
      </c>
      <c r="AC214" s="4"/>
      <c r="AD214" s="4"/>
      <c r="AG214" s="11"/>
      <c r="AH214" s="3"/>
      <c r="AI214" s="7"/>
      <c r="AJ214" s="7"/>
      <c r="AL214" s="4"/>
      <c r="AM214" s="4"/>
      <c r="AN214" s="4"/>
      <c r="AO214" s="4"/>
      <c r="AQ214" s="54"/>
      <c r="AR214" s="4"/>
      <c r="AS214" s="4"/>
      <c r="AT214" s="4"/>
      <c r="AU214" s="4"/>
      <c r="AV214" s="4"/>
      <c r="AW214" s="4"/>
      <c r="AX214" s="4"/>
      <c r="AY214" s="4"/>
      <c r="BB214" s="11"/>
      <c r="BC214" s="3" t="s">
        <v>8</v>
      </c>
      <c r="BD214" s="7"/>
      <c r="BE214" s="7"/>
      <c r="BL214" s="62"/>
      <c r="BM214" s="4" t="s">
        <v>172</v>
      </c>
      <c r="BN214" s="4"/>
      <c r="BO214" s="4"/>
      <c r="BP214" s="4"/>
      <c r="BQ214" s="4"/>
      <c r="BR214" s="4"/>
      <c r="BS214" s="4"/>
      <c r="BT214" s="4"/>
      <c r="BU214" s="4"/>
      <c r="BV214" s="4"/>
      <c r="BW214" s="11"/>
      <c r="BX214" s="3"/>
      <c r="BY214" s="23" t="s">
        <v>44</v>
      </c>
      <c r="BZ214" s="23" t="s">
        <v>45</v>
      </c>
      <c r="CA214" s="25">
        <v>23.447007957909094</v>
      </c>
      <c r="CB214" s="25">
        <v>25.498137461321022</v>
      </c>
      <c r="CC214" s="25"/>
      <c r="CD214" s="25"/>
      <c r="CE214" s="25"/>
      <c r="CF214" s="25"/>
      <c r="CG214" s="2">
        <f t="shared" si="43"/>
        <v>24.472572709615058</v>
      </c>
      <c r="CV214" s="54"/>
      <c r="CW214" s="45" t="s">
        <v>236</v>
      </c>
      <c r="CX214" s="45"/>
      <c r="CY214" s="45"/>
      <c r="CZ214" s="45"/>
      <c r="DA214" s="45"/>
      <c r="DB214" s="4"/>
      <c r="DC214" s="4"/>
      <c r="DE214" s="31"/>
      <c r="DZ214" s="6"/>
    </row>
    <row r="215" spans="1:130" s="5" customFormat="1" ht="15.75" thickBot="1" x14ac:dyDescent="0.3">
      <c r="V215" s="54"/>
      <c r="W215" s="43" t="s">
        <v>131</v>
      </c>
      <c r="X215" s="43">
        <v>23.318999999999999</v>
      </c>
      <c r="Y215" s="43">
        <v>5</v>
      </c>
      <c r="Z215" s="43">
        <v>10.205</v>
      </c>
      <c r="AA215" s="43" t="s">
        <v>104</v>
      </c>
      <c r="AB215" s="43" t="s">
        <v>105</v>
      </c>
      <c r="AG215" s="11"/>
      <c r="AL215" s="4"/>
      <c r="AM215" s="4"/>
      <c r="AN215" s="4"/>
      <c r="AO215" s="4"/>
      <c r="AQ215" s="54"/>
      <c r="AR215" s="4"/>
      <c r="AS215" s="4"/>
      <c r="AT215" s="4"/>
      <c r="AU215" s="4"/>
      <c r="AV215" s="4"/>
      <c r="AW215" s="4"/>
      <c r="AX215" s="4"/>
      <c r="AY215" s="4"/>
      <c r="BB215" s="11"/>
      <c r="BC215" s="3" t="s">
        <v>9</v>
      </c>
      <c r="BD215" s="7"/>
      <c r="BE215" s="7"/>
      <c r="BL215" s="62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11"/>
      <c r="BX215" s="12"/>
      <c r="BY215" s="26" t="s">
        <v>46</v>
      </c>
      <c r="BZ215" s="26" t="s">
        <v>47</v>
      </c>
      <c r="CA215" s="27">
        <v>40.419993704041076</v>
      </c>
      <c r="CB215" s="27">
        <v>41.103036933561171</v>
      </c>
      <c r="CC215" s="27"/>
      <c r="CD215" s="27"/>
      <c r="CE215" s="27"/>
      <c r="CF215" s="27"/>
      <c r="CG215" s="2">
        <f t="shared" si="43"/>
        <v>40.761515318801123</v>
      </c>
      <c r="CV215" s="54"/>
      <c r="CW215" s="45" t="s">
        <v>237</v>
      </c>
      <c r="CX215" s="45"/>
      <c r="CY215" s="45"/>
      <c r="CZ215" s="45"/>
      <c r="DA215" s="45"/>
      <c r="DB215" s="4"/>
      <c r="DC215" s="4"/>
      <c r="DE215" s="31"/>
      <c r="DZ215" s="6"/>
    </row>
    <row r="216" spans="1:130" s="5" customFormat="1" ht="16.5" thickTop="1" thickBot="1" x14ac:dyDescent="0.3">
      <c r="A216" s="13" t="s">
        <v>18</v>
      </c>
      <c r="B216" s="14">
        <v>1</v>
      </c>
      <c r="C216" s="14">
        <v>2</v>
      </c>
      <c r="D216" s="14">
        <v>3</v>
      </c>
      <c r="E216" s="14">
        <v>4</v>
      </c>
      <c r="F216" s="14">
        <v>5</v>
      </c>
      <c r="G216" s="14">
        <v>6</v>
      </c>
      <c r="H216" s="14">
        <v>7</v>
      </c>
      <c r="J216" s="22" t="s">
        <v>18</v>
      </c>
      <c r="K216" s="23" t="s">
        <v>30</v>
      </c>
      <c r="L216" s="23" t="s">
        <v>31</v>
      </c>
      <c r="M216" s="23" t="s">
        <v>29</v>
      </c>
      <c r="V216" s="54"/>
      <c r="W216" s="43" t="s">
        <v>132</v>
      </c>
      <c r="X216" s="43">
        <v>17.263000000000002</v>
      </c>
      <c r="Y216" s="43">
        <v>5</v>
      </c>
      <c r="Z216" s="43">
        <v>7.2519999999999998</v>
      </c>
      <c r="AA216" s="43" t="s">
        <v>104</v>
      </c>
      <c r="AB216" s="43" t="s">
        <v>105</v>
      </c>
      <c r="AG216" s="11"/>
      <c r="AH216" s="22" t="s">
        <v>18</v>
      </c>
      <c r="AI216" s="23"/>
      <c r="AJ216" s="23" t="s">
        <v>143</v>
      </c>
      <c r="AL216" s="4"/>
      <c r="AM216" s="4"/>
      <c r="AN216" s="4"/>
      <c r="AO216" s="4"/>
      <c r="AQ216" s="54"/>
      <c r="AR216" s="4"/>
      <c r="AS216" s="4"/>
      <c r="AT216" s="4"/>
      <c r="AU216" s="4"/>
      <c r="AV216" s="4"/>
      <c r="AW216" s="4"/>
      <c r="AX216" s="4"/>
      <c r="AY216" s="4"/>
      <c r="BB216" s="11"/>
      <c r="BL216" s="62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11"/>
      <c r="BX216" s="22" t="s">
        <v>18</v>
      </c>
      <c r="BY216" s="23" t="s">
        <v>39</v>
      </c>
      <c r="BZ216" s="23" t="s">
        <v>40</v>
      </c>
      <c r="CA216" s="25">
        <v>43.735322782181015</v>
      </c>
      <c r="CB216" s="25">
        <v>41.445644661366082</v>
      </c>
      <c r="CC216" s="25"/>
      <c r="CD216" s="25"/>
      <c r="CE216" s="25"/>
      <c r="CF216" s="25"/>
      <c r="CG216" s="2">
        <f t="shared" si="43"/>
        <v>42.590483721773552</v>
      </c>
      <c r="CV216" s="54"/>
      <c r="CW216" s="45" t="s">
        <v>171</v>
      </c>
      <c r="CX216" s="45"/>
      <c r="CY216" s="45"/>
      <c r="CZ216" s="45"/>
      <c r="DA216" s="45"/>
      <c r="DB216" s="4"/>
      <c r="DC216" s="4"/>
      <c r="DE216" s="31"/>
      <c r="DZ216" s="6"/>
    </row>
    <row r="217" spans="1:130" s="5" customFormat="1" ht="15.75" thickTop="1" x14ac:dyDescent="0.25">
      <c r="A217" s="3" t="s">
        <v>0</v>
      </c>
      <c r="B217" s="7">
        <v>34</v>
      </c>
      <c r="C217" s="7">
        <v>29</v>
      </c>
      <c r="D217" s="7">
        <v>91</v>
      </c>
      <c r="E217" s="7"/>
      <c r="F217" s="7"/>
      <c r="G217" s="7"/>
      <c r="H217" s="7"/>
      <c r="J217" s="3" t="s">
        <v>0</v>
      </c>
      <c r="K217" s="7">
        <f>(SUM(B217:H217))/360</f>
        <v>0.42777777777777776</v>
      </c>
      <c r="L217" s="7">
        <f>(K217/K220)*100</f>
        <v>17.322834645669293</v>
      </c>
      <c r="M217" s="7">
        <f>(L217/100)*60</f>
        <v>10.393700787401576</v>
      </c>
      <c r="P217" s="7">
        <v>14.173228346456693</v>
      </c>
      <c r="Q217" s="7">
        <v>34.566929133858267</v>
      </c>
      <c r="R217" s="8">
        <v>11.259842519685039</v>
      </c>
      <c r="V217" s="54"/>
      <c r="W217" s="5" t="s">
        <v>133</v>
      </c>
      <c r="X217" s="5">
        <v>5.5880000000000001</v>
      </c>
      <c r="Y217" s="5">
        <v>5</v>
      </c>
      <c r="Z217" s="5">
        <v>2.4630000000000001</v>
      </c>
      <c r="AA217" s="5">
        <v>0.42799999999999999</v>
      </c>
      <c r="AB217" s="5" t="s">
        <v>110</v>
      </c>
      <c r="AG217" s="11"/>
      <c r="AH217" s="3" t="s">
        <v>0</v>
      </c>
      <c r="AI217" s="7"/>
      <c r="AJ217" s="7">
        <v>102.66666666666667</v>
      </c>
      <c r="AL217" s="4"/>
      <c r="AM217" s="4"/>
      <c r="AN217" s="4"/>
      <c r="AO217" s="4"/>
      <c r="AQ217" s="54"/>
      <c r="AR217" s="4"/>
      <c r="AS217" s="4"/>
      <c r="AT217" s="4"/>
      <c r="AU217" s="4"/>
      <c r="AV217" s="4"/>
      <c r="AW217" s="4"/>
      <c r="AX217" s="4"/>
      <c r="AY217" s="4"/>
      <c r="BB217" s="11"/>
      <c r="BC217" s="22" t="s">
        <v>18</v>
      </c>
      <c r="BD217" s="23" t="s">
        <v>36</v>
      </c>
      <c r="BE217" s="23" t="s">
        <v>37</v>
      </c>
      <c r="BL217" s="62"/>
      <c r="BM217" s="4" t="s">
        <v>173</v>
      </c>
      <c r="BN217" s="4"/>
      <c r="BO217" s="4"/>
      <c r="BP217" s="4"/>
      <c r="BQ217" s="4"/>
      <c r="BR217" s="4"/>
      <c r="BS217" s="4"/>
      <c r="BT217" s="4"/>
      <c r="BU217" s="4"/>
      <c r="BV217" s="4"/>
      <c r="BW217" s="11"/>
      <c r="BX217" s="3"/>
      <c r="BY217" s="23" t="s">
        <v>39</v>
      </c>
      <c r="BZ217" s="23" t="s">
        <v>41</v>
      </c>
      <c r="CA217" s="25">
        <v>36.393200067634695</v>
      </c>
      <c r="CB217" s="25">
        <v>35.382836915000006</v>
      </c>
      <c r="CC217" s="25"/>
      <c r="CD217" s="25"/>
      <c r="CE217" s="25"/>
      <c r="CF217" s="25"/>
      <c r="CG217" s="2">
        <f t="shared" si="43"/>
        <v>35.888018491317354</v>
      </c>
      <c r="CS217" s="4"/>
      <c r="CT217" s="4"/>
      <c r="CU217" s="4"/>
      <c r="CV217" s="54"/>
      <c r="CW217" s="45" t="s">
        <v>172</v>
      </c>
      <c r="CX217" s="45"/>
      <c r="CY217" s="45"/>
      <c r="CZ217" s="45"/>
      <c r="DA217" s="45"/>
      <c r="DB217" s="4"/>
      <c r="DC217" s="4"/>
      <c r="DE217" s="31"/>
      <c r="DZ217" s="6"/>
    </row>
    <row r="218" spans="1:130" s="5" customFormat="1" x14ac:dyDescent="0.25">
      <c r="A218" s="3" t="s">
        <v>1</v>
      </c>
      <c r="B218" s="7">
        <v>39</v>
      </c>
      <c r="C218" s="7">
        <v>251</v>
      </c>
      <c r="D218" s="7">
        <v>47</v>
      </c>
      <c r="E218" s="7"/>
      <c r="F218" s="7"/>
      <c r="G218" s="7"/>
      <c r="H218" s="7"/>
      <c r="J218" s="3" t="s">
        <v>1</v>
      </c>
      <c r="K218" s="7">
        <f>(SUM(B218:H218))/360</f>
        <v>0.93611111111111112</v>
      </c>
      <c r="L218" s="7">
        <f>(K218/K220)*100</f>
        <v>37.907761529808766</v>
      </c>
      <c r="M218" s="7">
        <f>(L218/100)*60</f>
        <v>22.744656917885258</v>
      </c>
      <c r="P218" s="7">
        <v>10.393700787401576</v>
      </c>
      <c r="Q218" s="7">
        <v>22.744656917885258</v>
      </c>
      <c r="R218" s="8">
        <v>26.86164229471316</v>
      </c>
      <c r="V218" s="54"/>
      <c r="W218" s="43" t="s">
        <v>134</v>
      </c>
      <c r="X218" s="43">
        <v>17.731000000000002</v>
      </c>
      <c r="Y218" s="43">
        <v>5</v>
      </c>
      <c r="Z218" s="43">
        <v>7.5529999999999999</v>
      </c>
      <c r="AA218" s="43" t="s">
        <v>104</v>
      </c>
      <c r="AB218" s="43" t="s">
        <v>105</v>
      </c>
      <c r="AG218" s="11"/>
      <c r="AH218" s="3" t="s">
        <v>13</v>
      </c>
      <c r="AI218" s="7"/>
      <c r="AJ218" s="7">
        <v>101.81818181818181</v>
      </c>
      <c r="AL218" s="4"/>
      <c r="AM218" s="4"/>
      <c r="AN218" s="4"/>
      <c r="AO218" s="4"/>
      <c r="AQ218" s="54"/>
      <c r="AR218" s="4"/>
      <c r="AS218" s="4"/>
      <c r="AT218" s="4"/>
      <c r="AU218" s="4"/>
      <c r="AV218" s="4"/>
      <c r="AW218" s="4"/>
      <c r="AX218" s="4"/>
      <c r="AY218" s="4"/>
      <c r="BB218" s="11"/>
      <c r="BC218" s="3" t="s">
        <v>6</v>
      </c>
      <c r="BD218" s="7">
        <v>12</v>
      </c>
      <c r="BE218" s="7">
        <f>BD218/K220</f>
        <v>4.859392575928009</v>
      </c>
      <c r="BL218" s="62"/>
      <c r="BM218" s="4" t="s">
        <v>98</v>
      </c>
      <c r="BN218" s="4"/>
      <c r="BO218" s="4"/>
      <c r="BP218" s="4"/>
      <c r="BQ218" s="4"/>
      <c r="BR218" s="4"/>
      <c r="BS218" s="4"/>
      <c r="BT218" s="4"/>
      <c r="BU218" s="4"/>
      <c r="BV218" s="4"/>
      <c r="BW218" s="11"/>
      <c r="BX218" s="3"/>
      <c r="BY218" s="23" t="s">
        <v>42</v>
      </c>
      <c r="BZ218" s="23" t="s">
        <v>2</v>
      </c>
      <c r="CA218" s="25">
        <v>58.977339188210557</v>
      </c>
      <c r="CB218" s="25">
        <v>56.212309543083336</v>
      </c>
      <c r="CC218" s="25"/>
      <c r="CD218" s="25"/>
      <c r="CE218" s="25"/>
      <c r="CF218" s="25"/>
      <c r="CG218" s="2">
        <f t="shared" si="43"/>
        <v>57.594824365646943</v>
      </c>
      <c r="CS218" s="4"/>
      <c r="CT218" s="4"/>
      <c r="CU218" s="4"/>
      <c r="CV218" s="54"/>
      <c r="CW218" s="45"/>
      <c r="CX218" s="45"/>
      <c r="CY218" s="45"/>
      <c r="CZ218" s="45"/>
      <c r="DA218" s="45"/>
      <c r="DB218" s="4"/>
      <c r="DC218" s="4"/>
      <c r="DE218" s="31"/>
      <c r="DZ218" s="6"/>
    </row>
    <row r="219" spans="1:130" s="5" customFormat="1" x14ac:dyDescent="0.25">
      <c r="A219" s="1" t="s">
        <v>2</v>
      </c>
      <c r="B219" s="8">
        <v>287</v>
      </c>
      <c r="C219" s="8">
        <v>80</v>
      </c>
      <c r="D219" s="8">
        <v>31</v>
      </c>
      <c r="E219" s="8"/>
      <c r="F219" s="8"/>
      <c r="G219" s="8"/>
      <c r="H219" s="8"/>
      <c r="J219" s="1" t="s">
        <v>2</v>
      </c>
      <c r="K219" s="8">
        <f>(SUM(B219:H219))/360</f>
        <v>1.1055555555555556</v>
      </c>
      <c r="L219" s="8">
        <f>(K219/K220)*100</f>
        <v>44.769403824521937</v>
      </c>
      <c r="M219" s="8">
        <f>(L219/100)*60</f>
        <v>26.86164229471316</v>
      </c>
      <c r="P219" s="7">
        <v>25.678496868475992</v>
      </c>
      <c r="Q219" s="7">
        <v>28.935281837160758</v>
      </c>
      <c r="R219" s="8">
        <v>5.3862212943632573</v>
      </c>
      <c r="V219" s="54"/>
      <c r="W219" s="43" t="s">
        <v>135</v>
      </c>
      <c r="X219" s="43">
        <v>11.675000000000001</v>
      </c>
      <c r="Y219" s="43">
        <v>5</v>
      </c>
      <c r="Z219" s="43">
        <v>4.7850000000000001</v>
      </c>
      <c r="AA219" s="43">
        <v>1.7999999999999999E-2</v>
      </c>
      <c r="AB219" s="43" t="s">
        <v>105</v>
      </c>
      <c r="AG219" s="11"/>
      <c r="AH219" s="3" t="s">
        <v>2</v>
      </c>
      <c r="AI219" s="7"/>
      <c r="AJ219" s="7">
        <v>180.45454545454547</v>
      </c>
      <c r="AL219" s="4"/>
      <c r="AM219" s="4"/>
      <c r="AN219" s="4"/>
      <c r="AO219" s="4"/>
      <c r="AQ219" s="54"/>
      <c r="AR219" s="4"/>
      <c r="AS219" s="4"/>
      <c r="AT219" s="4"/>
      <c r="AU219" s="4"/>
      <c r="AV219" s="4"/>
      <c r="AW219" s="4"/>
      <c r="AX219" s="4"/>
      <c r="AY219" s="4"/>
      <c r="BB219" s="11"/>
      <c r="BC219" s="3" t="s">
        <v>7</v>
      </c>
      <c r="BD219" s="7">
        <v>14</v>
      </c>
      <c r="BE219" s="7">
        <f>BD219/K220</f>
        <v>5.6692913385826769</v>
      </c>
      <c r="BL219" s="62"/>
      <c r="BM219" s="4" t="s">
        <v>99</v>
      </c>
      <c r="BN219" s="4" t="s">
        <v>100</v>
      </c>
      <c r="BO219" s="4" t="s">
        <v>174</v>
      </c>
      <c r="BP219" s="4" t="s">
        <v>175</v>
      </c>
      <c r="BQ219" s="4" t="s">
        <v>101</v>
      </c>
      <c r="BR219" s="4" t="s">
        <v>102</v>
      </c>
      <c r="BS219" s="4"/>
      <c r="BT219" s="4"/>
      <c r="BU219" s="4"/>
      <c r="BV219" s="4"/>
      <c r="BW219" s="11"/>
      <c r="BX219" s="3"/>
      <c r="BY219" s="23" t="s">
        <v>42</v>
      </c>
      <c r="BZ219" s="23" t="s">
        <v>43</v>
      </c>
      <c r="CA219" s="25">
        <v>45.637754525781254</v>
      </c>
      <c r="CB219" s="25">
        <v>46.516120871470591</v>
      </c>
      <c r="CC219" s="25"/>
      <c r="CD219" s="25"/>
      <c r="CE219" s="25"/>
      <c r="CF219" s="25"/>
      <c r="CG219" s="2">
        <f t="shared" si="43"/>
        <v>46.076937698625926</v>
      </c>
      <c r="CS219" s="4"/>
      <c r="CT219" s="4"/>
      <c r="CU219" s="4"/>
      <c r="CV219" s="54"/>
      <c r="CW219" s="45"/>
      <c r="CX219" s="45"/>
      <c r="CY219" s="45"/>
      <c r="CZ219" s="45"/>
      <c r="DA219" s="45"/>
      <c r="DB219" s="4"/>
      <c r="DC219" s="4"/>
      <c r="DE219" s="31"/>
      <c r="DZ219" s="6"/>
    </row>
    <row r="220" spans="1:130" s="5" customFormat="1" x14ac:dyDescent="0.25">
      <c r="A220" s="3" t="s">
        <v>10</v>
      </c>
      <c r="B220" s="7">
        <v>360</v>
      </c>
      <c r="C220" s="7">
        <v>360</v>
      </c>
      <c r="D220" s="7">
        <v>169</v>
      </c>
      <c r="E220" s="7"/>
      <c r="F220" s="7"/>
      <c r="G220" s="7"/>
      <c r="H220" s="7"/>
      <c r="J220" s="3" t="s">
        <v>10</v>
      </c>
      <c r="K220" s="7">
        <f>(SUM(B220:H220))/360</f>
        <v>2.4694444444444446</v>
      </c>
      <c r="L220" s="7">
        <f>SUM(L217:L219)</f>
        <v>100</v>
      </c>
      <c r="M220" s="7">
        <f>SUM(M217:M219)</f>
        <v>60</v>
      </c>
      <c r="P220" s="7">
        <v>19.999999999999996</v>
      </c>
      <c r="Q220" s="7">
        <v>31.560283687943265</v>
      </c>
      <c r="R220" s="8">
        <v>8.4397163120567367</v>
      </c>
      <c r="V220" s="54"/>
      <c r="W220" s="5" t="s">
        <v>109</v>
      </c>
      <c r="X220" s="5">
        <v>6.056</v>
      </c>
      <c r="Y220" s="5">
        <v>5</v>
      </c>
      <c r="Z220" s="5">
        <v>2.4670000000000001</v>
      </c>
      <c r="AA220" s="5">
        <v>0.42699999999999999</v>
      </c>
      <c r="AB220" s="5" t="s">
        <v>108</v>
      </c>
      <c r="AG220" s="11"/>
      <c r="AH220" s="3"/>
      <c r="AI220" s="7"/>
      <c r="AJ220" s="7"/>
      <c r="AL220" s="4"/>
      <c r="AM220" s="4"/>
      <c r="AN220" s="4"/>
      <c r="AO220" s="4"/>
      <c r="AQ220" s="54"/>
      <c r="BB220" s="11"/>
      <c r="BC220" s="3" t="s">
        <v>8</v>
      </c>
      <c r="BD220" s="7">
        <v>21</v>
      </c>
      <c r="BE220" s="7">
        <f>BD220/K220</f>
        <v>8.5039370078740149</v>
      </c>
      <c r="BG220" s="7">
        <v>14.645669291338583</v>
      </c>
      <c r="BH220" s="7">
        <v>19.84251968503937</v>
      </c>
      <c r="BI220" s="7">
        <v>11.811023622047244</v>
      </c>
      <c r="BJ220" s="7">
        <v>4.7244094488188972</v>
      </c>
      <c r="BL220" s="62"/>
      <c r="BM220" s="43" t="s">
        <v>127</v>
      </c>
      <c r="BN220" s="43">
        <v>16.312000000000001</v>
      </c>
      <c r="BO220" s="43">
        <v>5</v>
      </c>
      <c r="BP220" s="43">
        <v>13.33</v>
      </c>
      <c r="BQ220" s="43" t="s">
        <v>104</v>
      </c>
      <c r="BR220" s="43" t="s">
        <v>105</v>
      </c>
      <c r="BS220" s="4"/>
      <c r="BT220" s="4"/>
      <c r="BU220" s="4"/>
      <c r="BV220" s="4"/>
      <c r="BW220" s="11"/>
      <c r="BX220" s="3"/>
      <c r="BY220" s="23" t="s">
        <v>44</v>
      </c>
      <c r="BZ220" s="23" t="s">
        <v>45</v>
      </c>
      <c r="CA220" s="25">
        <v>19.754673723915054</v>
      </c>
      <c r="CB220" s="25">
        <v>21.296371105583329</v>
      </c>
      <c r="CC220" s="25"/>
      <c r="CD220" s="25"/>
      <c r="CE220" s="25"/>
      <c r="CF220" s="25"/>
      <c r="CG220" s="2">
        <f t="shared" si="43"/>
        <v>20.52552241474919</v>
      </c>
      <c r="CS220" s="4"/>
      <c r="CT220" s="4"/>
      <c r="CU220" s="4"/>
      <c r="CV220" s="54"/>
      <c r="CW220" s="45" t="s">
        <v>173</v>
      </c>
      <c r="CX220" s="45"/>
      <c r="CY220" s="45"/>
      <c r="CZ220" s="45"/>
      <c r="DA220" s="45"/>
      <c r="DB220" s="4"/>
      <c r="DC220" s="4"/>
      <c r="DE220" s="31"/>
      <c r="DZ220" s="6"/>
    </row>
    <row r="221" spans="1:130" s="5" customFormat="1" ht="15.75" thickBot="1" x14ac:dyDescent="0.3">
      <c r="P221" s="7">
        <v>10.100502512562814</v>
      </c>
      <c r="Q221" s="7">
        <v>40.854271356783912</v>
      </c>
      <c r="R221" s="8">
        <v>9.0452261306532655</v>
      </c>
      <c r="V221" s="54"/>
      <c r="AG221" s="11"/>
      <c r="AL221" s="4"/>
      <c r="AM221" s="4"/>
      <c r="AN221" s="4"/>
      <c r="AO221" s="4"/>
      <c r="AQ221" s="54"/>
      <c r="BB221" s="11"/>
      <c r="BC221" s="3" t="s">
        <v>9</v>
      </c>
      <c r="BD221" s="7">
        <v>3</v>
      </c>
      <c r="BE221" s="7">
        <f>BD221/K220</f>
        <v>1.2148481439820022</v>
      </c>
      <c r="BG221" s="7">
        <v>4.859392575928009</v>
      </c>
      <c r="BH221" s="7">
        <v>5.6692913385826769</v>
      </c>
      <c r="BI221" s="7">
        <v>8.5039370078740149</v>
      </c>
      <c r="BJ221" s="7">
        <v>1.2148481439820022</v>
      </c>
      <c r="BL221" s="62"/>
      <c r="BM221" s="43" t="s">
        <v>128</v>
      </c>
      <c r="BN221" s="43">
        <v>15.333</v>
      </c>
      <c r="BO221" s="43">
        <v>5</v>
      </c>
      <c r="BP221" s="43">
        <v>12.06</v>
      </c>
      <c r="BQ221" s="43" t="s">
        <v>104</v>
      </c>
      <c r="BR221" s="43" t="s">
        <v>105</v>
      </c>
      <c r="BS221" s="4"/>
      <c r="BT221" s="4"/>
      <c r="BU221" s="4"/>
      <c r="BV221" s="4"/>
      <c r="BW221" s="11"/>
      <c r="BX221" s="12"/>
      <c r="BY221" s="26" t="s">
        <v>46</v>
      </c>
      <c r="BZ221" s="26" t="s">
        <v>47</v>
      </c>
      <c r="CA221" s="27">
        <v>40.861348260709789</v>
      </c>
      <c r="CB221" s="27">
        <v>41.63803609220556</v>
      </c>
      <c r="CC221" s="27"/>
      <c r="CD221" s="27"/>
      <c r="CE221" s="27"/>
      <c r="CF221" s="27"/>
      <c r="CG221" s="2">
        <f t="shared" si="43"/>
        <v>41.249692176457671</v>
      </c>
      <c r="CS221" s="4"/>
      <c r="CT221" s="4"/>
      <c r="CU221" s="4"/>
      <c r="CV221" s="54"/>
      <c r="CW221" s="45" t="s">
        <v>98</v>
      </c>
      <c r="CX221" s="45"/>
      <c r="CY221" s="45"/>
      <c r="CZ221" s="45"/>
      <c r="DA221" s="45"/>
      <c r="DB221" s="4"/>
      <c r="DC221" s="4"/>
      <c r="DE221" s="31"/>
      <c r="DZ221" s="6"/>
    </row>
    <row r="222" spans="1:130" s="5" customFormat="1" ht="16.5" thickTop="1" thickBot="1" x14ac:dyDescent="0.3">
      <c r="A222" s="13" t="s">
        <v>19</v>
      </c>
      <c r="B222" s="14">
        <v>1</v>
      </c>
      <c r="C222" s="14">
        <v>2</v>
      </c>
      <c r="D222" s="14">
        <v>3</v>
      </c>
      <c r="E222" s="14">
        <v>4</v>
      </c>
      <c r="F222" s="14">
        <v>5</v>
      </c>
      <c r="G222" s="14">
        <v>6</v>
      </c>
      <c r="H222" s="14">
        <v>7</v>
      </c>
      <c r="J222" s="22" t="s">
        <v>19</v>
      </c>
      <c r="K222" s="23" t="s">
        <v>30</v>
      </c>
      <c r="L222" s="23" t="s">
        <v>31</v>
      </c>
      <c r="M222" s="23" t="s">
        <v>29</v>
      </c>
      <c r="P222" s="7">
        <v>25.478672985781994</v>
      </c>
      <c r="Q222" s="7">
        <v>29.800947867298579</v>
      </c>
      <c r="R222" s="8">
        <v>4.7203791469194316</v>
      </c>
      <c r="V222" s="54"/>
      <c r="AG222" s="11"/>
      <c r="AH222" s="22" t="s">
        <v>19</v>
      </c>
      <c r="AI222" s="23"/>
      <c r="AJ222" s="23" t="s">
        <v>143</v>
      </c>
      <c r="AL222" s="53"/>
      <c r="AM222" s="4"/>
      <c r="AN222" s="53"/>
      <c r="AO222" s="53"/>
      <c r="AQ222" s="54"/>
      <c r="BB222" s="11"/>
      <c r="BG222" s="7">
        <v>22.546972860125262</v>
      </c>
      <c r="BH222" s="7">
        <v>27.056367432150314</v>
      </c>
      <c r="BI222" s="7">
        <v>6.3883089770354911</v>
      </c>
      <c r="BJ222" s="7">
        <v>4.5093945720250526</v>
      </c>
      <c r="BL222" s="62"/>
      <c r="BM222" s="43" t="s">
        <v>129</v>
      </c>
      <c r="BN222" s="43">
        <v>9.9719999999999995</v>
      </c>
      <c r="BO222" s="43">
        <v>5</v>
      </c>
      <c r="BP222" s="43">
        <v>8.2029999999999994</v>
      </c>
      <c r="BQ222" s="43" t="s">
        <v>104</v>
      </c>
      <c r="BR222" s="43" t="s">
        <v>105</v>
      </c>
      <c r="BS222" s="4"/>
      <c r="BT222" s="4"/>
      <c r="BU222" s="4"/>
      <c r="BV222" s="4"/>
      <c r="BW222" s="11"/>
      <c r="BX222" s="22" t="s">
        <v>19</v>
      </c>
      <c r="BY222" s="23" t="s">
        <v>39</v>
      </c>
      <c r="BZ222" s="23" t="s">
        <v>40</v>
      </c>
      <c r="CA222" s="25">
        <v>32.375258637098796</v>
      </c>
      <c r="CB222" s="25">
        <v>31.709405401897676</v>
      </c>
      <c r="CC222" s="25"/>
      <c r="CD222" s="25"/>
      <c r="CE222" s="25"/>
      <c r="CF222" s="25"/>
      <c r="CG222" s="2">
        <f t="shared" si="43"/>
        <v>32.042332019498232</v>
      </c>
      <c r="CS222" s="4"/>
      <c r="CT222" s="4"/>
      <c r="CU222" s="4"/>
      <c r="CV222" s="54"/>
      <c r="CW222" s="45" t="s">
        <v>99</v>
      </c>
      <c r="CX222" s="45" t="s">
        <v>100</v>
      </c>
      <c r="CY222" s="45" t="s">
        <v>174</v>
      </c>
      <c r="CZ222" s="45" t="s">
        <v>175</v>
      </c>
      <c r="DA222" s="45" t="s">
        <v>101</v>
      </c>
      <c r="DB222" s="4" t="s">
        <v>102</v>
      </c>
      <c r="DC222" s="4"/>
      <c r="DE222" s="31"/>
      <c r="DZ222" s="6"/>
    </row>
    <row r="223" spans="1:130" s="5" customFormat="1" ht="15.75" thickTop="1" x14ac:dyDescent="0.25">
      <c r="A223" s="3" t="s">
        <v>0</v>
      </c>
      <c r="B223" s="7">
        <v>213</v>
      </c>
      <c r="C223" s="7">
        <v>173</v>
      </c>
      <c r="D223" s="7">
        <v>24</v>
      </c>
      <c r="E223" s="7"/>
      <c r="F223" s="7"/>
      <c r="G223" s="7"/>
      <c r="H223" s="7"/>
      <c r="J223" s="3" t="s">
        <v>0</v>
      </c>
      <c r="K223" s="7">
        <f>(SUM(B223:H223))/360</f>
        <v>1.1388888888888888</v>
      </c>
      <c r="L223" s="7">
        <f>(K223/K226)*100</f>
        <v>42.797494780793322</v>
      </c>
      <c r="M223" s="7">
        <f>(L223/100)*60</f>
        <v>25.678496868475992</v>
      </c>
      <c r="P223" s="5">
        <v>20.22540983606557</v>
      </c>
      <c r="Q223" s="5">
        <v>32.827868852459012</v>
      </c>
      <c r="R223" s="5">
        <v>6.9467213114754092</v>
      </c>
      <c r="V223" s="54"/>
      <c r="AG223" s="11"/>
      <c r="AH223" s="3" t="s">
        <v>0</v>
      </c>
      <c r="AI223" s="7"/>
      <c r="AJ223" s="7">
        <v>56.944444444444443</v>
      </c>
      <c r="AL223" s="53"/>
      <c r="AM223" s="4"/>
      <c r="AN223" s="53"/>
      <c r="AO223" s="53"/>
      <c r="AQ223" s="54"/>
      <c r="BB223" s="11"/>
      <c r="BC223" s="22" t="s">
        <v>19</v>
      </c>
      <c r="BD223" s="23" t="s">
        <v>36</v>
      </c>
      <c r="BE223" s="23" t="s">
        <v>37</v>
      </c>
      <c r="BG223" s="7">
        <v>19.574468085106382</v>
      </c>
      <c r="BH223" s="7">
        <v>25.531914893617021</v>
      </c>
      <c r="BI223" s="7">
        <v>7.2340425531914887</v>
      </c>
      <c r="BJ223" s="7">
        <v>5.5319148936170208</v>
      </c>
      <c r="BL223" s="62"/>
      <c r="BM223" s="4" t="s">
        <v>130</v>
      </c>
      <c r="BN223" s="4">
        <v>3.3719999999999999</v>
      </c>
      <c r="BO223" s="4">
        <v>5</v>
      </c>
      <c r="BP223" s="4">
        <v>2.8490000000000002</v>
      </c>
      <c r="BQ223" s="4">
        <v>0.28799999999999998</v>
      </c>
      <c r="BR223" s="4" t="s">
        <v>108</v>
      </c>
      <c r="BS223" s="4"/>
      <c r="BT223" s="4"/>
      <c r="BU223" s="4"/>
      <c r="BV223" s="4"/>
      <c r="BW223" s="11"/>
      <c r="BX223" s="3"/>
      <c r="BY223" s="23" t="s">
        <v>39</v>
      </c>
      <c r="BZ223" s="23" t="s">
        <v>41</v>
      </c>
      <c r="CA223" s="25">
        <v>36.393334532813512</v>
      </c>
      <c r="CB223" s="25">
        <v>32.292848974660131</v>
      </c>
      <c r="CC223" s="25"/>
      <c r="CD223" s="25"/>
      <c r="CE223" s="25"/>
      <c r="CF223" s="25"/>
      <c r="CG223" s="2">
        <f t="shared" si="43"/>
        <v>34.343091753736822</v>
      </c>
      <c r="CS223" s="4"/>
      <c r="CT223" s="4"/>
      <c r="CU223" s="4"/>
      <c r="CV223" s="54"/>
      <c r="CW223" s="48" t="s">
        <v>111</v>
      </c>
      <c r="CX223" s="48">
        <v>19.757000000000001</v>
      </c>
      <c r="CY223" s="48">
        <v>5</v>
      </c>
      <c r="CZ223" s="48">
        <v>22.779</v>
      </c>
      <c r="DA223" s="48" t="s">
        <v>104</v>
      </c>
      <c r="DB223" s="43" t="s">
        <v>105</v>
      </c>
      <c r="DC223" s="4"/>
      <c r="DE223" s="31"/>
      <c r="DZ223" s="6"/>
    </row>
    <row r="224" spans="1:130" s="5" customFormat="1" x14ac:dyDescent="0.25">
      <c r="A224" s="3" t="s">
        <v>1</v>
      </c>
      <c r="B224" s="7">
        <v>127</v>
      </c>
      <c r="C224" s="7">
        <v>168</v>
      </c>
      <c r="D224" s="7">
        <v>167</v>
      </c>
      <c r="E224" s="7"/>
      <c r="F224" s="7"/>
      <c r="G224" s="7"/>
      <c r="H224" s="7"/>
      <c r="J224" s="3" t="s">
        <v>1</v>
      </c>
      <c r="K224" s="7">
        <f>(SUM(B224:H224))/360</f>
        <v>1.2833333333333334</v>
      </c>
      <c r="L224" s="7">
        <f>(K224/K226)*100</f>
        <v>48.225469728601261</v>
      </c>
      <c r="M224" s="7">
        <f>(L224/100)*60</f>
        <v>28.935281837160758</v>
      </c>
      <c r="V224" s="54"/>
      <c r="AG224" s="11"/>
      <c r="AH224" s="3" t="s">
        <v>13</v>
      </c>
      <c r="AI224" s="7"/>
      <c r="AJ224" s="7">
        <v>60</v>
      </c>
      <c r="AL224" s="53"/>
      <c r="AM224" s="4"/>
      <c r="AN224" s="53"/>
      <c r="AO224" s="53"/>
      <c r="AQ224" s="54"/>
      <c r="BB224" s="11"/>
      <c r="BC224" s="3" t="s">
        <v>6</v>
      </c>
      <c r="BD224" s="7">
        <v>60</v>
      </c>
      <c r="BE224" s="7">
        <f>BD224/K226</f>
        <v>22.546972860125262</v>
      </c>
      <c r="BG224" s="7">
        <v>9.4974874371859297</v>
      </c>
      <c r="BH224" s="7">
        <v>12.663316582914572</v>
      </c>
      <c r="BI224" s="7">
        <v>10.854271356783919</v>
      </c>
      <c r="BJ224" s="7">
        <v>4.0703517587939695</v>
      </c>
      <c r="BL224" s="62"/>
      <c r="BM224" s="43" t="s">
        <v>131</v>
      </c>
      <c r="BN224" s="43">
        <v>12.94</v>
      </c>
      <c r="BO224" s="43">
        <v>5</v>
      </c>
      <c r="BP224" s="43">
        <v>10.942</v>
      </c>
      <c r="BQ224" s="43" t="s">
        <v>104</v>
      </c>
      <c r="BR224" s="43" t="s">
        <v>105</v>
      </c>
      <c r="BS224" s="4"/>
      <c r="BT224" s="4"/>
      <c r="BU224" s="4"/>
      <c r="BV224" s="4"/>
      <c r="BW224" s="11"/>
      <c r="BX224" s="3"/>
      <c r="BY224" s="23" t="s">
        <v>42</v>
      </c>
      <c r="BZ224" s="23" t="s">
        <v>2</v>
      </c>
      <c r="CA224" s="25">
        <v>45.406845079598455</v>
      </c>
      <c r="CB224" s="25">
        <v>46.97768586435847</v>
      </c>
      <c r="CC224" s="25"/>
      <c r="CD224" s="25"/>
      <c r="CE224" s="25"/>
      <c r="CF224" s="25"/>
      <c r="CG224" s="2">
        <f t="shared" si="43"/>
        <v>46.192265471978459</v>
      </c>
      <c r="CS224" s="4"/>
      <c r="CT224" s="4"/>
      <c r="CU224" s="4"/>
      <c r="CV224" s="54"/>
      <c r="CW224" s="48" t="s">
        <v>112</v>
      </c>
      <c r="CX224" s="48">
        <v>19.591999999999999</v>
      </c>
      <c r="CY224" s="48">
        <v>5</v>
      </c>
      <c r="CZ224" s="48">
        <v>23.364999999999998</v>
      </c>
      <c r="DA224" s="48" t="s">
        <v>104</v>
      </c>
      <c r="DB224" s="43" t="s">
        <v>105</v>
      </c>
      <c r="DC224" s="4"/>
      <c r="DE224" s="31"/>
      <c r="DZ224" s="6"/>
    </row>
    <row r="225" spans="1:131" s="5" customFormat="1" x14ac:dyDescent="0.25">
      <c r="A225" s="1" t="s">
        <v>2</v>
      </c>
      <c r="B225" s="8">
        <v>20</v>
      </c>
      <c r="C225" s="8">
        <v>19</v>
      </c>
      <c r="D225" s="8">
        <v>47</v>
      </c>
      <c r="E225" s="8"/>
      <c r="F225" s="8"/>
      <c r="G225" s="8"/>
      <c r="H225" s="8"/>
      <c r="J225" s="1" t="s">
        <v>2</v>
      </c>
      <c r="K225" s="8">
        <f>(SUM(B225:H225))/360</f>
        <v>0.2388888888888889</v>
      </c>
      <c r="L225" s="8">
        <f>(K225/K226)*100</f>
        <v>8.977035490605429</v>
      </c>
      <c r="M225" s="8">
        <f>(L225/100)*60</f>
        <v>5.3862212943632573</v>
      </c>
      <c r="V225" s="54"/>
      <c r="AG225" s="11"/>
      <c r="AH225" s="3" t="s">
        <v>2</v>
      </c>
      <c r="AI225" s="7"/>
      <c r="AJ225" s="7">
        <v>47.777777777777779</v>
      </c>
      <c r="AL225" s="53"/>
      <c r="AM225" s="4"/>
      <c r="AN225" s="53"/>
      <c r="AO225" s="53"/>
      <c r="AQ225" s="54"/>
      <c r="BB225" s="11"/>
      <c r="BC225" s="3" t="s">
        <v>7</v>
      </c>
      <c r="BD225" s="7">
        <v>72</v>
      </c>
      <c r="BE225" s="7">
        <f>BD225/K226</f>
        <v>27.056367432150314</v>
      </c>
      <c r="BG225" s="7">
        <v>24.227488151658768</v>
      </c>
      <c r="BH225" s="7">
        <v>30.028436018957347</v>
      </c>
      <c r="BI225" s="7">
        <v>9.2132701421800949</v>
      </c>
      <c r="BJ225" s="7">
        <v>5.8009478672985786</v>
      </c>
      <c r="BL225" s="62"/>
      <c r="BM225" s="43" t="s">
        <v>132</v>
      </c>
      <c r="BN225" s="43">
        <v>11.961</v>
      </c>
      <c r="BO225" s="43">
        <v>5</v>
      </c>
      <c r="BP225" s="43">
        <v>9.7100000000000009</v>
      </c>
      <c r="BQ225" s="43" t="s">
        <v>104</v>
      </c>
      <c r="BR225" s="43" t="s">
        <v>105</v>
      </c>
      <c r="BS225" s="4"/>
      <c r="BT225" s="4"/>
      <c r="BU225" s="4"/>
      <c r="BV225" s="4"/>
      <c r="BW225" s="11"/>
      <c r="BX225" s="3"/>
      <c r="BY225" s="23" t="s">
        <v>42</v>
      </c>
      <c r="BZ225" s="23" t="s">
        <v>43</v>
      </c>
      <c r="CA225" s="25">
        <v>37.616525179637101</v>
      </c>
      <c r="CB225" s="25">
        <v>45.871865735923194</v>
      </c>
      <c r="CC225" s="25"/>
      <c r="CD225" s="25"/>
      <c r="CE225" s="25"/>
      <c r="CF225" s="25"/>
      <c r="CG225" s="2">
        <f t="shared" si="43"/>
        <v>41.744195457780151</v>
      </c>
      <c r="CS225" s="4"/>
      <c r="CT225" s="4"/>
      <c r="CU225" s="4"/>
      <c r="CV225" s="54"/>
      <c r="CW225" s="48" t="s">
        <v>113</v>
      </c>
      <c r="CX225" s="48">
        <v>12.102</v>
      </c>
      <c r="CY225" s="48">
        <v>5</v>
      </c>
      <c r="CZ225" s="48">
        <v>14.077999999999999</v>
      </c>
      <c r="DA225" s="48" t="s">
        <v>104</v>
      </c>
      <c r="DB225" s="43" t="s">
        <v>105</v>
      </c>
      <c r="DC225" s="4"/>
      <c r="DE225" s="31"/>
      <c r="DZ225" s="6"/>
    </row>
    <row r="226" spans="1:131" s="5" customFormat="1" x14ac:dyDescent="0.25">
      <c r="A226" s="3" t="s">
        <v>10</v>
      </c>
      <c r="B226" s="7">
        <v>360</v>
      </c>
      <c r="C226" s="7">
        <v>360</v>
      </c>
      <c r="D226" s="7">
        <v>238</v>
      </c>
      <c r="E226" s="7"/>
      <c r="F226" s="7"/>
      <c r="G226" s="7"/>
      <c r="H226" s="7"/>
      <c r="J226" s="3" t="s">
        <v>10</v>
      </c>
      <c r="K226" s="7">
        <f>(SUM(B226:H226))/360</f>
        <v>2.661111111111111</v>
      </c>
      <c r="L226" s="7">
        <f>SUM(L223:L225)</f>
        <v>100.00000000000001</v>
      </c>
      <c r="M226" s="7">
        <f>SUM(M223:M225)</f>
        <v>60.000000000000007</v>
      </c>
      <c r="V226" s="54"/>
      <c r="AG226" s="11"/>
      <c r="AH226" s="3"/>
      <c r="AI226" s="7"/>
      <c r="AJ226" s="7"/>
      <c r="AL226" s="53"/>
      <c r="AM226" s="4"/>
      <c r="AN226" s="53"/>
      <c r="AO226" s="53"/>
      <c r="AQ226" s="54"/>
      <c r="BB226" s="11"/>
      <c r="BC226" s="3" t="s">
        <v>8</v>
      </c>
      <c r="BD226" s="7">
        <v>17</v>
      </c>
      <c r="BE226" s="7">
        <f>BD226/K226</f>
        <v>6.3883089770354911</v>
      </c>
      <c r="BG226" s="3">
        <v>12.172131147540982</v>
      </c>
      <c r="BH226" s="3">
        <v>17.704918032786885</v>
      </c>
      <c r="BI226" s="3">
        <v>5.9016393442622945</v>
      </c>
      <c r="BJ226" s="3">
        <v>5.1639344262295079</v>
      </c>
      <c r="BL226" s="62"/>
      <c r="BM226" s="43" t="s">
        <v>133</v>
      </c>
      <c r="BN226" s="43">
        <v>6.6</v>
      </c>
      <c r="BO226" s="43">
        <v>5</v>
      </c>
      <c r="BP226" s="43">
        <v>5.62</v>
      </c>
      <c r="BQ226" s="43">
        <v>5.0000000000000001E-3</v>
      </c>
      <c r="BR226" s="43" t="s">
        <v>105</v>
      </c>
      <c r="BS226" s="4"/>
      <c r="BT226" s="4"/>
      <c r="BU226" s="4"/>
      <c r="BV226" s="4"/>
      <c r="BW226" s="11"/>
      <c r="BX226" s="3"/>
      <c r="BY226" s="23" t="s">
        <v>44</v>
      </c>
      <c r="BZ226" s="23" t="s">
        <v>45</v>
      </c>
      <c r="CA226" s="25">
        <v>28.541158286596755</v>
      </c>
      <c r="CB226" s="25">
        <v>25.196616999828041</v>
      </c>
      <c r="CC226" s="25"/>
      <c r="CD226" s="25"/>
      <c r="CE226" s="25"/>
      <c r="CF226" s="25"/>
      <c r="CG226" s="2">
        <f t="shared" si="43"/>
        <v>26.868887643212396</v>
      </c>
      <c r="CS226" s="4"/>
      <c r="CT226" s="4"/>
      <c r="CU226" s="4"/>
      <c r="CV226" s="54"/>
      <c r="CW226" s="45" t="s">
        <v>136</v>
      </c>
      <c r="CX226" s="45">
        <v>3.423</v>
      </c>
      <c r="CY226" s="45">
        <v>5</v>
      </c>
      <c r="CZ226" s="45">
        <v>3.9609999999999999</v>
      </c>
      <c r="DA226" s="45">
        <v>6.6000000000000003E-2</v>
      </c>
      <c r="DB226" s="4" t="s">
        <v>108</v>
      </c>
      <c r="DC226" s="4"/>
      <c r="DE226" s="31"/>
      <c r="DZ226" s="6"/>
    </row>
    <row r="227" spans="1:131" s="5" customFormat="1" ht="15.75" thickBot="1" x14ac:dyDescent="0.3">
      <c r="V227" s="54"/>
      <c r="AG227" s="11"/>
      <c r="AL227" s="53"/>
      <c r="AM227" s="4"/>
      <c r="AN227" s="53"/>
      <c r="AO227" s="53"/>
      <c r="AQ227" s="54"/>
      <c r="BB227" s="11"/>
      <c r="BC227" s="3" t="s">
        <v>9</v>
      </c>
      <c r="BD227" s="7">
        <v>12</v>
      </c>
      <c r="BE227" s="7">
        <f>BD227/K226</f>
        <v>4.5093945720250526</v>
      </c>
      <c r="BL227" s="62"/>
      <c r="BM227" s="43" t="s">
        <v>134</v>
      </c>
      <c r="BN227" s="43">
        <v>6.34</v>
      </c>
      <c r="BO227" s="43">
        <v>5</v>
      </c>
      <c r="BP227" s="43">
        <v>5.2190000000000003</v>
      </c>
      <c r="BQ227" s="43">
        <v>8.9999999999999993E-3</v>
      </c>
      <c r="BR227" s="43" t="s">
        <v>105</v>
      </c>
      <c r="BS227" s="4"/>
      <c r="BT227" s="4"/>
      <c r="BU227" s="4"/>
      <c r="BV227" s="4"/>
      <c r="BW227" s="11"/>
      <c r="BX227" s="12"/>
      <c r="BY227" s="26" t="s">
        <v>46</v>
      </c>
      <c r="BZ227" s="26" t="s">
        <v>47</v>
      </c>
      <c r="CA227" s="27">
        <v>44.316557074014426</v>
      </c>
      <c r="CB227" s="27">
        <v>44.839735423135629</v>
      </c>
      <c r="CC227" s="27"/>
      <c r="CD227" s="27"/>
      <c r="CE227" s="27"/>
      <c r="CF227" s="27"/>
      <c r="CG227" s="2">
        <f t="shared" si="43"/>
        <v>44.578146248575024</v>
      </c>
      <c r="CV227" s="54"/>
      <c r="CW227" s="71" t="s">
        <v>103</v>
      </c>
      <c r="CX227" s="48">
        <v>16.334</v>
      </c>
      <c r="CY227" s="48">
        <v>5</v>
      </c>
      <c r="CZ227" s="48">
        <v>18.861999999999998</v>
      </c>
      <c r="DA227" s="48" t="s">
        <v>104</v>
      </c>
      <c r="DB227" s="43" t="s">
        <v>105</v>
      </c>
      <c r="DE227" s="31"/>
      <c r="DZ227" s="6"/>
    </row>
    <row r="228" spans="1:131" s="5" customFormat="1" ht="16.5" thickTop="1" thickBot="1" x14ac:dyDescent="0.3">
      <c r="A228" s="13" t="s">
        <v>20</v>
      </c>
      <c r="B228" s="14">
        <v>1</v>
      </c>
      <c r="C228" s="14">
        <v>2</v>
      </c>
      <c r="D228" s="14">
        <v>3</v>
      </c>
      <c r="E228" s="14">
        <v>4</v>
      </c>
      <c r="F228" s="14">
        <v>5</v>
      </c>
      <c r="G228" s="14">
        <v>6</v>
      </c>
      <c r="H228" s="14">
        <v>7</v>
      </c>
      <c r="J228" s="22" t="s">
        <v>20</v>
      </c>
      <c r="K228" s="23" t="s">
        <v>30</v>
      </c>
      <c r="L228" s="23" t="s">
        <v>31</v>
      </c>
      <c r="M228" s="23" t="s">
        <v>29</v>
      </c>
      <c r="V228" s="54"/>
      <c r="AG228" s="11"/>
      <c r="AH228" s="22" t="s">
        <v>20</v>
      </c>
      <c r="AI228" s="23"/>
      <c r="AJ228" s="23" t="s">
        <v>143</v>
      </c>
      <c r="AL228" s="53"/>
      <c r="AM228" s="4"/>
      <c r="AN228" s="53"/>
      <c r="AO228" s="53"/>
      <c r="AQ228" s="54"/>
      <c r="BB228" s="11"/>
      <c r="BL228" s="62"/>
      <c r="BM228" s="43" t="s">
        <v>135</v>
      </c>
      <c r="BN228" s="43">
        <v>5.3609999999999998</v>
      </c>
      <c r="BO228" s="43">
        <v>5</v>
      </c>
      <c r="BP228" s="43">
        <v>4.2460000000000004</v>
      </c>
      <c r="BQ228" s="43">
        <v>4.2999999999999997E-2</v>
      </c>
      <c r="BR228" s="43" t="s">
        <v>105</v>
      </c>
      <c r="BS228" s="4"/>
      <c r="BT228" s="4"/>
      <c r="BU228" s="4"/>
      <c r="BV228" s="4"/>
      <c r="BW228" s="11"/>
      <c r="BX228" s="22" t="s">
        <v>20</v>
      </c>
      <c r="BY228" s="23" t="s">
        <v>39</v>
      </c>
      <c r="BZ228" s="23" t="s">
        <v>40</v>
      </c>
      <c r="CA228" s="25">
        <v>33.506271082702632</v>
      </c>
      <c r="CB228" s="25">
        <v>36.963649467253759</v>
      </c>
      <c r="CC228" s="25"/>
      <c r="CD228" s="25"/>
      <c r="CE228" s="25"/>
      <c r="CF228" s="25"/>
      <c r="CG228" s="2">
        <f t="shared" si="43"/>
        <v>35.234960274978192</v>
      </c>
      <c r="CV228" s="54"/>
      <c r="CW228" s="43" t="s">
        <v>106</v>
      </c>
      <c r="CX228" s="43">
        <v>16.169</v>
      </c>
      <c r="CY228" s="43">
        <v>5</v>
      </c>
      <c r="CZ228" s="43">
        <v>19.314</v>
      </c>
      <c r="DA228" s="43" t="s">
        <v>104</v>
      </c>
      <c r="DB228" s="43" t="s">
        <v>105</v>
      </c>
      <c r="DE228" s="31"/>
      <c r="DZ228" s="6"/>
    </row>
    <row r="229" spans="1:131" s="5" customFormat="1" ht="15.75" thickTop="1" x14ac:dyDescent="0.25">
      <c r="A229" s="3" t="s">
        <v>0</v>
      </c>
      <c r="B229" s="7"/>
      <c r="C229" s="7"/>
      <c r="D229" s="7"/>
      <c r="E229" s="7"/>
      <c r="F229" s="7"/>
      <c r="G229" s="7"/>
      <c r="H229" s="7"/>
      <c r="J229" s="3" t="s">
        <v>0</v>
      </c>
      <c r="K229" s="7"/>
      <c r="L229" s="7"/>
      <c r="M229" s="7"/>
      <c r="O229" s="5" t="s">
        <v>137</v>
      </c>
      <c r="V229" s="54"/>
      <c r="AG229" s="11"/>
      <c r="AH229" s="3" t="s">
        <v>0</v>
      </c>
      <c r="AI229" s="7"/>
      <c r="AJ229" s="7"/>
      <c r="AL229" s="53"/>
      <c r="AM229" s="4"/>
      <c r="AN229" s="53"/>
      <c r="AO229" s="53"/>
      <c r="AQ229" s="54"/>
      <c r="BB229" s="11"/>
      <c r="BC229" s="22" t="s">
        <v>20</v>
      </c>
      <c r="BD229" s="23" t="s">
        <v>36</v>
      </c>
      <c r="BE229" s="23" t="s">
        <v>37</v>
      </c>
      <c r="BL229" s="62"/>
      <c r="BM229" s="4" t="s">
        <v>109</v>
      </c>
      <c r="BN229" s="4">
        <v>0.97899999999999998</v>
      </c>
      <c r="BO229" s="4">
        <v>5</v>
      </c>
      <c r="BP229" s="4">
        <v>0.77</v>
      </c>
      <c r="BQ229" s="4">
        <v>0.98199999999999998</v>
      </c>
      <c r="BR229" s="4" t="s">
        <v>108</v>
      </c>
      <c r="BS229" s="4"/>
      <c r="BT229" s="4"/>
      <c r="BU229" s="4"/>
      <c r="BV229" s="4"/>
      <c r="BW229" s="11"/>
      <c r="BX229" s="3"/>
      <c r="BY229" s="23" t="s">
        <v>39</v>
      </c>
      <c r="BZ229" s="23" t="s">
        <v>41</v>
      </c>
      <c r="CA229" s="25">
        <v>30.14352350193515</v>
      </c>
      <c r="CB229" s="25">
        <v>28.228934477301809</v>
      </c>
      <c r="CC229" s="25"/>
      <c r="CD229" s="25"/>
      <c r="CE229" s="25"/>
      <c r="CF229" s="25"/>
      <c r="CG229" s="2">
        <f t="shared" si="43"/>
        <v>29.186228989618478</v>
      </c>
      <c r="CV229" s="54"/>
      <c r="CW229" s="43" t="s">
        <v>107</v>
      </c>
      <c r="CX229" s="43">
        <v>8.6790000000000003</v>
      </c>
      <c r="CY229" s="43">
        <v>5</v>
      </c>
      <c r="CZ229" s="43">
        <v>10.112</v>
      </c>
      <c r="DA229" s="43" t="s">
        <v>104</v>
      </c>
      <c r="DB229" s="43" t="s">
        <v>105</v>
      </c>
      <c r="DE229" s="31"/>
      <c r="DZ229" s="6"/>
    </row>
    <row r="230" spans="1:131" x14ac:dyDescent="0.25">
      <c r="A230" s="3" t="s">
        <v>1</v>
      </c>
      <c r="B230" s="7"/>
      <c r="C230" s="7"/>
      <c r="D230" s="7"/>
      <c r="E230" s="7"/>
      <c r="F230" s="7"/>
      <c r="G230" s="7"/>
      <c r="H230" s="7"/>
      <c r="I230" s="5"/>
      <c r="J230" s="3" t="s">
        <v>1</v>
      </c>
      <c r="K230" s="7"/>
      <c r="L230" s="7"/>
      <c r="M230" s="7"/>
      <c r="N230" s="5"/>
      <c r="O230" s="5"/>
      <c r="P230" s="5"/>
      <c r="Q230" s="5"/>
      <c r="R230" s="5"/>
      <c r="S230" s="5"/>
      <c r="V230" s="54"/>
      <c r="W230" s="5"/>
      <c r="X230" s="5"/>
      <c r="Y230" s="5"/>
      <c r="Z230" s="5"/>
      <c r="AA230" s="5"/>
      <c r="AB230" s="5"/>
      <c r="AC230" s="5"/>
      <c r="AH230" s="3" t="s">
        <v>13</v>
      </c>
      <c r="AI230" s="7"/>
      <c r="AJ230" s="7"/>
      <c r="AL230" s="4"/>
      <c r="AM230" s="4"/>
      <c r="AN230" s="4"/>
      <c r="AO230" s="4"/>
      <c r="AQ230" s="54"/>
      <c r="BC230" s="3" t="s">
        <v>6</v>
      </c>
      <c r="BD230" s="7"/>
      <c r="BE230" s="7"/>
      <c r="BF230" s="5"/>
      <c r="BG230" s="5"/>
      <c r="BH230" s="5"/>
      <c r="BI230" s="5"/>
      <c r="BJ230" s="5"/>
      <c r="BK230" s="5"/>
      <c r="BL230" s="62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X230" s="3"/>
      <c r="BY230" s="23" t="s">
        <v>42</v>
      </c>
      <c r="BZ230" s="23" t="s">
        <v>2</v>
      </c>
      <c r="CA230" s="25">
        <v>47.940726778333328</v>
      </c>
      <c r="CB230" s="25">
        <v>42.703831417825803</v>
      </c>
      <c r="CC230" s="25"/>
      <c r="CD230" s="25"/>
      <c r="CE230" s="25"/>
      <c r="CF230" s="25"/>
      <c r="CG230" s="2">
        <f t="shared" si="43"/>
        <v>45.322279098079562</v>
      </c>
      <c r="CH230" s="5"/>
      <c r="CI230" s="5"/>
      <c r="CJ230" s="5"/>
      <c r="CK230" s="5"/>
      <c r="CL230" s="5"/>
      <c r="CM230" s="5"/>
      <c r="CN230" s="5"/>
      <c r="CO230" s="5"/>
      <c r="CP230" s="5"/>
      <c r="CV230" s="54"/>
      <c r="CW230" s="43" t="s">
        <v>114</v>
      </c>
      <c r="CX230" s="43">
        <v>7.6550000000000002</v>
      </c>
      <c r="CY230" s="43">
        <v>5</v>
      </c>
      <c r="CZ230" s="43">
        <v>8.8840000000000003</v>
      </c>
      <c r="DA230" s="43" t="s">
        <v>104</v>
      </c>
      <c r="DB230" s="43" t="s">
        <v>105</v>
      </c>
      <c r="DC230" s="5"/>
      <c r="DD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6"/>
      <c r="EA230" s="5"/>
    </row>
    <row r="231" spans="1:131" x14ac:dyDescent="0.25">
      <c r="A231" s="1" t="s">
        <v>2</v>
      </c>
      <c r="B231" s="8"/>
      <c r="C231" s="8"/>
      <c r="D231" s="8"/>
      <c r="E231" s="8"/>
      <c r="F231" s="8"/>
      <c r="G231" s="8"/>
      <c r="H231" s="8"/>
      <c r="I231" s="5"/>
      <c r="J231" s="1" t="s">
        <v>2</v>
      </c>
      <c r="K231" s="8"/>
      <c r="L231" s="8"/>
      <c r="M231" s="8"/>
      <c r="N231" s="5"/>
      <c r="O231" s="5"/>
      <c r="P231" s="5"/>
      <c r="Q231" s="5"/>
      <c r="R231" s="5"/>
      <c r="S231" s="5"/>
      <c r="V231" s="54"/>
      <c r="W231" s="5"/>
      <c r="X231" s="5"/>
      <c r="Y231" s="5"/>
      <c r="Z231" s="5"/>
      <c r="AA231" s="5"/>
      <c r="AB231" s="5"/>
      <c r="AC231" s="5"/>
      <c r="AH231" s="3" t="s">
        <v>2</v>
      </c>
      <c r="AI231" s="7"/>
      <c r="AJ231" s="7"/>
      <c r="AL231" s="4"/>
      <c r="AM231" s="4"/>
      <c r="AN231" s="4"/>
      <c r="AO231" s="4"/>
      <c r="AQ231" s="54"/>
      <c r="BC231" s="3" t="s">
        <v>7</v>
      </c>
      <c r="BD231" s="7"/>
      <c r="BE231" s="7"/>
      <c r="BF231" s="5"/>
      <c r="BG231" s="5"/>
      <c r="BH231" s="5"/>
      <c r="BI231" s="5"/>
      <c r="BJ231" s="5"/>
      <c r="BK231" s="5"/>
      <c r="BL231" s="62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X231" s="3"/>
      <c r="BY231" s="23" t="s">
        <v>42</v>
      </c>
      <c r="BZ231" s="23" t="s">
        <v>43</v>
      </c>
      <c r="CA231" s="25">
        <v>42.438383015891716</v>
      </c>
      <c r="CB231" s="25">
        <v>40.683877131674045</v>
      </c>
      <c r="CC231" s="25"/>
      <c r="CD231" s="25"/>
      <c r="CE231" s="25"/>
      <c r="CF231" s="25"/>
      <c r="CG231" s="2">
        <f t="shared" si="43"/>
        <v>41.561130073782877</v>
      </c>
      <c r="CH231" s="5"/>
      <c r="CI231" s="5"/>
      <c r="CJ231" s="5"/>
      <c r="CK231" s="5"/>
      <c r="CL231" s="5"/>
      <c r="CM231" s="5"/>
      <c r="CN231" s="5"/>
      <c r="CO231" s="5"/>
      <c r="CP231" s="5"/>
      <c r="CV231" s="54"/>
      <c r="CW231" s="43" t="s">
        <v>115</v>
      </c>
      <c r="CX231" s="43">
        <v>7.49</v>
      </c>
      <c r="CY231" s="43">
        <v>5</v>
      </c>
      <c r="CZ231" s="43">
        <v>8.9960000000000004</v>
      </c>
      <c r="DA231" s="43" t="s">
        <v>104</v>
      </c>
      <c r="DB231" s="43" t="s">
        <v>105</v>
      </c>
      <c r="DC231" s="5"/>
      <c r="DD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6"/>
      <c r="EA231" s="5"/>
    </row>
    <row r="232" spans="1:131" x14ac:dyDescent="0.25">
      <c r="A232" s="3" t="s">
        <v>10</v>
      </c>
      <c r="B232" s="7"/>
      <c r="C232" s="7"/>
      <c r="D232" s="7"/>
      <c r="E232" s="7"/>
      <c r="F232" s="7"/>
      <c r="G232" s="7"/>
      <c r="H232" s="7"/>
      <c r="I232" s="5"/>
      <c r="J232" s="3" t="s">
        <v>10</v>
      </c>
      <c r="K232" s="7"/>
      <c r="L232" s="7"/>
      <c r="M232" s="7"/>
      <c r="N232" s="5"/>
      <c r="O232" s="5"/>
      <c r="P232" s="5"/>
      <c r="Q232" s="5"/>
      <c r="R232" s="5"/>
      <c r="S232" s="5"/>
      <c r="V232" s="54"/>
      <c r="W232" s="5"/>
      <c r="X232" s="5"/>
      <c r="Y232" s="5"/>
      <c r="Z232" s="5"/>
      <c r="AA232" s="5"/>
      <c r="AB232" s="5"/>
      <c r="AC232" s="5"/>
      <c r="AH232" s="3"/>
      <c r="AI232" s="7"/>
      <c r="AJ232" s="7"/>
      <c r="AL232" s="4"/>
      <c r="AM232" s="4"/>
      <c r="AN232" s="4"/>
      <c r="AO232" s="4"/>
      <c r="AQ232" s="54"/>
      <c r="BC232" s="3" t="s">
        <v>8</v>
      </c>
      <c r="BD232" s="7"/>
      <c r="BE232" s="7"/>
      <c r="BF232" s="5"/>
      <c r="BG232" s="5"/>
      <c r="BH232" s="5"/>
      <c r="BI232" s="5"/>
      <c r="BJ232" s="5"/>
      <c r="BK232" s="5"/>
      <c r="BL232" s="62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X232" s="3"/>
      <c r="BY232" s="23" t="s">
        <v>44</v>
      </c>
      <c r="BZ232" s="23" t="s">
        <v>45</v>
      </c>
      <c r="CA232" s="25">
        <v>29.215462049166668</v>
      </c>
      <c r="CB232" s="25">
        <v>30.760987923650266</v>
      </c>
      <c r="CC232" s="25"/>
      <c r="CD232" s="25"/>
      <c r="CE232" s="25"/>
      <c r="CF232" s="25"/>
      <c r="CG232" s="2">
        <f t="shared" si="43"/>
        <v>29.988224986408468</v>
      </c>
      <c r="CH232" s="5"/>
      <c r="CI232" s="5"/>
      <c r="CJ232" s="5"/>
      <c r="CK232" s="5"/>
      <c r="CL232" s="5"/>
      <c r="CM232" s="5"/>
      <c r="CN232" s="5"/>
      <c r="CO232" s="5"/>
      <c r="CP232" s="5"/>
      <c r="CV232" s="54"/>
      <c r="CW232" s="5" t="s">
        <v>116</v>
      </c>
      <c r="CX232" s="5">
        <v>0.16500000000000001</v>
      </c>
      <c r="CY232" s="5">
        <v>5</v>
      </c>
      <c r="CZ232" s="5">
        <v>0.19600000000000001</v>
      </c>
      <c r="DA232" s="5">
        <v>1</v>
      </c>
      <c r="DB232" s="5" t="s">
        <v>108</v>
      </c>
      <c r="DC232" s="5"/>
      <c r="DD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6"/>
      <c r="EA232" s="5"/>
    </row>
    <row r="233" spans="1:131" s="5" customFormat="1" ht="19.5" thickBot="1" x14ac:dyDescent="0.35">
      <c r="V233" s="54"/>
      <c r="AG233" s="11"/>
      <c r="AL233" s="4"/>
      <c r="AM233" s="4"/>
      <c r="AN233" s="4"/>
      <c r="AO233" s="4"/>
      <c r="AQ233" s="54"/>
      <c r="BB233" s="11"/>
      <c r="BC233" s="3" t="s">
        <v>9</v>
      </c>
      <c r="BD233" s="7"/>
      <c r="BE233" s="7"/>
      <c r="BL233" s="84"/>
      <c r="BM233" s="210" t="s">
        <v>84</v>
      </c>
      <c r="BN233" s="210"/>
      <c r="BO233" s="210"/>
      <c r="BP233" s="210"/>
      <c r="BQ233" s="210"/>
      <c r="BR233" s="210"/>
      <c r="BS233" s="210"/>
      <c r="BT233" s="210"/>
      <c r="BU233" s="210"/>
      <c r="BV233" s="210"/>
      <c r="BW233" s="11"/>
      <c r="BX233" s="12"/>
      <c r="BY233" s="26" t="s">
        <v>46</v>
      </c>
      <c r="BZ233" s="26" t="s">
        <v>47</v>
      </c>
      <c r="CA233" s="27">
        <v>44.805027938004059</v>
      </c>
      <c r="CB233" s="27">
        <v>41.792710976861855</v>
      </c>
      <c r="CC233" s="27"/>
      <c r="CD233" s="27"/>
      <c r="CE233" s="27"/>
      <c r="CF233" s="27"/>
      <c r="CG233" s="2">
        <f t="shared" si="43"/>
        <v>43.298869457432957</v>
      </c>
      <c r="CV233" s="54"/>
      <c r="DE233" s="31"/>
      <c r="DZ233" s="6"/>
    </row>
    <row r="234" spans="1:131" s="5" customFormat="1" ht="16.5" thickTop="1" thickBot="1" x14ac:dyDescent="0.3">
      <c r="A234" s="13" t="s">
        <v>21</v>
      </c>
      <c r="B234" s="14">
        <v>1</v>
      </c>
      <c r="C234" s="14">
        <v>2</v>
      </c>
      <c r="D234" s="14">
        <v>3</v>
      </c>
      <c r="E234" s="14">
        <v>4</v>
      </c>
      <c r="F234" s="14">
        <v>5</v>
      </c>
      <c r="G234" s="14">
        <v>6</v>
      </c>
      <c r="H234" s="14">
        <v>7</v>
      </c>
      <c r="J234" s="22" t="s">
        <v>21</v>
      </c>
      <c r="K234" s="23" t="s">
        <v>30</v>
      </c>
      <c r="L234" s="23" t="s">
        <v>31</v>
      </c>
      <c r="M234" s="23" t="s">
        <v>29</v>
      </c>
      <c r="V234" s="54"/>
      <c r="AG234" s="11"/>
      <c r="AH234" s="22" t="s">
        <v>21</v>
      </c>
      <c r="AI234" s="23"/>
      <c r="AJ234" s="23" t="s">
        <v>143</v>
      </c>
      <c r="AL234" s="4"/>
      <c r="AM234" s="4"/>
      <c r="AN234" s="4"/>
      <c r="AO234" s="4"/>
      <c r="AQ234" s="54"/>
      <c r="BB234" s="11"/>
      <c r="BL234" s="62"/>
      <c r="BM234" s="25" t="s">
        <v>33</v>
      </c>
      <c r="BN234" s="25" t="s">
        <v>57</v>
      </c>
      <c r="BO234" s="25" t="s">
        <v>58</v>
      </c>
      <c r="BP234" s="25" t="s">
        <v>59</v>
      </c>
      <c r="BQ234" s="25" t="s">
        <v>34</v>
      </c>
      <c r="BR234" s="25" t="s">
        <v>35</v>
      </c>
      <c r="BS234" s="25"/>
      <c r="BT234" s="25"/>
      <c r="BU234" s="25"/>
      <c r="BV234" s="25"/>
      <c r="BW234" s="11"/>
      <c r="BX234" s="22" t="s">
        <v>21</v>
      </c>
      <c r="BY234" s="23" t="s">
        <v>39</v>
      </c>
      <c r="BZ234" s="23" t="s">
        <v>40</v>
      </c>
      <c r="CA234" s="25">
        <v>34.146938839969479</v>
      </c>
      <c r="CB234" s="25">
        <v>33.174679119943725</v>
      </c>
      <c r="CC234" s="25"/>
      <c r="CD234" s="25"/>
      <c r="CE234" s="25"/>
      <c r="CF234" s="25"/>
      <c r="CG234" s="2">
        <f t="shared" si="43"/>
        <v>33.660808979956599</v>
      </c>
      <c r="CV234" s="54"/>
      <c r="CW234" s="207" t="s">
        <v>87</v>
      </c>
      <c r="CX234" s="207"/>
      <c r="CY234" s="207"/>
      <c r="CZ234" s="207"/>
      <c r="DA234" s="207"/>
      <c r="DB234" s="207"/>
      <c r="DC234" s="207"/>
      <c r="DD234" s="207"/>
      <c r="DE234" s="31"/>
      <c r="DZ234" s="6"/>
    </row>
    <row r="235" spans="1:131" s="5" customFormat="1" ht="15.75" thickTop="1" x14ac:dyDescent="0.25">
      <c r="A235" s="3" t="s">
        <v>0</v>
      </c>
      <c r="B235" s="7">
        <v>192</v>
      </c>
      <c r="C235" s="7">
        <v>34</v>
      </c>
      <c r="D235" s="7">
        <v>56</v>
      </c>
      <c r="E235" s="7"/>
      <c r="F235" s="7"/>
      <c r="G235" s="7"/>
      <c r="H235" s="7"/>
      <c r="J235" s="3" t="s">
        <v>0</v>
      </c>
      <c r="K235" s="7">
        <f>(SUM(B235:H235))/360</f>
        <v>0.78333333333333333</v>
      </c>
      <c r="L235" s="7">
        <f>(K235/K238)*100</f>
        <v>33.333333333333329</v>
      </c>
      <c r="M235" s="7">
        <f>(L235/100)*60</f>
        <v>19.999999999999996</v>
      </c>
      <c r="V235" s="54"/>
      <c r="AG235" s="11"/>
      <c r="AH235" s="3" t="s">
        <v>0</v>
      </c>
      <c r="AI235" s="7"/>
      <c r="AJ235" s="7">
        <v>47.796610169491522</v>
      </c>
      <c r="AL235" s="4"/>
      <c r="AM235" s="4"/>
      <c r="AN235" s="4"/>
      <c r="AO235" s="4"/>
      <c r="AQ235" s="54"/>
      <c r="BB235" s="11"/>
      <c r="BC235" s="22" t="s">
        <v>21</v>
      </c>
      <c r="BD235" s="23" t="s">
        <v>36</v>
      </c>
      <c r="BE235" s="23" t="s">
        <v>37</v>
      </c>
      <c r="BL235" s="22" t="s">
        <v>16</v>
      </c>
      <c r="BN235" s="7"/>
      <c r="BO235" s="7">
        <v>19.88372093023256</v>
      </c>
      <c r="BP235" s="7">
        <v>10.09640666082384</v>
      </c>
      <c r="BQ235" s="7">
        <v>4.7244094488188972</v>
      </c>
      <c r="BR235" s="7"/>
      <c r="BS235" s="7"/>
      <c r="BT235" s="7"/>
      <c r="BU235" s="7"/>
      <c r="BV235" s="7"/>
      <c r="BW235" s="11"/>
      <c r="BX235" s="3"/>
      <c r="BY235" s="23" t="s">
        <v>39</v>
      </c>
      <c r="BZ235" s="23" t="s">
        <v>41</v>
      </c>
      <c r="CA235" s="25">
        <v>27.473318086300619</v>
      </c>
      <c r="CB235" s="25">
        <v>24.428936326351902</v>
      </c>
      <c r="CC235" s="25"/>
      <c r="CD235" s="25"/>
      <c r="CE235" s="25"/>
      <c r="CF235" s="25"/>
      <c r="CG235" s="2">
        <f t="shared" si="43"/>
        <v>25.951127206326262</v>
      </c>
      <c r="CV235" s="54"/>
      <c r="CW235" s="25" t="s">
        <v>33</v>
      </c>
      <c r="CX235" s="25" t="s">
        <v>57</v>
      </c>
      <c r="CY235" s="25" t="s">
        <v>58</v>
      </c>
      <c r="CZ235" s="25" t="s">
        <v>59</v>
      </c>
      <c r="DA235" s="25" t="s">
        <v>34</v>
      </c>
      <c r="DB235" s="25" t="s">
        <v>35</v>
      </c>
      <c r="DC235" s="25"/>
      <c r="DD235" s="25"/>
      <c r="DE235" s="31"/>
      <c r="DZ235" s="6"/>
    </row>
    <row r="236" spans="1:131" s="5" customFormat="1" x14ac:dyDescent="0.25">
      <c r="A236" s="3" t="s">
        <v>1</v>
      </c>
      <c r="B236" s="7">
        <v>157</v>
      </c>
      <c r="C236" s="7">
        <v>229</v>
      </c>
      <c r="D236" s="7">
        <v>59</v>
      </c>
      <c r="E236" s="7"/>
      <c r="F236" s="7"/>
      <c r="G236" s="7"/>
      <c r="H236" s="7"/>
      <c r="J236" s="3" t="s">
        <v>1</v>
      </c>
      <c r="K236" s="7">
        <f>(SUM(B236:H236))/360</f>
        <v>1.2361111111111112</v>
      </c>
      <c r="L236" s="7">
        <f>(K236/K238)*100</f>
        <v>52.600472813238774</v>
      </c>
      <c r="M236" s="7">
        <f>(L236/100)*60</f>
        <v>31.560283687943265</v>
      </c>
      <c r="V236" s="54"/>
      <c r="AG236" s="11"/>
      <c r="AH236" s="3" t="s">
        <v>13</v>
      </c>
      <c r="AI236" s="7"/>
      <c r="AJ236" s="7">
        <v>70.634920634920633</v>
      </c>
      <c r="AL236" s="4"/>
      <c r="AM236" s="4"/>
      <c r="AN236" s="4"/>
      <c r="AO236" s="4"/>
      <c r="AQ236" s="54"/>
      <c r="BB236" s="11"/>
      <c r="BC236" s="3" t="s">
        <v>6</v>
      </c>
      <c r="BD236" s="7">
        <v>46</v>
      </c>
      <c r="BE236" s="7">
        <f>BD236/K238</f>
        <v>19.574468085106382</v>
      </c>
      <c r="BL236" s="22" t="s">
        <v>17</v>
      </c>
      <c r="BN236" s="7">
        <v>20.473933649289101</v>
      </c>
      <c r="BO236" s="7">
        <v>20.086580086580085</v>
      </c>
      <c r="BP236" s="7">
        <v>6.8214116532449074</v>
      </c>
      <c r="BQ236" s="7"/>
      <c r="BR236" s="7">
        <v>2.9508196721311477</v>
      </c>
      <c r="BS236" s="7"/>
      <c r="BT236" s="7"/>
      <c r="BU236" s="7"/>
      <c r="BV236" s="7"/>
      <c r="BW236" s="11"/>
      <c r="BX236" s="3"/>
      <c r="BY236" s="23" t="s">
        <v>42</v>
      </c>
      <c r="BZ236" s="23" t="s">
        <v>2</v>
      </c>
      <c r="CA236" s="25">
        <v>43.151062672826086</v>
      </c>
      <c r="CB236" s="25">
        <v>39.754761398019937</v>
      </c>
      <c r="CC236" s="25"/>
      <c r="CD236" s="25"/>
      <c r="CE236" s="25"/>
      <c r="CF236" s="25"/>
      <c r="CG236" s="2">
        <f t="shared" si="43"/>
        <v>41.452912035423012</v>
      </c>
      <c r="CV236" s="22" t="s">
        <v>16</v>
      </c>
      <c r="CW236" s="44"/>
      <c r="CX236" s="17"/>
      <c r="CY236" s="17">
        <v>48.088414675050693</v>
      </c>
      <c r="CZ236" s="17">
        <v>34.83165399427206</v>
      </c>
      <c r="DA236" s="63">
        <v>25.63595956295843</v>
      </c>
      <c r="DB236" s="2"/>
      <c r="DE236" s="31"/>
      <c r="DZ236" s="6"/>
    </row>
    <row r="237" spans="1:131" s="5" customFormat="1" x14ac:dyDescent="0.25">
      <c r="A237" s="1" t="s">
        <v>2</v>
      </c>
      <c r="B237" s="8">
        <v>11</v>
      </c>
      <c r="C237" s="8">
        <v>97</v>
      </c>
      <c r="D237" s="8">
        <v>11</v>
      </c>
      <c r="E237" s="8"/>
      <c r="F237" s="8"/>
      <c r="G237" s="8"/>
      <c r="H237" s="8"/>
      <c r="J237" s="1" t="s">
        <v>2</v>
      </c>
      <c r="K237" s="8">
        <f>(SUM(B237:H237))/360</f>
        <v>0.33055555555555555</v>
      </c>
      <c r="L237" s="8">
        <f>(K237/K238)*100</f>
        <v>14.066193853427894</v>
      </c>
      <c r="M237" s="8">
        <f>(L237/100)*60</f>
        <v>8.4397163120567367</v>
      </c>
      <c r="V237" s="54"/>
      <c r="AG237" s="11"/>
      <c r="AH237" s="3" t="s">
        <v>2</v>
      </c>
      <c r="AI237" s="7"/>
      <c r="AJ237" s="7">
        <v>70</v>
      </c>
      <c r="AL237" s="4"/>
      <c r="AM237" s="4"/>
      <c r="AN237" s="4"/>
      <c r="AO237" s="4"/>
      <c r="AQ237" s="54"/>
      <c r="BB237" s="11"/>
      <c r="BC237" s="3" t="s">
        <v>7</v>
      </c>
      <c r="BD237" s="7">
        <v>60</v>
      </c>
      <c r="BE237" s="7">
        <f>BD237/K238</f>
        <v>25.531914893617021</v>
      </c>
      <c r="BL237" s="22" t="s">
        <v>18</v>
      </c>
      <c r="BN237" s="7">
        <v>12.619611558503079</v>
      </c>
      <c r="BO237" s="7">
        <v>17.577788415509811</v>
      </c>
      <c r="BP237" s="7">
        <v>10.515463917525773</v>
      </c>
      <c r="BQ237" s="7">
        <v>1.2148481439820022</v>
      </c>
      <c r="BR237" s="7">
        <v>7.1641791044776122</v>
      </c>
      <c r="BS237" s="7"/>
      <c r="BT237" s="7"/>
      <c r="BU237" s="7"/>
      <c r="BV237" s="7"/>
      <c r="BW237" s="11"/>
      <c r="BX237" s="3"/>
      <c r="BY237" s="23" t="s">
        <v>42</v>
      </c>
      <c r="BZ237" s="23" t="s">
        <v>43</v>
      </c>
      <c r="CA237" s="25">
        <v>43.715817154905892</v>
      </c>
      <c r="CB237" s="25">
        <v>41.568524611503904</v>
      </c>
      <c r="CC237" s="25"/>
      <c r="CD237" s="25"/>
      <c r="CE237" s="25"/>
      <c r="CF237" s="25"/>
      <c r="CG237" s="2">
        <f t="shared" si="43"/>
        <v>42.642170883204898</v>
      </c>
      <c r="CV237" s="22" t="s">
        <v>17</v>
      </c>
      <c r="CW237" s="44"/>
      <c r="CX237" s="17">
        <v>44.174762235234539</v>
      </c>
      <c r="CY237" s="17">
        <v>46.791640222813726</v>
      </c>
      <c r="CZ237" s="17">
        <v>39.817264023295799</v>
      </c>
      <c r="DA237" s="63">
        <v>34.069495735725909</v>
      </c>
      <c r="DB237" s="2">
        <v>32.977706162788039</v>
      </c>
      <c r="DE237" s="31"/>
      <c r="DZ237" s="6"/>
    </row>
    <row r="238" spans="1:131" s="5" customFormat="1" x14ac:dyDescent="0.25">
      <c r="A238" s="3" t="s">
        <v>10</v>
      </c>
      <c r="B238" s="7">
        <v>360</v>
      </c>
      <c r="C238" s="7">
        <v>360</v>
      </c>
      <c r="D238" s="7">
        <v>126</v>
      </c>
      <c r="E238" s="7"/>
      <c r="F238" s="7"/>
      <c r="G238" s="7"/>
      <c r="H238" s="7"/>
      <c r="J238" s="3" t="s">
        <v>10</v>
      </c>
      <c r="K238" s="7">
        <f>(SUM(B238:H238))/360</f>
        <v>2.35</v>
      </c>
      <c r="L238" s="7">
        <f>SUM(L235:L237)</f>
        <v>99.999999999999986</v>
      </c>
      <c r="M238" s="7">
        <f>SUM(M235:M237)</f>
        <v>60</v>
      </c>
      <c r="V238" s="54"/>
      <c r="AG238" s="11"/>
      <c r="AH238" s="3"/>
      <c r="AI238" s="7"/>
      <c r="AJ238" s="7"/>
      <c r="AL238" s="4"/>
      <c r="AM238" s="4"/>
      <c r="AN238" s="4"/>
      <c r="AO238" s="4"/>
      <c r="AQ238" s="54"/>
      <c r="BB238" s="11"/>
      <c r="BC238" s="3" t="s">
        <v>8</v>
      </c>
      <c r="BD238" s="7">
        <v>17</v>
      </c>
      <c r="BE238" s="7">
        <f>BD238/K238</f>
        <v>7.2340425531914887</v>
      </c>
      <c r="BL238" s="22" t="s">
        <v>19</v>
      </c>
      <c r="BN238" s="7">
        <v>11.937470393178588</v>
      </c>
      <c r="BO238" s="7">
        <v>18.461538461538463</v>
      </c>
      <c r="BP238" s="7">
        <v>16.406660823838738</v>
      </c>
      <c r="BQ238" s="7">
        <v>4.5093945720250526</v>
      </c>
      <c r="BR238" s="7">
        <v>1.8090452261306531</v>
      </c>
      <c r="BS238" s="7"/>
      <c r="BT238" s="7"/>
      <c r="BU238" s="7"/>
      <c r="BV238" s="7"/>
      <c r="BW238" s="11"/>
      <c r="BX238" s="3"/>
      <c r="BY238" s="23" t="s">
        <v>44</v>
      </c>
      <c r="BZ238" s="23" t="s">
        <v>45</v>
      </c>
      <c r="CA238" s="25">
        <v>27.250717562173918</v>
      </c>
      <c r="CB238" s="25">
        <v>24.449618432250709</v>
      </c>
      <c r="CC238" s="25"/>
      <c r="CD238" s="25"/>
      <c r="CE238" s="25"/>
      <c r="CF238" s="25"/>
      <c r="CG238" s="2">
        <f t="shared" si="43"/>
        <v>25.850167997212314</v>
      </c>
      <c r="CV238" s="22" t="s">
        <v>18</v>
      </c>
      <c r="CW238" s="44"/>
      <c r="CX238" s="17">
        <v>52.74952406326036</v>
      </c>
      <c r="CY238" s="17">
        <v>54.363561491855897</v>
      </c>
      <c r="CZ238" s="17">
        <v>44.239510330688049</v>
      </c>
      <c r="DA238" s="63">
        <v>39.089813921847259</v>
      </c>
      <c r="DB238" s="2">
        <v>42.590483721773552</v>
      </c>
      <c r="DE238" s="31"/>
      <c r="DZ238" s="6"/>
    </row>
    <row r="239" spans="1:131" s="5" customFormat="1" ht="15.75" thickBot="1" x14ac:dyDescent="0.3">
      <c r="V239" s="54"/>
      <c r="AG239" s="11"/>
      <c r="AL239" s="4"/>
      <c r="AM239" s="4"/>
      <c r="AN239" s="4"/>
      <c r="AO239" s="4"/>
      <c r="AQ239" s="54"/>
      <c r="BB239" s="11"/>
      <c r="BC239" s="3" t="s">
        <v>9</v>
      </c>
      <c r="BD239" s="7">
        <v>13</v>
      </c>
      <c r="BE239" s="7">
        <f>BD239/K238</f>
        <v>5.5319148936170208</v>
      </c>
      <c r="BL239" s="22" t="s">
        <v>20</v>
      </c>
      <c r="BN239" s="7">
        <v>23.874940786357175</v>
      </c>
      <c r="BO239" s="7">
        <v>21.278648974668275</v>
      </c>
      <c r="BP239" s="7"/>
      <c r="BQ239" s="7"/>
      <c r="BR239" s="7">
        <v>2</v>
      </c>
      <c r="BS239" s="7"/>
      <c r="BT239" s="7"/>
      <c r="BU239" s="7"/>
      <c r="BV239" s="7"/>
      <c r="BW239" s="11"/>
      <c r="BX239" s="12"/>
      <c r="BY239" s="26" t="s">
        <v>46</v>
      </c>
      <c r="BZ239" s="26" t="s">
        <v>47</v>
      </c>
      <c r="CA239" s="27">
        <v>43.405442958135723</v>
      </c>
      <c r="CB239" s="27">
        <v>42.23583760821743</v>
      </c>
      <c r="CC239" s="27"/>
      <c r="CD239" s="27"/>
      <c r="CE239" s="27"/>
      <c r="CF239" s="27"/>
      <c r="CG239" s="2">
        <f t="shared" si="43"/>
        <v>42.820640283176573</v>
      </c>
      <c r="CV239" s="22" t="s">
        <v>19</v>
      </c>
      <c r="CW239" s="44"/>
      <c r="CX239" s="17">
        <v>50.245611880826658</v>
      </c>
      <c r="CY239" s="17">
        <v>51.317836364153756</v>
      </c>
      <c r="CZ239" s="17">
        <v>38.65430568733116</v>
      </c>
      <c r="DA239" s="63">
        <v>33.01644085914463</v>
      </c>
      <c r="DB239" s="2">
        <v>32.042332019498232</v>
      </c>
      <c r="DE239" s="31"/>
      <c r="DZ239" s="6"/>
    </row>
    <row r="240" spans="1:131" s="5" customFormat="1" ht="16.5" thickTop="1" thickBot="1" x14ac:dyDescent="0.3">
      <c r="A240" s="13" t="s">
        <v>22</v>
      </c>
      <c r="B240" s="14">
        <v>1</v>
      </c>
      <c r="C240" s="14">
        <v>2</v>
      </c>
      <c r="D240" s="14">
        <v>3</v>
      </c>
      <c r="E240" s="14">
        <v>4</v>
      </c>
      <c r="F240" s="14">
        <v>5</v>
      </c>
      <c r="G240" s="14">
        <v>6</v>
      </c>
      <c r="H240" s="14">
        <v>7</v>
      </c>
      <c r="J240" s="22" t="s">
        <v>22</v>
      </c>
      <c r="K240" s="23" t="s">
        <v>30</v>
      </c>
      <c r="L240" s="23" t="s">
        <v>31</v>
      </c>
      <c r="M240" s="23" t="s">
        <v>29</v>
      </c>
      <c r="V240" s="54"/>
      <c r="AG240" s="11"/>
      <c r="AH240" s="22" t="s">
        <v>22</v>
      </c>
      <c r="AI240" s="23"/>
      <c r="AJ240" s="23" t="s">
        <v>143</v>
      </c>
      <c r="AL240" s="4"/>
      <c r="AM240" s="4"/>
      <c r="AN240" s="4"/>
      <c r="AO240" s="4"/>
      <c r="AQ240" s="54"/>
      <c r="BB240" s="11"/>
      <c r="BL240" s="22" t="s">
        <v>21</v>
      </c>
      <c r="BN240" s="7">
        <v>14.33854907539118</v>
      </c>
      <c r="BO240" s="7">
        <v>16.425855513307987</v>
      </c>
      <c r="BP240" s="7">
        <v>10.936708860759495</v>
      </c>
      <c r="BQ240" s="7">
        <v>5.5319148936170208</v>
      </c>
      <c r="BR240" s="7">
        <v>3.3078101071975499</v>
      </c>
      <c r="BS240" s="7"/>
      <c r="BT240" s="7"/>
      <c r="BU240" s="7"/>
      <c r="BV240" s="7"/>
      <c r="BW240" s="11"/>
      <c r="BX240" s="22" t="s">
        <v>22</v>
      </c>
      <c r="BY240" s="23" t="s">
        <v>39</v>
      </c>
      <c r="BZ240" s="23" t="s">
        <v>40</v>
      </c>
      <c r="CA240" s="25">
        <v>36.566641443419158</v>
      </c>
      <c r="CB240" s="25">
        <v>33.583087693444782</v>
      </c>
      <c r="CC240" s="25">
        <v>31.571579155486514</v>
      </c>
      <c r="CD240" s="25"/>
      <c r="CE240" s="25"/>
      <c r="CF240" s="25"/>
      <c r="CG240" s="2">
        <f t="shared" si="43"/>
        <v>33.907102764116821</v>
      </c>
      <c r="CV240" s="22" t="s">
        <v>20</v>
      </c>
      <c r="CW240" s="44"/>
      <c r="CX240" s="17">
        <v>50.957992456733962</v>
      </c>
      <c r="CY240" s="17">
        <v>53.623820708924157</v>
      </c>
      <c r="CZ240" s="17"/>
      <c r="DA240" s="63"/>
      <c r="DB240" s="2">
        <v>35.234960274978192</v>
      </c>
      <c r="DE240" s="31"/>
      <c r="DZ240" s="6"/>
    </row>
    <row r="241" spans="1:130" s="5" customFormat="1" ht="15.75" thickTop="1" x14ac:dyDescent="0.25">
      <c r="A241" s="3" t="s">
        <v>0</v>
      </c>
      <c r="B241" s="7">
        <v>90</v>
      </c>
      <c r="C241" s="7">
        <v>19</v>
      </c>
      <c r="D241" s="7">
        <v>25</v>
      </c>
      <c r="E241" s="7"/>
      <c r="F241" s="7"/>
      <c r="G241" s="7"/>
      <c r="H241" s="7"/>
      <c r="J241" s="3" t="s">
        <v>0</v>
      </c>
      <c r="K241" s="7">
        <f>(SUM(B241:H241))/360</f>
        <v>0.37222222222222223</v>
      </c>
      <c r="L241" s="7">
        <f>(K241/K244)*100</f>
        <v>16.834170854271356</v>
      </c>
      <c r="M241" s="7">
        <f>(L241/100)*60</f>
        <v>10.100502512562814</v>
      </c>
      <c r="V241" s="54"/>
      <c r="AG241" s="11"/>
      <c r="AH241" s="3" t="s">
        <v>0</v>
      </c>
      <c r="AI241" s="7"/>
      <c r="AJ241" s="7">
        <v>44.666666666666664</v>
      </c>
      <c r="AL241" s="4"/>
      <c r="AM241" s="4"/>
      <c r="AN241" s="4"/>
      <c r="AO241" s="4"/>
      <c r="AQ241" s="54"/>
      <c r="BB241" s="11"/>
      <c r="BC241" s="22" t="s">
        <v>22</v>
      </c>
      <c r="BD241" s="23" t="s">
        <v>36</v>
      </c>
      <c r="BE241" s="23" t="s">
        <v>37</v>
      </c>
      <c r="BL241" s="22" t="s">
        <v>22</v>
      </c>
      <c r="BN241" s="7">
        <v>13.301752723827569</v>
      </c>
      <c r="BO241" s="7">
        <v>16.427184466019416</v>
      </c>
      <c r="BP241" s="7">
        <v>12.960682141165325</v>
      </c>
      <c r="BQ241" s="7">
        <v>4.0703517587939695</v>
      </c>
      <c r="BR241" s="7">
        <v>2.3886255924170618</v>
      </c>
      <c r="BS241" s="7"/>
      <c r="BT241" s="7"/>
      <c r="BU241" s="7"/>
      <c r="BV241" s="7"/>
      <c r="BW241" s="11"/>
      <c r="BX241" s="3"/>
      <c r="BY241" s="23" t="s">
        <v>39</v>
      </c>
      <c r="BZ241" s="23" t="s">
        <v>41</v>
      </c>
      <c r="CA241" s="25">
        <v>26.582665109404164</v>
      </c>
      <c r="CB241" s="25">
        <v>28.409314878934534</v>
      </c>
      <c r="CC241" s="25">
        <v>26.367966143791442</v>
      </c>
      <c r="CD241" s="25"/>
      <c r="CE241" s="25"/>
      <c r="CF241" s="25"/>
      <c r="CG241" s="2">
        <f t="shared" si="43"/>
        <v>27.119982044043383</v>
      </c>
      <c r="CV241" s="22" t="s">
        <v>21</v>
      </c>
      <c r="CW241" s="44"/>
      <c r="CX241" s="17">
        <v>45.928862835778084</v>
      </c>
      <c r="CY241" s="17">
        <v>50.300681536185301</v>
      </c>
      <c r="CZ241" s="17">
        <v>43.163489615926686</v>
      </c>
      <c r="DA241" s="63">
        <v>29.67307391611395</v>
      </c>
      <c r="DB241" s="2">
        <v>33.660808979956599</v>
      </c>
      <c r="DE241" s="31"/>
      <c r="DZ241" s="6"/>
    </row>
    <row r="242" spans="1:130" s="5" customFormat="1" x14ac:dyDescent="0.25">
      <c r="A242" s="3" t="s">
        <v>1</v>
      </c>
      <c r="B242" s="7">
        <v>251</v>
      </c>
      <c r="C242" s="7">
        <v>251</v>
      </c>
      <c r="D242" s="7">
        <v>40</v>
      </c>
      <c r="E242" s="7"/>
      <c r="F242" s="7"/>
      <c r="G242" s="7"/>
      <c r="H242" s="7"/>
      <c r="J242" s="3" t="s">
        <v>1</v>
      </c>
      <c r="K242" s="7">
        <f>(SUM(B242:H242))/360</f>
        <v>1.5055555555555555</v>
      </c>
      <c r="L242" s="7">
        <f>(K242/K244)*100</f>
        <v>68.090452261306524</v>
      </c>
      <c r="M242" s="7">
        <f>(L242/100)*60</f>
        <v>40.854271356783912</v>
      </c>
      <c r="V242" s="54"/>
      <c r="AG242" s="11"/>
      <c r="AH242" s="3" t="s">
        <v>13</v>
      </c>
      <c r="AI242" s="7"/>
      <c r="AJ242" s="7">
        <v>120.66666666666667</v>
      </c>
      <c r="AQ242" s="54"/>
      <c r="BB242" s="11"/>
      <c r="BC242" s="3" t="s">
        <v>6</v>
      </c>
      <c r="BD242" s="7">
        <v>21</v>
      </c>
      <c r="BE242" s="7">
        <f>BD242/K244</f>
        <v>9.4974874371859297</v>
      </c>
      <c r="BL242" s="22" t="s">
        <v>28</v>
      </c>
      <c r="BN242" s="7">
        <v>19.441023211747986</v>
      </c>
      <c r="BO242" s="7">
        <v>13.886616014026883</v>
      </c>
      <c r="BP242" s="7">
        <v>4.7772511848341237</v>
      </c>
      <c r="BQ242" s="7">
        <v>5.8009478672985786</v>
      </c>
      <c r="BR242" s="7">
        <v>1.8414322250639388</v>
      </c>
      <c r="BS242" s="7"/>
      <c r="BT242" s="7"/>
      <c r="BU242" s="7"/>
      <c r="BV242" s="7"/>
      <c r="BW242" s="11"/>
      <c r="BX242" s="3"/>
      <c r="BY242" s="23" t="s">
        <v>42</v>
      </c>
      <c r="BZ242" s="23" t="s">
        <v>2</v>
      </c>
      <c r="CA242" s="25">
        <v>45.464029658160179</v>
      </c>
      <c r="CB242" s="25">
        <v>45.128188626159321</v>
      </c>
      <c r="CC242" s="25">
        <v>43.17511692974027</v>
      </c>
      <c r="CD242" s="25"/>
      <c r="CE242" s="25"/>
      <c r="CF242" s="25"/>
      <c r="CG242" s="2">
        <f t="shared" si="43"/>
        <v>44.589111738019916</v>
      </c>
      <c r="CV242" s="22" t="s">
        <v>22</v>
      </c>
      <c r="CW242" s="44"/>
      <c r="CX242" s="17">
        <v>48.397685652984329</v>
      </c>
      <c r="CY242" s="17">
        <v>47.796818555046883</v>
      </c>
      <c r="CZ242" s="17">
        <v>39.546441132405057</v>
      </c>
      <c r="DA242" s="63"/>
      <c r="DB242" s="2">
        <v>33.907102764116821</v>
      </c>
      <c r="DE242" s="31"/>
      <c r="DZ242" s="6"/>
    </row>
    <row r="243" spans="1:130" s="5" customFormat="1" x14ac:dyDescent="0.25">
      <c r="A243" s="1" t="s">
        <v>2</v>
      </c>
      <c r="B243" s="8">
        <v>19</v>
      </c>
      <c r="C243" s="8">
        <v>90</v>
      </c>
      <c r="D243" s="8">
        <v>11</v>
      </c>
      <c r="E243" s="8"/>
      <c r="F243" s="8"/>
      <c r="G243" s="8"/>
      <c r="H243" s="8"/>
      <c r="J243" s="1" t="s">
        <v>2</v>
      </c>
      <c r="K243" s="8">
        <f>(SUM(B243:H243))/360</f>
        <v>0.33333333333333331</v>
      </c>
      <c r="L243" s="8">
        <f>(K243/K244)*100</f>
        <v>15.075376884422109</v>
      </c>
      <c r="M243" s="8">
        <f>(L243/100)*60</f>
        <v>9.0452261306532655</v>
      </c>
      <c r="V243" s="54"/>
      <c r="AG243" s="11"/>
      <c r="AH243" s="3" t="s">
        <v>2</v>
      </c>
      <c r="AI243" s="7"/>
      <c r="AJ243" s="7">
        <v>48</v>
      </c>
      <c r="AQ243" s="54"/>
      <c r="BB243" s="11"/>
      <c r="BC243" s="3" t="s">
        <v>7</v>
      </c>
      <c r="BD243" s="7">
        <v>28</v>
      </c>
      <c r="BE243" s="7">
        <f>BD243/K244</f>
        <v>12.663316582914572</v>
      </c>
      <c r="BL243" s="22" t="s">
        <v>23</v>
      </c>
      <c r="BN243" s="7">
        <v>18.758882046423494</v>
      </c>
      <c r="BO243" s="7">
        <v>15.141955835962145</v>
      </c>
      <c r="BP243" s="7"/>
      <c r="BQ243" s="7"/>
      <c r="BR243" s="7"/>
      <c r="BW243" s="11"/>
      <c r="BX243" s="3"/>
      <c r="BY243" s="23" t="s">
        <v>42</v>
      </c>
      <c r="BZ243" s="23" t="s">
        <v>43</v>
      </c>
      <c r="CA243" s="25">
        <v>44.927538406587004</v>
      </c>
      <c r="CB243" s="25">
        <v>41.728233952532094</v>
      </c>
      <c r="CC243" s="25">
        <v>44.271261612322874</v>
      </c>
      <c r="CD243" s="25"/>
      <c r="CE243" s="25"/>
      <c r="CF243" s="25"/>
      <c r="CG243" s="2">
        <f t="shared" si="43"/>
        <v>43.642344657147326</v>
      </c>
      <c r="CV243" s="22" t="s">
        <v>28</v>
      </c>
      <c r="CW243" s="44"/>
      <c r="CX243" s="17">
        <v>47.027294706230499</v>
      </c>
      <c r="CY243" s="17">
        <v>51.842494626859391</v>
      </c>
      <c r="CZ243" s="17">
        <v>32.202577269531041</v>
      </c>
      <c r="DA243" s="63">
        <v>28.629586990990731</v>
      </c>
      <c r="DB243" s="2">
        <v>37.101345728843938</v>
      </c>
      <c r="DE243" s="31"/>
      <c r="DZ243" s="6"/>
    </row>
    <row r="244" spans="1:130" s="5" customFormat="1" x14ac:dyDescent="0.25">
      <c r="A244" s="3" t="s">
        <v>10</v>
      </c>
      <c r="B244" s="7">
        <v>360</v>
      </c>
      <c r="C244" s="7">
        <v>360</v>
      </c>
      <c r="D244" s="7">
        <v>76</v>
      </c>
      <c r="E244" s="7"/>
      <c r="F244" s="7"/>
      <c r="G244" s="7"/>
      <c r="H244" s="7"/>
      <c r="J244" s="3" t="s">
        <v>10</v>
      </c>
      <c r="K244" s="7">
        <f>(SUM(B244:H244))/360</f>
        <v>2.2111111111111112</v>
      </c>
      <c r="L244" s="7">
        <f>SUM(L241:L243)</f>
        <v>99.999999999999986</v>
      </c>
      <c r="M244" s="7">
        <f>SUM(M241:M243)</f>
        <v>59.999999999999986</v>
      </c>
      <c r="V244" s="54"/>
      <c r="AG244" s="11"/>
      <c r="AH244" s="3"/>
      <c r="AI244" s="7"/>
      <c r="AJ244" s="7"/>
      <c r="AQ244" s="54"/>
      <c r="BB244" s="11"/>
      <c r="BC244" s="3" t="s">
        <v>8</v>
      </c>
      <c r="BD244" s="7">
        <v>24</v>
      </c>
      <c r="BE244" s="7">
        <f>BD244/K244</f>
        <v>10.854271356783919</v>
      </c>
      <c r="BL244" s="22" t="s">
        <v>24</v>
      </c>
      <c r="BN244" s="7"/>
      <c r="BO244" s="7"/>
      <c r="BP244" s="7">
        <v>5.4648956356736242</v>
      </c>
      <c r="BQ244" s="7"/>
      <c r="BR244" s="7"/>
      <c r="BW244" s="11"/>
      <c r="BX244" s="3"/>
      <c r="BY244" s="23" t="s">
        <v>44</v>
      </c>
      <c r="BZ244" s="23" t="s">
        <v>45</v>
      </c>
      <c r="CA244" s="25">
        <v>26.402606463008656</v>
      </c>
      <c r="CB244" s="25">
        <v>25.429934747631584</v>
      </c>
      <c r="CC244" s="25">
        <v>27.022410608519479</v>
      </c>
      <c r="CD244" s="25"/>
      <c r="CE244" s="25"/>
      <c r="CF244" s="25"/>
      <c r="CG244" s="2">
        <f t="shared" si="43"/>
        <v>26.284983939719908</v>
      </c>
      <c r="CV244" s="22" t="s">
        <v>23</v>
      </c>
      <c r="CW244" s="44"/>
      <c r="CX244" s="17">
        <v>52.881282183336644</v>
      </c>
      <c r="CY244" s="17">
        <v>53.252525080436691</v>
      </c>
      <c r="CZ244" s="17"/>
      <c r="DA244" s="63">
        <v>32.454701311794231</v>
      </c>
      <c r="DB244" s="2"/>
      <c r="DE244" s="31"/>
      <c r="DZ244" s="6"/>
    </row>
    <row r="245" spans="1:130" s="5" customFormat="1" ht="15.75" thickBot="1" x14ac:dyDescent="0.3">
      <c r="V245" s="54"/>
      <c r="AG245" s="11"/>
      <c r="AQ245" s="54"/>
      <c r="BB245" s="11"/>
      <c r="BC245" s="3" t="s">
        <v>9</v>
      </c>
      <c r="BD245" s="7">
        <v>9</v>
      </c>
      <c r="BE245" s="7">
        <f>BD245/K244</f>
        <v>4.0703517587939695</v>
      </c>
      <c r="BL245" s="22" t="s">
        <v>25</v>
      </c>
      <c r="BN245" s="7"/>
      <c r="BO245" s="7"/>
      <c r="BP245" s="7"/>
      <c r="BQ245" s="7">
        <v>5.1639344262295079</v>
      </c>
      <c r="BR245" s="7">
        <v>2.9268292682926829</v>
      </c>
      <c r="BW245" s="11"/>
      <c r="BX245" s="12"/>
      <c r="BY245" s="26" t="s">
        <v>46</v>
      </c>
      <c r="BZ245" s="26" t="s">
        <v>47</v>
      </c>
      <c r="CA245" s="27">
        <v>41.07120514956064</v>
      </c>
      <c r="CB245" s="27">
        <v>42.302159481632465</v>
      </c>
      <c r="CC245" s="27">
        <v>42.946466520957145</v>
      </c>
      <c r="CD245" s="27"/>
      <c r="CE245" s="27"/>
      <c r="CF245" s="27"/>
      <c r="CG245" s="2">
        <f t="shared" si="43"/>
        <v>42.106610384050086</v>
      </c>
      <c r="CV245" s="22" t="s">
        <v>24</v>
      </c>
      <c r="CW245" s="44"/>
      <c r="CX245" s="17"/>
      <c r="CY245" s="17"/>
      <c r="CZ245" s="17">
        <v>39.434944320492924</v>
      </c>
      <c r="DA245" s="63"/>
      <c r="DB245" s="2"/>
      <c r="DE245" s="31"/>
      <c r="DZ245" s="6"/>
    </row>
    <row r="246" spans="1:130" s="5" customFormat="1" ht="16.5" thickTop="1" thickBot="1" x14ac:dyDescent="0.3">
      <c r="A246" s="13" t="s">
        <v>28</v>
      </c>
      <c r="B246" s="14">
        <v>1</v>
      </c>
      <c r="C246" s="14">
        <v>2</v>
      </c>
      <c r="D246" s="14">
        <v>3</v>
      </c>
      <c r="E246" s="14">
        <v>4</v>
      </c>
      <c r="F246" s="14">
        <v>5</v>
      </c>
      <c r="G246" s="14">
        <v>6</v>
      </c>
      <c r="H246" s="14">
        <v>7</v>
      </c>
      <c r="J246" s="22" t="s">
        <v>28</v>
      </c>
      <c r="K246" s="23" t="s">
        <v>30</v>
      </c>
      <c r="L246" s="23" t="s">
        <v>31</v>
      </c>
      <c r="M246" s="23" t="s">
        <v>29</v>
      </c>
      <c r="V246" s="54"/>
      <c r="AG246" s="11"/>
      <c r="AH246" s="22" t="s">
        <v>28</v>
      </c>
      <c r="AI246" s="23"/>
      <c r="AJ246" s="23" t="s">
        <v>143</v>
      </c>
      <c r="AQ246" s="54"/>
      <c r="BB246" s="11"/>
      <c r="BL246" s="62"/>
      <c r="BW246" s="11"/>
      <c r="BX246" s="22" t="s">
        <v>28</v>
      </c>
      <c r="BY246" s="23" t="s">
        <v>39</v>
      </c>
      <c r="BZ246" s="23" t="s">
        <v>40</v>
      </c>
      <c r="CA246" s="25">
        <v>40.771879323482281</v>
      </c>
      <c r="CB246" s="25">
        <v>37.159589426072785</v>
      </c>
      <c r="CC246" s="25">
        <v>33.372568436976749</v>
      </c>
      <c r="CD246" s="25"/>
      <c r="CE246" s="25"/>
      <c r="CF246" s="25"/>
      <c r="CG246" s="2">
        <f t="shared" si="43"/>
        <v>37.101345728843938</v>
      </c>
      <c r="CV246" s="22" t="s">
        <v>25</v>
      </c>
      <c r="CY246" s="17"/>
      <c r="CZ246" s="17"/>
      <c r="DA246" s="63">
        <v>33.543819489164299</v>
      </c>
      <c r="DB246" s="2">
        <v>32.094820563168021</v>
      </c>
      <c r="DE246" s="31"/>
      <c r="DZ246" s="6"/>
    </row>
    <row r="247" spans="1:130" s="5" customFormat="1" ht="15.75" thickTop="1" x14ac:dyDescent="0.25">
      <c r="A247" s="3" t="s">
        <v>0</v>
      </c>
      <c r="B247" s="7">
        <v>190</v>
      </c>
      <c r="C247" s="7">
        <v>149</v>
      </c>
      <c r="D247" s="7">
        <v>109</v>
      </c>
      <c r="E247" s="7"/>
      <c r="F247" s="7"/>
      <c r="G247" s="7"/>
      <c r="H247" s="7"/>
      <c r="J247" s="3" t="s">
        <v>0</v>
      </c>
      <c r="K247" s="7">
        <f>(SUM(B247:H247))/360</f>
        <v>1.2444444444444445</v>
      </c>
      <c r="L247" s="7">
        <f>(K247/K250)*100</f>
        <v>42.464454976303323</v>
      </c>
      <c r="M247" s="7">
        <f>(L247/100)*60</f>
        <v>25.478672985781994</v>
      </c>
      <c r="V247" s="54"/>
      <c r="AG247" s="11"/>
      <c r="AH247" s="3" t="s">
        <v>0</v>
      </c>
      <c r="AI247" s="7"/>
      <c r="AJ247" s="7">
        <v>50.909090909090907</v>
      </c>
      <c r="AQ247" s="54"/>
      <c r="BB247" s="11"/>
      <c r="BC247" s="22" t="s">
        <v>28</v>
      </c>
      <c r="BD247" s="23" t="s">
        <v>36</v>
      </c>
      <c r="BE247" s="23" t="s">
        <v>37</v>
      </c>
      <c r="BL247" s="62"/>
      <c r="BM247" s="4" t="s">
        <v>166</v>
      </c>
      <c r="BN247" s="4" t="s">
        <v>228</v>
      </c>
      <c r="BO247" s="4"/>
      <c r="BP247" s="4"/>
      <c r="BQ247" s="4"/>
      <c r="BR247" s="4"/>
      <c r="BS247" s="4"/>
      <c r="BT247" s="4"/>
      <c r="BU247" s="4"/>
      <c r="BV247" s="4"/>
      <c r="BW247" s="11"/>
      <c r="BX247" s="3"/>
      <c r="BY247" s="23" t="s">
        <v>39</v>
      </c>
      <c r="BZ247" s="23" t="s">
        <v>41</v>
      </c>
      <c r="CA247" s="25">
        <v>27.646327925425872</v>
      </c>
      <c r="CB247" s="25">
        <v>26.490547185527479</v>
      </c>
      <c r="CC247" s="25">
        <v>34.919759462499997</v>
      </c>
      <c r="CD247" s="25"/>
      <c r="CE247" s="25"/>
      <c r="CF247" s="25"/>
      <c r="CG247" s="2">
        <f t="shared" si="43"/>
        <v>29.685544857817785</v>
      </c>
      <c r="CV247" s="54"/>
      <c r="CW247" s="4" t="s">
        <v>166</v>
      </c>
      <c r="CX247" s="4" t="s">
        <v>242</v>
      </c>
      <c r="CY247" s="4"/>
      <c r="CZ247" s="4"/>
      <c r="DA247" s="4"/>
      <c r="DB247" s="4"/>
      <c r="DC247" s="4"/>
      <c r="DE247" s="31"/>
      <c r="DZ247" s="6"/>
    </row>
    <row r="248" spans="1:130" s="5" customFormat="1" x14ac:dyDescent="0.25">
      <c r="A248" s="3" t="s">
        <v>1</v>
      </c>
      <c r="B248" s="7">
        <v>166</v>
      </c>
      <c r="C248" s="7">
        <v>175</v>
      </c>
      <c r="D248" s="7">
        <v>183</v>
      </c>
      <c r="E248" s="7"/>
      <c r="F248" s="7"/>
      <c r="G248" s="7"/>
      <c r="H248" s="7"/>
      <c r="J248" s="3" t="s">
        <v>1</v>
      </c>
      <c r="K248" s="7">
        <f>(SUM(B248:H248))/360</f>
        <v>1.4555555555555555</v>
      </c>
      <c r="L248" s="7">
        <f>(K248/K250)*100</f>
        <v>49.66824644549763</v>
      </c>
      <c r="M248" s="7">
        <f>(L248/100)*60</f>
        <v>29.800947867298579</v>
      </c>
      <c r="V248" s="54"/>
      <c r="AG248" s="11"/>
      <c r="AH248" s="3" t="s">
        <v>13</v>
      </c>
      <c r="AI248" s="7"/>
      <c r="AJ248" s="7">
        <v>53.469387755102041</v>
      </c>
      <c r="AQ248" s="54"/>
      <c r="BB248" s="11"/>
      <c r="BC248" s="3" t="s">
        <v>6</v>
      </c>
      <c r="BD248" s="7">
        <v>71</v>
      </c>
      <c r="BE248" s="7">
        <f>BD248/K250</f>
        <v>24.227488151658768</v>
      </c>
      <c r="BL248" s="62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11"/>
      <c r="BX248" s="3"/>
      <c r="BY248" s="23" t="s">
        <v>42</v>
      </c>
      <c r="BZ248" s="23" t="s">
        <v>2</v>
      </c>
      <c r="CA248" s="25">
        <v>41.167591641545457</v>
      </c>
      <c r="CB248" s="25">
        <v>43.490488319455494</v>
      </c>
      <c r="CC248" s="25">
        <v>45.250890989564105</v>
      </c>
      <c r="CD248" s="25"/>
      <c r="CE248" s="25"/>
      <c r="CF248" s="25"/>
      <c r="CG248" s="2">
        <f t="shared" si="43"/>
        <v>43.302990316855016</v>
      </c>
      <c r="CV248" s="54"/>
      <c r="CW248" s="4"/>
      <c r="CX248" s="4"/>
      <c r="CY248" s="4"/>
      <c r="CZ248" s="4"/>
      <c r="DA248" s="4"/>
      <c r="DB248" s="4"/>
      <c r="DC248" s="4"/>
      <c r="DE248" s="31"/>
      <c r="DZ248" s="6"/>
    </row>
    <row r="249" spans="1:130" s="5" customFormat="1" x14ac:dyDescent="0.25">
      <c r="A249" s="1" t="s">
        <v>2</v>
      </c>
      <c r="B249" s="8">
        <v>4</v>
      </c>
      <c r="C249" s="8">
        <v>36</v>
      </c>
      <c r="D249" s="8">
        <v>43</v>
      </c>
      <c r="E249" s="8"/>
      <c r="F249" s="8"/>
      <c r="G249" s="8"/>
      <c r="H249" s="8"/>
      <c r="J249" s="1" t="s">
        <v>2</v>
      </c>
      <c r="K249" s="8">
        <f>(SUM(B249:H249))/360</f>
        <v>0.23055555555555557</v>
      </c>
      <c r="L249" s="8">
        <f>(K249/K250)*100</f>
        <v>7.867298578199053</v>
      </c>
      <c r="M249" s="8">
        <f>(L249/100)*60</f>
        <v>4.7203791469194316</v>
      </c>
      <c r="V249" s="54"/>
      <c r="AG249" s="11"/>
      <c r="AH249" s="3" t="s">
        <v>2</v>
      </c>
      <c r="AI249" s="7"/>
      <c r="AJ249" s="7">
        <v>30.74074074074074</v>
      </c>
      <c r="AQ249" s="54"/>
      <c r="BB249" s="11"/>
      <c r="BC249" s="3" t="s">
        <v>7</v>
      </c>
      <c r="BD249" s="7">
        <v>88</v>
      </c>
      <c r="BE249" s="7">
        <f>BD249/K250</f>
        <v>30.028436018957347</v>
      </c>
      <c r="BL249" s="62"/>
      <c r="BM249" s="4" t="s">
        <v>229</v>
      </c>
      <c r="BN249" s="4"/>
      <c r="BO249" s="4"/>
      <c r="BP249" s="4"/>
      <c r="BQ249" s="4"/>
      <c r="BR249" s="4"/>
      <c r="BS249" s="4"/>
      <c r="BT249" s="4"/>
      <c r="BU249" s="4"/>
      <c r="BV249" s="4"/>
      <c r="BW249" s="11"/>
      <c r="BX249" s="3"/>
      <c r="BY249" s="23" t="s">
        <v>42</v>
      </c>
      <c r="BZ249" s="23" t="s">
        <v>43</v>
      </c>
      <c r="CA249" s="25">
        <v>42.131851060183998</v>
      </c>
      <c r="CB249" s="25">
        <v>43.489125453051727</v>
      </c>
      <c r="CC249" s="25">
        <v>41.611206392499994</v>
      </c>
      <c r="CD249" s="25"/>
      <c r="CE249" s="25"/>
      <c r="CF249" s="25"/>
      <c r="CG249" s="2">
        <f t="shared" si="43"/>
        <v>42.410727635245237</v>
      </c>
      <c r="CV249" s="54"/>
      <c r="CW249" s="4" t="s">
        <v>243</v>
      </c>
      <c r="CX249" s="4"/>
      <c r="CY249" s="4"/>
      <c r="CZ249" s="4"/>
      <c r="DA249" s="4"/>
      <c r="DB249" s="4"/>
      <c r="DC249" s="4"/>
      <c r="DE249" s="31"/>
      <c r="DZ249" s="6"/>
    </row>
    <row r="250" spans="1:130" s="5" customFormat="1" x14ac:dyDescent="0.25">
      <c r="A250" s="3" t="s">
        <v>10</v>
      </c>
      <c r="B250" s="7">
        <v>360</v>
      </c>
      <c r="C250" s="7">
        <v>360</v>
      </c>
      <c r="D250" s="7">
        <v>335</v>
      </c>
      <c r="E250" s="7"/>
      <c r="F250" s="7"/>
      <c r="G250" s="7"/>
      <c r="H250" s="7"/>
      <c r="J250" s="3" t="s">
        <v>10</v>
      </c>
      <c r="K250" s="7">
        <f>(SUM(B250:H250))/360</f>
        <v>2.9305555555555554</v>
      </c>
      <c r="L250" s="7">
        <f>SUM(L247:L249)</f>
        <v>100.00000000000001</v>
      </c>
      <c r="M250" s="7">
        <f>SUM(M247:M249)</f>
        <v>60.000000000000007</v>
      </c>
      <c r="V250" s="54"/>
      <c r="AG250" s="11"/>
      <c r="AH250" s="3"/>
      <c r="AI250" s="7"/>
      <c r="AJ250" s="7"/>
      <c r="AQ250" s="54"/>
      <c r="BB250" s="11"/>
      <c r="BC250" s="3" t="s">
        <v>8</v>
      </c>
      <c r="BD250" s="7">
        <v>27</v>
      </c>
      <c r="BE250" s="7">
        <f>BD250/K250</f>
        <v>9.2132701421800949</v>
      </c>
      <c r="BL250" s="62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11"/>
      <c r="BX250" s="3"/>
      <c r="BY250" s="23" t="s">
        <v>44</v>
      </c>
      <c r="BZ250" s="23" t="s">
        <v>45</v>
      </c>
      <c r="CA250" s="25">
        <v>30.129931565681819</v>
      </c>
      <c r="CB250" s="25">
        <v>28.052987322391093</v>
      </c>
      <c r="CC250" s="25">
        <v>27.687600765487179</v>
      </c>
      <c r="CD250" s="25"/>
      <c r="CE250" s="25"/>
      <c r="CF250" s="25"/>
      <c r="CG250" s="2">
        <f t="shared" si="43"/>
        <v>28.623506551186697</v>
      </c>
      <c r="CV250" s="54"/>
      <c r="CW250" s="4"/>
      <c r="CX250" s="4"/>
      <c r="CY250" s="4"/>
      <c r="CZ250" s="4"/>
      <c r="DA250" s="4"/>
      <c r="DB250" s="4"/>
      <c r="DC250" s="4"/>
      <c r="DE250" s="31"/>
      <c r="DZ250" s="6"/>
    </row>
    <row r="251" spans="1:130" s="5" customFormat="1" ht="15.75" thickBot="1" x14ac:dyDescent="0.3">
      <c r="A251" s="3"/>
      <c r="B251" s="7"/>
      <c r="C251" s="7"/>
      <c r="D251" s="7"/>
      <c r="E251" s="7"/>
      <c r="F251" s="7"/>
      <c r="G251" s="7"/>
      <c r="H251" s="7"/>
      <c r="J251" s="3"/>
      <c r="V251" s="54"/>
      <c r="AG251" s="11"/>
      <c r="AQ251" s="54"/>
      <c r="BB251" s="11"/>
      <c r="BC251" s="3" t="s">
        <v>9</v>
      </c>
      <c r="BD251" s="7">
        <v>17</v>
      </c>
      <c r="BE251" s="7">
        <f>BD251/K250</f>
        <v>5.8009478672985786</v>
      </c>
      <c r="BL251" s="62"/>
      <c r="BM251" s="4" t="s">
        <v>91</v>
      </c>
      <c r="BN251" s="4" t="s">
        <v>126</v>
      </c>
      <c r="BO251" s="4" t="s">
        <v>230</v>
      </c>
      <c r="BP251" s="4"/>
      <c r="BQ251" s="4"/>
      <c r="BR251" s="4"/>
      <c r="BS251" s="4"/>
      <c r="BT251" s="4"/>
      <c r="BU251" s="4"/>
      <c r="BV251" s="4"/>
      <c r="BW251" s="11"/>
      <c r="BX251" s="12"/>
      <c r="BY251" s="26" t="s">
        <v>46</v>
      </c>
      <c r="BZ251" s="26" t="s">
        <v>47</v>
      </c>
      <c r="CA251" s="27">
        <v>39.289582038914446</v>
      </c>
      <c r="CB251" s="27">
        <v>40.985141840144806</v>
      </c>
      <c r="CC251" s="27">
        <v>42.256623928023259</v>
      </c>
      <c r="CD251" s="27"/>
      <c r="CE251" s="27"/>
      <c r="CF251" s="27"/>
      <c r="CG251" s="2">
        <f t="shared" si="43"/>
        <v>40.843782602360839</v>
      </c>
      <c r="CV251" s="54"/>
      <c r="CW251" s="4" t="s">
        <v>91</v>
      </c>
      <c r="CX251" s="4" t="s">
        <v>126</v>
      </c>
      <c r="CY251" s="4" t="s">
        <v>244</v>
      </c>
      <c r="CZ251" s="4"/>
      <c r="DA251" s="4"/>
      <c r="DB251" s="4"/>
      <c r="DC251" s="4"/>
      <c r="DE251" s="31"/>
      <c r="DZ251" s="6"/>
    </row>
    <row r="252" spans="1:130" s="5" customFormat="1" ht="16.5" thickTop="1" thickBot="1" x14ac:dyDescent="0.3">
      <c r="A252" s="13" t="s">
        <v>23</v>
      </c>
      <c r="B252" s="14">
        <v>1</v>
      </c>
      <c r="C252" s="14">
        <v>2</v>
      </c>
      <c r="D252" s="14">
        <v>3</v>
      </c>
      <c r="E252" s="14">
        <v>4</v>
      </c>
      <c r="F252" s="14">
        <v>5</v>
      </c>
      <c r="G252" s="14">
        <v>6</v>
      </c>
      <c r="H252" s="14">
        <v>7</v>
      </c>
      <c r="J252" s="22" t="s">
        <v>23</v>
      </c>
      <c r="K252" s="23" t="s">
        <v>30</v>
      </c>
      <c r="L252" s="23" t="s">
        <v>31</v>
      </c>
      <c r="M252" s="23" t="s">
        <v>29</v>
      </c>
      <c r="V252" s="54"/>
      <c r="AG252" s="11"/>
      <c r="AH252" s="22" t="s">
        <v>23</v>
      </c>
      <c r="AI252" s="23"/>
      <c r="AJ252" s="23" t="s">
        <v>143</v>
      </c>
      <c r="AQ252" s="54"/>
      <c r="BB252" s="11"/>
      <c r="BL252" s="62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11"/>
      <c r="BX252" s="22" t="s">
        <v>23</v>
      </c>
      <c r="BY252" s="23" t="s">
        <v>39</v>
      </c>
      <c r="BZ252" s="23" t="s">
        <v>40</v>
      </c>
      <c r="CA252" s="25"/>
      <c r="CB252" s="25"/>
      <c r="CC252" s="25"/>
      <c r="CD252" s="25"/>
      <c r="CE252" s="25"/>
      <c r="CF252" s="25"/>
      <c r="CG252" s="2"/>
      <c r="CV252" s="54"/>
      <c r="CW252" s="4"/>
      <c r="CX252" s="4"/>
      <c r="CY252" s="4"/>
      <c r="CZ252" s="4"/>
      <c r="DA252" s="4"/>
      <c r="DB252" s="4"/>
      <c r="DC252" s="4"/>
      <c r="DE252" s="31"/>
      <c r="DZ252" s="6"/>
    </row>
    <row r="253" spans="1:130" s="5" customFormat="1" ht="15.75" thickTop="1" x14ac:dyDescent="0.25">
      <c r="A253" s="3" t="s">
        <v>0</v>
      </c>
      <c r="B253" s="7"/>
      <c r="C253" s="7"/>
      <c r="D253" s="7"/>
      <c r="E253" s="7"/>
      <c r="F253" s="7"/>
      <c r="G253" s="7"/>
      <c r="H253" s="7"/>
      <c r="J253" s="3" t="s">
        <v>0</v>
      </c>
      <c r="K253" s="7"/>
      <c r="L253" s="7"/>
      <c r="M253" s="7"/>
      <c r="V253" s="54"/>
      <c r="AG253" s="11"/>
      <c r="AH253" s="3" t="s">
        <v>0</v>
      </c>
      <c r="AI253" s="7"/>
      <c r="AJ253" s="7"/>
      <c r="AQ253" s="54"/>
      <c r="BB253" s="11"/>
      <c r="BC253" s="22" t="s">
        <v>23</v>
      </c>
      <c r="BD253" s="23" t="s">
        <v>36</v>
      </c>
      <c r="BE253" s="23" t="s">
        <v>37</v>
      </c>
      <c r="BL253" s="62"/>
      <c r="BM253" s="4" t="s">
        <v>93</v>
      </c>
      <c r="BN253" s="4" t="s">
        <v>126</v>
      </c>
      <c r="BO253" s="4" t="s">
        <v>231</v>
      </c>
      <c r="BP253" s="4"/>
      <c r="BQ253" s="4"/>
      <c r="BR253" s="4"/>
      <c r="BS253" s="4"/>
      <c r="BT253" s="4"/>
      <c r="BU253" s="4"/>
      <c r="BV253" s="4"/>
      <c r="BW253" s="11"/>
      <c r="BX253" s="3"/>
      <c r="BY253" s="23" t="s">
        <v>39</v>
      </c>
      <c r="BZ253" s="23" t="s">
        <v>41</v>
      </c>
      <c r="CA253" s="25"/>
      <c r="CB253" s="25"/>
      <c r="CC253" s="25"/>
      <c r="CD253" s="25"/>
      <c r="CE253" s="25"/>
      <c r="CF253" s="25"/>
      <c r="CG253" s="2"/>
      <c r="CV253" s="54"/>
      <c r="CW253" s="4" t="s">
        <v>93</v>
      </c>
      <c r="CX253" s="4" t="s">
        <v>126</v>
      </c>
      <c r="CY253" s="4" t="s">
        <v>245</v>
      </c>
      <c r="CZ253" s="4"/>
      <c r="DA253" s="4"/>
      <c r="DB253" s="4"/>
      <c r="DC253" s="4"/>
      <c r="DE253" s="31"/>
      <c r="DZ253" s="6"/>
    </row>
    <row r="254" spans="1:130" s="5" customFormat="1" x14ac:dyDescent="0.25">
      <c r="A254" s="3" t="s">
        <v>1</v>
      </c>
      <c r="B254" s="7"/>
      <c r="C254" s="7"/>
      <c r="D254" s="7"/>
      <c r="E254" s="7"/>
      <c r="F254" s="7"/>
      <c r="G254" s="7"/>
      <c r="H254" s="7"/>
      <c r="J254" s="3" t="s">
        <v>1</v>
      </c>
      <c r="K254" s="7"/>
      <c r="L254" s="7"/>
      <c r="M254" s="7"/>
      <c r="V254" s="54"/>
      <c r="AG254" s="11"/>
      <c r="AH254" s="3" t="s">
        <v>13</v>
      </c>
      <c r="AI254" s="7"/>
      <c r="AJ254" s="7"/>
      <c r="AQ254" s="54"/>
      <c r="BB254" s="11"/>
      <c r="BC254" s="3" t="s">
        <v>6</v>
      </c>
      <c r="BD254" s="7"/>
      <c r="BE254" s="7"/>
      <c r="BL254" s="62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11"/>
      <c r="BX254" s="3"/>
      <c r="BY254" s="23" t="s">
        <v>42</v>
      </c>
      <c r="BZ254" s="23" t="s">
        <v>2</v>
      </c>
      <c r="CA254" s="25"/>
      <c r="CB254" s="25"/>
      <c r="CC254" s="25"/>
      <c r="CD254" s="25"/>
      <c r="CE254" s="25"/>
      <c r="CF254" s="25"/>
      <c r="CG254" s="2"/>
      <c r="CV254" s="54"/>
      <c r="CW254" s="4"/>
      <c r="CX254" s="4"/>
      <c r="CY254" s="4"/>
      <c r="CZ254" s="4"/>
      <c r="DA254" s="4"/>
      <c r="DB254" s="4"/>
      <c r="DC254" s="4"/>
      <c r="DE254" s="31"/>
      <c r="DZ254" s="6"/>
    </row>
    <row r="255" spans="1:130" s="5" customFormat="1" x14ac:dyDescent="0.25">
      <c r="A255" s="1" t="s">
        <v>2</v>
      </c>
      <c r="B255" s="8"/>
      <c r="C255" s="8"/>
      <c r="D255" s="8"/>
      <c r="E255" s="8"/>
      <c r="F255" s="8"/>
      <c r="G255" s="8"/>
      <c r="H255" s="8"/>
      <c r="J255" s="1" t="s">
        <v>2</v>
      </c>
      <c r="K255" s="8"/>
      <c r="L255" s="8"/>
      <c r="M255" s="8"/>
      <c r="V255" s="54"/>
      <c r="AG255" s="11"/>
      <c r="AH255" s="3" t="s">
        <v>2</v>
      </c>
      <c r="AI255" s="7"/>
      <c r="AJ255" s="7"/>
      <c r="AQ255" s="54"/>
      <c r="BB255" s="11"/>
      <c r="BC255" s="3" t="s">
        <v>7</v>
      </c>
      <c r="BD255" s="7"/>
      <c r="BE255" s="7"/>
      <c r="BL255" s="62"/>
      <c r="BM255" s="4" t="s">
        <v>153</v>
      </c>
      <c r="BN255" s="4" t="s">
        <v>94</v>
      </c>
      <c r="BO255" s="4" t="s">
        <v>95</v>
      </c>
      <c r="BP255" s="4" t="s">
        <v>96</v>
      </c>
      <c r="BQ255" s="4" t="s">
        <v>97</v>
      </c>
      <c r="BR255" s="4" t="s">
        <v>5</v>
      </c>
      <c r="BS255" s="4"/>
      <c r="BT255" s="4"/>
      <c r="BU255" s="4"/>
      <c r="BV255" s="4"/>
      <c r="BW255" s="11"/>
      <c r="BX255" s="3"/>
      <c r="BY255" s="23" t="s">
        <v>42</v>
      </c>
      <c r="BZ255" s="23" t="s">
        <v>43</v>
      </c>
      <c r="CA255" s="25"/>
      <c r="CB255" s="25"/>
      <c r="CC255" s="25"/>
      <c r="CD255" s="25"/>
      <c r="CE255" s="25"/>
      <c r="CF255" s="25"/>
      <c r="CG255" s="2"/>
      <c r="CV255" s="54"/>
      <c r="CW255" s="4" t="s">
        <v>153</v>
      </c>
      <c r="CX255" s="4" t="s">
        <v>94</v>
      </c>
      <c r="CY255" s="4" t="s">
        <v>95</v>
      </c>
      <c r="CZ255" s="4" t="s">
        <v>96</v>
      </c>
      <c r="DA255" s="4" t="s">
        <v>97</v>
      </c>
      <c r="DB255" s="4" t="s">
        <v>5</v>
      </c>
      <c r="DC255" s="4"/>
      <c r="DE255" s="31"/>
      <c r="DZ255" s="6"/>
    </row>
    <row r="256" spans="1:130" s="5" customFormat="1" x14ac:dyDescent="0.25">
      <c r="A256" s="3" t="s">
        <v>10</v>
      </c>
      <c r="B256" s="7"/>
      <c r="C256" s="7"/>
      <c r="D256" s="7"/>
      <c r="E256" s="7"/>
      <c r="F256" s="7"/>
      <c r="G256" s="7"/>
      <c r="H256" s="7"/>
      <c r="J256" s="3" t="s">
        <v>10</v>
      </c>
      <c r="K256" s="7"/>
      <c r="L256" s="7"/>
      <c r="M256" s="7"/>
      <c r="V256" s="54"/>
      <c r="AG256" s="11"/>
      <c r="AH256" s="3"/>
      <c r="AI256" s="7"/>
      <c r="AJ256" s="7"/>
      <c r="AQ256" s="54"/>
      <c r="BB256" s="11"/>
      <c r="BC256" s="3" t="s">
        <v>8</v>
      </c>
      <c r="BD256" s="7"/>
      <c r="BE256" s="7"/>
      <c r="BL256" s="62"/>
      <c r="BM256" s="4" t="s">
        <v>57</v>
      </c>
      <c r="BN256" s="4">
        <v>9</v>
      </c>
      <c r="BO256" s="4">
        <v>1</v>
      </c>
      <c r="BP256" s="4">
        <v>16.843</v>
      </c>
      <c r="BQ256" s="4">
        <v>4.3710000000000004</v>
      </c>
      <c r="BR256" s="4">
        <v>1.546</v>
      </c>
      <c r="BS256" s="4"/>
      <c r="BT256" s="4"/>
      <c r="BU256" s="4"/>
      <c r="BV256" s="4"/>
      <c r="BW256" s="11"/>
      <c r="BX256" s="3"/>
      <c r="BY256" s="23" t="s">
        <v>44</v>
      </c>
      <c r="BZ256" s="23" t="s">
        <v>45</v>
      </c>
      <c r="CA256" s="25"/>
      <c r="CB256" s="25"/>
      <c r="CC256" s="25"/>
      <c r="CD256" s="25"/>
      <c r="CE256" s="25"/>
      <c r="CF256" s="25"/>
      <c r="CG256" s="2"/>
      <c r="CV256" s="54"/>
      <c r="CW256" s="4" t="s">
        <v>57</v>
      </c>
      <c r="CX256" s="4">
        <v>9</v>
      </c>
      <c r="CY256" s="4">
        <v>1</v>
      </c>
      <c r="CZ256" s="4">
        <v>49.045000000000002</v>
      </c>
      <c r="DA256" s="4">
        <v>3.1949999999999998</v>
      </c>
      <c r="DB256" s="4">
        <v>1.1299999999999999</v>
      </c>
      <c r="DC256" s="4"/>
      <c r="DE256" s="31"/>
      <c r="DZ256" s="6"/>
    </row>
    <row r="257" spans="1:130" s="5" customFormat="1" ht="15.75" thickBot="1" x14ac:dyDescent="0.3">
      <c r="A257" s="3"/>
      <c r="B257" s="7"/>
      <c r="C257" s="7"/>
      <c r="D257" s="7"/>
      <c r="E257" s="7"/>
      <c r="F257" s="7"/>
      <c r="G257" s="7"/>
      <c r="H257" s="7"/>
      <c r="J257" s="3"/>
      <c r="V257" s="54"/>
      <c r="AG257" s="11"/>
      <c r="AQ257" s="54"/>
      <c r="BB257" s="11"/>
      <c r="BC257" s="3" t="s">
        <v>9</v>
      </c>
      <c r="BD257" s="7"/>
      <c r="BE257" s="7"/>
      <c r="BL257" s="62"/>
      <c r="BM257" s="4" t="s">
        <v>58</v>
      </c>
      <c r="BN257" s="4">
        <v>9</v>
      </c>
      <c r="BO257" s="4">
        <v>0</v>
      </c>
      <c r="BP257" s="4">
        <v>17.686</v>
      </c>
      <c r="BQ257" s="4">
        <v>2.4540000000000002</v>
      </c>
      <c r="BR257" s="4">
        <v>0.81799999999999995</v>
      </c>
      <c r="BS257" s="4"/>
      <c r="BT257" s="4"/>
      <c r="BU257" s="4"/>
      <c r="BV257" s="4"/>
      <c r="BW257" s="11"/>
      <c r="BX257" s="12"/>
      <c r="BY257" s="26" t="s">
        <v>46</v>
      </c>
      <c r="BZ257" s="26" t="s">
        <v>47</v>
      </c>
      <c r="CA257" s="27"/>
      <c r="CB257" s="27"/>
      <c r="CC257" s="27"/>
      <c r="CD257" s="27"/>
      <c r="CE257" s="27"/>
      <c r="CF257" s="27"/>
      <c r="CG257" s="2"/>
      <c r="CV257" s="54"/>
      <c r="CW257" s="4" t="s">
        <v>58</v>
      </c>
      <c r="CX257" s="4">
        <v>9</v>
      </c>
      <c r="CY257" s="4">
        <v>0</v>
      </c>
      <c r="CZ257" s="4">
        <v>50.82</v>
      </c>
      <c r="DA257" s="4">
        <v>2.7549999999999999</v>
      </c>
      <c r="DB257" s="4">
        <v>0.91800000000000004</v>
      </c>
      <c r="DC257" s="4"/>
      <c r="DE257" s="31"/>
      <c r="DZ257" s="6"/>
    </row>
    <row r="258" spans="1:130" s="5" customFormat="1" ht="16.5" thickTop="1" thickBot="1" x14ac:dyDescent="0.3">
      <c r="A258" s="13" t="s">
        <v>24</v>
      </c>
      <c r="B258" s="14">
        <v>1</v>
      </c>
      <c r="C258" s="14">
        <v>2</v>
      </c>
      <c r="D258" s="14">
        <v>3</v>
      </c>
      <c r="E258" s="14">
        <v>4</v>
      </c>
      <c r="F258" s="14">
        <v>5</v>
      </c>
      <c r="G258" s="14">
        <v>6</v>
      </c>
      <c r="H258" s="14">
        <v>7</v>
      </c>
      <c r="J258" s="22" t="s">
        <v>24</v>
      </c>
      <c r="K258" s="23" t="s">
        <v>30</v>
      </c>
      <c r="L258" s="23" t="s">
        <v>31</v>
      </c>
      <c r="M258" s="23" t="s">
        <v>29</v>
      </c>
      <c r="V258" s="54"/>
      <c r="AG258" s="11"/>
      <c r="AH258" s="22" t="s">
        <v>24</v>
      </c>
      <c r="AI258" s="23"/>
      <c r="AJ258" s="23" t="s">
        <v>143</v>
      </c>
      <c r="AQ258" s="54"/>
      <c r="BB258" s="11"/>
      <c r="BL258" s="62"/>
      <c r="BM258" s="4" t="s">
        <v>59</v>
      </c>
      <c r="BN258" s="4">
        <v>10</v>
      </c>
      <c r="BO258" s="4">
        <v>2</v>
      </c>
      <c r="BP258" s="4">
        <v>9.7469999999999999</v>
      </c>
      <c r="BQ258" s="4">
        <v>3.9350000000000001</v>
      </c>
      <c r="BR258" s="4">
        <v>1.391</v>
      </c>
      <c r="BS258" s="4"/>
      <c r="BT258" s="4"/>
      <c r="BU258" s="4"/>
      <c r="BV258" s="4"/>
      <c r="BW258" s="11"/>
      <c r="BX258" s="22" t="s">
        <v>24</v>
      </c>
      <c r="BY258" s="23" t="s">
        <v>39</v>
      </c>
      <c r="BZ258" s="23" t="s">
        <v>40</v>
      </c>
      <c r="CA258" s="25"/>
      <c r="CB258" s="25"/>
      <c r="CC258" s="25"/>
      <c r="CD258" s="25"/>
      <c r="CE258" s="25"/>
      <c r="CF258" s="25"/>
      <c r="CG258" s="2"/>
      <c r="CS258" s="4"/>
      <c r="CT258" s="4"/>
      <c r="CV258" s="54"/>
      <c r="CW258" s="4" t="s">
        <v>59</v>
      </c>
      <c r="CX258" s="4">
        <v>10</v>
      </c>
      <c r="CY258" s="4">
        <v>2</v>
      </c>
      <c r="CZ258" s="4">
        <v>38.985999999999997</v>
      </c>
      <c r="DA258" s="4">
        <v>3.9580000000000002</v>
      </c>
      <c r="DB258" s="4">
        <v>1.399</v>
      </c>
      <c r="DC258" s="4"/>
      <c r="DE258" s="31"/>
      <c r="DZ258" s="6"/>
    </row>
    <row r="259" spans="1:130" s="5" customFormat="1" ht="15.75" thickTop="1" x14ac:dyDescent="0.25">
      <c r="A259" s="3" t="s">
        <v>0</v>
      </c>
      <c r="B259" s="7"/>
      <c r="C259" s="7"/>
      <c r="D259" s="7"/>
      <c r="E259" s="7"/>
      <c r="F259" s="7"/>
      <c r="G259" s="7"/>
      <c r="H259" s="7"/>
      <c r="J259" s="3" t="s">
        <v>0</v>
      </c>
      <c r="K259" s="7"/>
      <c r="L259" s="7"/>
      <c r="M259" s="7"/>
      <c r="V259" s="54"/>
      <c r="AG259" s="11"/>
      <c r="AH259" s="3" t="s">
        <v>0</v>
      </c>
      <c r="AI259" s="7"/>
      <c r="AJ259" s="7"/>
      <c r="AQ259" s="54"/>
      <c r="BB259" s="11"/>
      <c r="BC259" s="22" t="s">
        <v>24</v>
      </c>
      <c r="BD259" s="23" t="s">
        <v>36</v>
      </c>
      <c r="BE259" s="23" t="s">
        <v>37</v>
      </c>
      <c r="BL259" s="62"/>
      <c r="BM259" s="4" t="s">
        <v>34</v>
      </c>
      <c r="BN259" s="4">
        <v>11</v>
      </c>
      <c r="BO259" s="4">
        <v>4</v>
      </c>
      <c r="BP259" s="4">
        <v>4.431</v>
      </c>
      <c r="BQ259" s="4">
        <v>1.538</v>
      </c>
      <c r="BR259" s="4">
        <v>0.58099999999999996</v>
      </c>
      <c r="BS259" s="4"/>
      <c r="BT259" s="4"/>
      <c r="BU259" s="4"/>
      <c r="BV259" s="4"/>
      <c r="BW259" s="11"/>
      <c r="BX259" s="3"/>
      <c r="BY259" s="23" t="s">
        <v>39</v>
      </c>
      <c r="BZ259" s="23" t="s">
        <v>41</v>
      </c>
      <c r="CA259" s="25"/>
      <c r="CB259" s="25"/>
      <c r="CC259" s="25"/>
      <c r="CD259" s="25"/>
      <c r="CE259" s="25"/>
      <c r="CF259" s="25"/>
      <c r="CG259" s="2"/>
      <c r="CS259" s="4"/>
      <c r="CT259" s="4"/>
      <c r="CV259" s="54"/>
      <c r="CW259" s="4" t="s">
        <v>34</v>
      </c>
      <c r="CX259" s="4">
        <v>11</v>
      </c>
      <c r="CY259" s="4">
        <v>3</v>
      </c>
      <c r="CZ259" s="4">
        <v>32.014000000000003</v>
      </c>
      <c r="DA259" s="4">
        <v>4.0609999999999999</v>
      </c>
      <c r="DB259" s="4">
        <v>1.4359999999999999</v>
      </c>
      <c r="DC259" s="4"/>
      <c r="DE259" s="31"/>
      <c r="DZ259" s="6"/>
    </row>
    <row r="260" spans="1:130" s="5" customFormat="1" x14ac:dyDescent="0.25">
      <c r="A260" s="3" t="s">
        <v>1</v>
      </c>
      <c r="B260" s="7"/>
      <c r="C260" s="7"/>
      <c r="D260" s="7"/>
      <c r="E260" s="7"/>
      <c r="F260" s="7"/>
      <c r="G260" s="7"/>
      <c r="H260" s="7"/>
      <c r="J260" s="3" t="s">
        <v>1</v>
      </c>
      <c r="K260" s="7"/>
      <c r="L260" s="7"/>
      <c r="M260" s="7"/>
      <c r="V260" s="54"/>
      <c r="AG260" s="11"/>
      <c r="AH260" s="3" t="s">
        <v>13</v>
      </c>
      <c r="AI260" s="7"/>
      <c r="AJ260" s="7"/>
      <c r="AQ260" s="54"/>
      <c r="BB260" s="11"/>
      <c r="BC260" s="3" t="s">
        <v>6</v>
      </c>
      <c r="BD260" s="7"/>
      <c r="BE260" s="7"/>
      <c r="BL260" s="62"/>
      <c r="BM260" s="4" t="s">
        <v>35</v>
      </c>
      <c r="BN260" s="4">
        <v>11</v>
      </c>
      <c r="BO260" s="4">
        <v>3</v>
      </c>
      <c r="BP260" s="4">
        <v>3.0489999999999999</v>
      </c>
      <c r="BQ260" s="4">
        <v>1.7549999999999999</v>
      </c>
      <c r="BR260" s="4">
        <v>0.62</v>
      </c>
      <c r="BS260" s="4"/>
      <c r="BT260" s="4"/>
      <c r="BU260" s="4"/>
      <c r="BV260" s="4"/>
      <c r="BW260" s="11"/>
      <c r="BX260" s="3"/>
      <c r="BY260" s="23" t="s">
        <v>42</v>
      </c>
      <c r="BZ260" s="23" t="s">
        <v>2</v>
      </c>
      <c r="CA260" s="25"/>
      <c r="CB260" s="25"/>
      <c r="CC260" s="25"/>
      <c r="CD260" s="25"/>
      <c r="CE260" s="25"/>
      <c r="CF260" s="25"/>
      <c r="CG260" s="2"/>
      <c r="CS260" s="4"/>
      <c r="CT260" s="4"/>
      <c r="CV260" s="54"/>
      <c r="CW260" s="4" t="s">
        <v>35</v>
      </c>
      <c r="CX260" s="4">
        <v>11</v>
      </c>
      <c r="CY260" s="4">
        <v>3</v>
      </c>
      <c r="CZ260" s="4">
        <v>34.951000000000001</v>
      </c>
      <c r="DA260" s="4">
        <v>3.512</v>
      </c>
      <c r="DB260" s="4">
        <v>1.242</v>
      </c>
      <c r="DC260" s="4"/>
      <c r="DE260" s="31"/>
      <c r="DZ260" s="6"/>
    </row>
    <row r="261" spans="1:130" s="5" customFormat="1" x14ac:dyDescent="0.25">
      <c r="A261" s="1" t="s">
        <v>2</v>
      </c>
      <c r="B261" s="8"/>
      <c r="C261" s="8"/>
      <c r="D261" s="8"/>
      <c r="E261" s="8"/>
      <c r="F261" s="8"/>
      <c r="G261" s="8"/>
      <c r="H261" s="8"/>
      <c r="J261" s="1" t="s">
        <v>2</v>
      </c>
      <c r="K261" s="8"/>
      <c r="L261" s="8"/>
      <c r="M261" s="8"/>
      <c r="AG261" s="11"/>
      <c r="AH261" s="3" t="s">
        <v>2</v>
      </c>
      <c r="AI261" s="7"/>
      <c r="AJ261" s="7"/>
      <c r="AQ261" s="54"/>
      <c r="BB261" s="11"/>
      <c r="BC261" s="3" t="s">
        <v>7</v>
      </c>
      <c r="BD261" s="7"/>
      <c r="BE261" s="7"/>
      <c r="BL261" s="62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11"/>
      <c r="BX261" s="3"/>
      <c r="BY261" s="23" t="s">
        <v>42</v>
      </c>
      <c r="BZ261" s="23" t="s">
        <v>43</v>
      </c>
      <c r="CA261" s="25"/>
      <c r="CB261" s="25"/>
      <c r="CC261" s="25"/>
      <c r="CD261" s="25"/>
      <c r="CE261" s="25"/>
      <c r="CF261" s="25"/>
      <c r="CG261" s="2"/>
      <c r="CS261" s="4"/>
      <c r="CT261" s="4"/>
      <c r="CV261" s="54"/>
      <c r="CW261" s="4"/>
      <c r="CX261" s="4"/>
      <c r="CY261" s="4"/>
      <c r="CZ261" s="4"/>
      <c r="DA261" s="4"/>
      <c r="DB261" s="4"/>
      <c r="DC261" s="4"/>
      <c r="DE261" s="31"/>
      <c r="DZ261" s="6"/>
    </row>
    <row r="262" spans="1:130" s="5" customFormat="1" x14ac:dyDescent="0.25">
      <c r="A262" s="3" t="s">
        <v>10</v>
      </c>
      <c r="B262" s="7"/>
      <c r="C262" s="7"/>
      <c r="D262" s="7"/>
      <c r="E262" s="7"/>
      <c r="F262" s="7"/>
      <c r="G262" s="7"/>
      <c r="H262" s="7"/>
      <c r="J262" s="3" t="s">
        <v>10</v>
      </c>
      <c r="K262" s="7"/>
      <c r="L262" s="7"/>
      <c r="M262" s="7"/>
      <c r="AG262" s="11"/>
      <c r="AH262" s="3"/>
      <c r="AI262" s="7"/>
      <c r="AJ262" s="7"/>
      <c r="AQ262" s="54"/>
      <c r="BB262" s="11"/>
      <c r="BC262" s="3" t="s">
        <v>8</v>
      </c>
      <c r="BD262" s="7"/>
      <c r="BE262" s="7"/>
      <c r="BL262" s="62"/>
      <c r="BM262" s="4" t="s">
        <v>154</v>
      </c>
      <c r="BN262" s="4" t="s">
        <v>155</v>
      </c>
      <c r="BO262" s="4" t="s">
        <v>156</v>
      </c>
      <c r="BP262" s="4" t="s">
        <v>157</v>
      </c>
      <c r="BQ262" s="4" t="s">
        <v>158</v>
      </c>
      <c r="BR262" s="4" t="s">
        <v>159</v>
      </c>
      <c r="BS262" s="4"/>
      <c r="BT262" s="4"/>
      <c r="BU262" s="4"/>
      <c r="BV262" s="4"/>
      <c r="BW262" s="11"/>
      <c r="BX262" s="3"/>
      <c r="BY262" s="23" t="s">
        <v>44</v>
      </c>
      <c r="BZ262" s="23" t="s">
        <v>45</v>
      </c>
      <c r="CA262" s="25"/>
      <c r="CB262" s="25"/>
      <c r="CC262" s="25"/>
      <c r="CD262" s="25"/>
      <c r="CE262" s="25"/>
      <c r="CF262" s="25"/>
      <c r="CG262" s="2"/>
      <c r="CS262" s="4"/>
      <c r="CT262" s="4"/>
      <c r="CV262" s="54"/>
      <c r="CW262" s="4" t="s">
        <v>154</v>
      </c>
      <c r="CX262" s="4" t="s">
        <v>155</v>
      </c>
      <c r="CY262" s="4" t="s">
        <v>156</v>
      </c>
      <c r="CZ262" s="4" t="s">
        <v>157</v>
      </c>
      <c r="DA262" s="4" t="s">
        <v>158</v>
      </c>
      <c r="DB262" s="4" t="s">
        <v>159</v>
      </c>
      <c r="DC262" s="4"/>
      <c r="DE262" s="31"/>
      <c r="DZ262" s="6"/>
    </row>
    <row r="263" spans="1:130" s="5" customFormat="1" ht="15.75" thickBot="1" x14ac:dyDescent="0.3">
      <c r="A263" s="3"/>
      <c r="B263" s="7"/>
      <c r="C263" s="7"/>
      <c r="D263" s="7"/>
      <c r="E263" s="7"/>
      <c r="F263" s="7"/>
      <c r="G263" s="7"/>
      <c r="H263" s="7"/>
      <c r="J263" s="3"/>
      <c r="AG263" s="11"/>
      <c r="AQ263" s="54"/>
      <c r="BB263" s="11"/>
      <c r="BC263" s="3" t="s">
        <v>9</v>
      </c>
      <c r="BD263" s="7"/>
      <c r="BE263" s="7"/>
      <c r="BL263" s="62"/>
      <c r="BM263" s="4" t="s">
        <v>160</v>
      </c>
      <c r="BN263" s="4">
        <v>10</v>
      </c>
      <c r="BO263" s="4">
        <v>70.158000000000001</v>
      </c>
      <c r="BP263" s="4">
        <v>7.016</v>
      </c>
      <c r="BQ263" s="4"/>
      <c r="BR263" s="4"/>
      <c r="BS263" s="4"/>
      <c r="BT263" s="4"/>
      <c r="BU263" s="4"/>
      <c r="BV263" s="4"/>
      <c r="BW263" s="11"/>
      <c r="BX263" s="12"/>
      <c r="BY263" s="26" t="s">
        <v>46</v>
      </c>
      <c r="BZ263" s="26" t="s">
        <v>47</v>
      </c>
      <c r="CA263" s="27"/>
      <c r="CB263" s="27"/>
      <c r="CC263" s="27"/>
      <c r="CD263" s="27"/>
      <c r="CE263" s="27"/>
      <c r="CF263" s="27"/>
      <c r="CG263" s="2"/>
      <c r="CS263" s="4"/>
      <c r="CT263" s="4"/>
      <c r="CV263" s="54"/>
      <c r="CW263" s="4" t="s">
        <v>160</v>
      </c>
      <c r="CX263" s="4">
        <v>10</v>
      </c>
      <c r="CY263" s="4">
        <v>271.54000000000002</v>
      </c>
      <c r="CZ263" s="4">
        <v>27.154</v>
      </c>
      <c r="DA263" s="4"/>
      <c r="DB263" s="4"/>
      <c r="DC263" s="4"/>
      <c r="DE263" s="31"/>
      <c r="DZ263" s="6"/>
    </row>
    <row r="264" spans="1:130" s="5" customFormat="1" ht="16.5" thickTop="1" thickBot="1" x14ac:dyDescent="0.3">
      <c r="A264" s="13" t="s">
        <v>25</v>
      </c>
      <c r="B264" s="14">
        <v>1</v>
      </c>
      <c r="C264" s="14">
        <v>2</v>
      </c>
      <c r="D264" s="14">
        <v>3</v>
      </c>
      <c r="E264" s="14">
        <v>4</v>
      </c>
      <c r="F264" s="14">
        <v>5</v>
      </c>
      <c r="G264" s="14">
        <v>6</v>
      </c>
      <c r="H264" s="14">
        <v>7</v>
      </c>
      <c r="J264" s="22" t="s">
        <v>25</v>
      </c>
      <c r="K264" s="23" t="s">
        <v>30</v>
      </c>
      <c r="L264" s="23" t="s">
        <v>31</v>
      </c>
      <c r="M264" s="23" t="s">
        <v>29</v>
      </c>
      <c r="AG264" s="11"/>
      <c r="AH264" s="22" t="s">
        <v>25</v>
      </c>
      <c r="AI264" s="23"/>
      <c r="AJ264" s="23" t="s">
        <v>143</v>
      </c>
      <c r="AQ264" s="54"/>
      <c r="BB264" s="11"/>
      <c r="BL264" s="62"/>
      <c r="BM264" s="4" t="s">
        <v>161</v>
      </c>
      <c r="BN264" s="4">
        <v>4</v>
      </c>
      <c r="BO264" s="4">
        <v>1254.4179999999999</v>
      </c>
      <c r="BP264" s="4">
        <v>313.60500000000002</v>
      </c>
      <c r="BQ264" s="4">
        <v>30.631</v>
      </c>
      <c r="BR264" s="4" t="s">
        <v>104</v>
      </c>
      <c r="BS264" s="4"/>
      <c r="BT264" s="4"/>
      <c r="BU264" s="4"/>
      <c r="BV264" s="4"/>
      <c r="BW264" s="11"/>
      <c r="BX264" s="22" t="s">
        <v>25</v>
      </c>
      <c r="BY264" s="23" t="s">
        <v>39</v>
      </c>
      <c r="BZ264" s="23" t="s">
        <v>40</v>
      </c>
      <c r="CA264" s="25">
        <v>32.743834666243615</v>
      </c>
      <c r="CB264" s="25">
        <v>29.999851753876385</v>
      </c>
      <c r="CC264" s="25">
        <v>33.540775269384056</v>
      </c>
      <c r="CD264" s="25"/>
      <c r="CE264" s="25"/>
      <c r="CF264" s="25"/>
      <c r="CG264" s="2">
        <f t="shared" si="43"/>
        <v>32.094820563168021</v>
      </c>
      <c r="CS264" s="4"/>
      <c r="CT264" s="4"/>
      <c r="CV264" s="54"/>
      <c r="CW264" s="4" t="s">
        <v>161</v>
      </c>
      <c r="CX264" s="4">
        <v>4</v>
      </c>
      <c r="CY264" s="4">
        <v>2057.3110000000001</v>
      </c>
      <c r="CZ264" s="4">
        <v>514.32799999999997</v>
      </c>
      <c r="DA264" s="4">
        <v>77.716999999999999</v>
      </c>
      <c r="DB264" s="4" t="s">
        <v>104</v>
      </c>
      <c r="DC264" s="4"/>
      <c r="DE264" s="31"/>
      <c r="DZ264" s="6"/>
    </row>
    <row r="265" spans="1:130" s="5" customFormat="1" ht="15.75" thickTop="1" x14ac:dyDescent="0.25">
      <c r="A265" s="3" t="s">
        <v>0</v>
      </c>
      <c r="B265" s="7">
        <v>210</v>
      </c>
      <c r="C265" s="7">
        <v>108</v>
      </c>
      <c r="D265" s="7">
        <v>11</v>
      </c>
      <c r="E265" s="7"/>
      <c r="F265" s="7"/>
      <c r="G265" s="7"/>
      <c r="H265" s="7"/>
      <c r="J265" s="3" t="s">
        <v>0</v>
      </c>
      <c r="K265" s="7">
        <f>(SUM(B265:H265))/360</f>
        <v>0.91388888888888886</v>
      </c>
      <c r="L265" s="7">
        <f>(K265/K268)*100</f>
        <v>33.709016393442617</v>
      </c>
      <c r="M265" s="7">
        <f>(L265/100)*60</f>
        <v>20.22540983606557</v>
      </c>
      <c r="AG265" s="11"/>
      <c r="AH265" s="3" t="s">
        <v>0</v>
      </c>
      <c r="AI265" s="7"/>
      <c r="AJ265" s="7">
        <v>70</v>
      </c>
      <c r="AQ265" s="54"/>
      <c r="BB265" s="11"/>
      <c r="BC265" s="22" t="s">
        <v>25</v>
      </c>
      <c r="BD265" s="23" t="s">
        <v>36</v>
      </c>
      <c r="BE265" s="23" t="s">
        <v>37</v>
      </c>
      <c r="BL265" s="62"/>
      <c r="BM265" s="4" t="s">
        <v>162</v>
      </c>
      <c r="BN265" s="4">
        <v>25</v>
      </c>
      <c r="BO265" s="4">
        <v>255.952</v>
      </c>
      <c r="BP265" s="4">
        <v>10.238</v>
      </c>
      <c r="BQ265" s="4"/>
      <c r="BR265" s="4"/>
      <c r="BS265" s="4"/>
      <c r="BT265" s="4"/>
      <c r="BU265" s="4"/>
      <c r="BV265" s="4"/>
      <c r="BW265" s="11"/>
      <c r="BX265" s="3"/>
      <c r="BY265" s="23" t="s">
        <v>39</v>
      </c>
      <c r="BZ265" s="23" t="s">
        <v>41</v>
      </c>
      <c r="CA265" s="25">
        <v>29.479047865061755</v>
      </c>
      <c r="CB265" s="25">
        <v>27.203767073981474</v>
      </c>
      <c r="CC265" s="25">
        <v>32.202650835</v>
      </c>
      <c r="CD265" s="25"/>
      <c r="CE265" s="25"/>
      <c r="CF265" s="25"/>
      <c r="CG265" s="2">
        <f t="shared" si="43"/>
        <v>29.628488591347743</v>
      </c>
      <c r="CS265" s="4"/>
      <c r="CT265" s="4"/>
      <c r="CV265" s="54"/>
      <c r="CW265" s="4" t="s">
        <v>162</v>
      </c>
      <c r="CX265" s="4">
        <v>26</v>
      </c>
      <c r="CY265" s="4">
        <v>172.06700000000001</v>
      </c>
      <c r="CZ265" s="4">
        <v>6.6180000000000003</v>
      </c>
      <c r="DA265" s="4"/>
      <c r="DB265" s="4"/>
      <c r="DC265" s="4"/>
      <c r="DE265" s="31"/>
      <c r="DZ265" s="6"/>
    </row>
    <row r="266" spans="1:130" s="5" customFormat="1" x14ac:dyDescent="0.25">
      <c r="A266" s="3" t="s">
        <v>1</v>
      </c>
      <c r="B266" s="7">
        <v>144</v>
      </c>
      <c r="C266" s="7">
        <v>206</v>
      </c>
      <c r="D266" s="7">
        <v>184</v>
      </c>
      <c r="E266" s="7"/>
      <c r="F266" s="7"/>
      <c r="G266" s="7"/>
      <c r="H266" s="7"/>
      <c r="J266" s="3" t="s">
        <v>1</v>
      </c>
      <c r="K266" s="7">
        <f>(SUM(B266:H266))/360</f>
        <v>1.4833333333333334</v>
      </c>
      <c r="L266" s="7">
        <f>(K266/K268)*100</f>
        <v>54.713114754098356</v>
      </c>
      <c r="M266" s="7">
        <f>(L266/100)*60</f>
        <v>32.827868852459012</v>
      </c>
      <c r="AG266" s="11"/>
      <c r="AH266" s="3" t="s">
        <v>13</v>
      </c>
      <c r="AI266" s="7"/>
      <c r="AJ266" s="7">
        <v>108.77551020408163</v>
      </c>
      <c r="BB266" s="11"/>
      <c r="BC266" s="3" t="s">
        <v>6</v>
      </c>
      <c r="BD266" s="7">
        <v>33</v>
      </c>
      <c r="BE266" s="7">
        <f>BD266/K268</f>
        <v>12.172131147540982</v>
      </c>
      <c r="BL266" s="62"/>
      <c r="BM266" s="4" t="s">
        <v>163</v>
      </c>
      <c r="BN266" s="4">
        <v>39</v>
      </c>
      <c r="BO266" s="4">
        <v>1817.925</v>
      </c>
      <c r="BP266" s="4">
        <v>46.613</v>
      </c>
      <c r="BQ266" s="4"/>
      <c r="BR266" s="4"/>
      <c r="BS266" s="4"/>
      <c r="BT266" s="4"/>
      <c r="BU266" s="4"/>
      <c r="BV266" s="4"/>
      <c r="BW266" s="11"/>
      <c r="BX266" s="3"/>
      <c r="BY266" s="23" t="s">
        <v>42</v>
      </c>
      <c r="BZ266" s="23" t="s">
        <v>2</v>
      </c>
      <c r="CA266" s="25">
        <v>43.516016439098905</v>
      </c>
      <c r="CB266" s="25">
        <v>40.538497627507937</v>
      </c>
      <c r="CC266" s="25">
        <v>37.908757284222219</v>
      </c>
      <c r="CD266" s="25"/>
      <c r="CE266" s="25"/>
      <c r="CF266" s="25"/>
      <c r="CG266" s="2">
        <f t="shared" si="43"/>
        <v>40.654423783609687</v>
      </c>
      <c r="CS266" s="4"/>
      <c r="CT266" s="4"/>
      <c r="CV266" s="54"/>
      <c r="CW266" s="4" t="s">
        <v>163</v>
      </c>
      <c r="CX266" s="4">
        <v>40</v>
      </c>
      <c r="CY266" s="4">
        <v>2793.8719999999998</v>
      </c>
      <c r="CZ266" s="4">
        <v>69.846999999999994</v>
      </c>
      <c r="DA266" s="4"/>
      <c r="DB266" s="4"/>
      <c r="DC266" s="4"/>
      <c r="DE266" s="31"/>
      <c r="DZ266" s="6"/>
    </row>
    <row r="267" spans="1:130" s="5" customFormat="1" x14ac:dyDescent="0.25">
      <c r="A267" s="1" t="s">
        <v>2</v>
      </c>
      <c r="B267" s="8">
        <v>6</v>
      </c>
      <c r="C267" s="8">
        <v>46</v>
      </c>
      <c r="D267" s="8">
        <v>61</v>
      </c>
      <c r="E267" s="8"/>
      <c r="F267" s="8"/>
      <c r="G267" s="8"/>
      <c r="H267" s="8"/>
      <c r="J267" s="1" t="s">
        <v>2</v>
      </c>
      <c r="K267" s="8">
        <f>(SUM(B267:H267))/360</f>
        <v>0.31388888888888888</v>
      </c>
      <c r="L267" s="8">
        <f>(K267/K268)*100</f>
        <v>11.577868852459016</v>
      </c>
      <c r="M267" s="8">
        <f>(L267/100)*60</f>
        <v>6.9467213114754092</v>
      </c>
      <c r="AG267" s="11"/>
      <c r="AH267" s="3" t="s">
        <v>2</v>
      </c>
      <c r="AI267" s="7"/>
      <c r="AJ267" s="7">
        <v>70.625</v>
      </c>
      <c r="BB267" s="11"/>
      <c r="BC267" s="3" t="s">
        <v>7</v>
      </c>
      <c r="BD267" s="7">
        <v>48</v>
      </c>
      <c r="BE267" s="7">
        <f>BD267/K268</f>
        <v>17.704918032786885</v>
      </c>
      <c r="BL267" s="62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11"/>
      <c r="BX267" s="3"/>
      <c r="BY267" s="23" t="s">
        <v>42</v>
      </c>
      <c r="BZ267" s="23" t="s">
        <v>43</v>
      </c>
      <c r="CA267" s="25">
        <v>44.28796735502484</v>
      </c>
      <c r="CB267" s="25">
        <v>43.110041162592587</v>
      </c>
      <c r="CC267" s="25">
        <v>44.197890253749996</v>
      </c>
      <c r="CD267" s="25"/>
      <c r="CE267" s="25"/>
      <c r="CF267" s="25"/>
      <c r="CG267" s="2">
        <f t="shared" si="43"/>
        <v>43.865299590455805</v>
      </c>
      <c r="CV267" s="54"/>
      <c r="CW267" s="4"/>
      <c r="CX267" s="4"/>
      <c r="CY267" s="4"/>
      <c r="CZ267" s="4"/>
      <c r="DA267" s="4"/>
      <c r="DB267" s="4"/>
      <c r="DC267" s="4"/>
      <c r="DE267" s="31"/>
      <c r="DZ267" s="6"/>
    </row>
    <row r="268" spans="1:130" s="5" customFormat="1" x14ac:dyDescent="0.25">
      <c r="A268" s="3" t="s">
        <v>10</v>
      </c>
      <c r="B268" s="7">
        <v>360</v>
      </c>
      <c r="C268" s="7">
        <v>360</v>
      </c>
      <c r="D268" s="7">
        <v>256</v>
      </c>
      <c r="E268" s="7"/>
      <c r="F268" s="7"/>
      <c r="G268" s="7"/>
      <c r="H268" s="7"/>
      <c r="J268" s="3" t="s">
        <v>10</v>
      </c>
      <c r="K268" s="7">
        <f>(SUM(B268:H268))/360</f>
        <v>2.7111111111111112</v>
      </c>
      <c r="L268" s="7">
        <f>SUM(L265:L267)</f>
        <v>99.999999999999986</v>
      </c>
      <c r="M268" s="7">
        <f>SUM(M265:M267)</f>
        <v>59.999999999999993</v>
      </c>
      <c r="AG268" s="11"/>
      <c r="AH268" s="3"/>
      <c r="AI268" s="7"/>
      <c r="AJ268" s="7"/>
      <c r="BB268" s="11"/>
      <c r="BC268" s="3" t="s">
        <v>8</v>
      </c>
      <c r="BD268" s="7">
        <v>16</v>
      </c>
      <c r="BE268" s="7">
        <f>BD268/K268</f>
        <v>5.9016393442622945</v>
      </c>
      <c r="BL268" s="62"/>
      <c r="BM268" s="4" t="s">
        <v>164</v>
      </c>
      <c r="BN268" s="4"/>
      <c r="BO268" s="4"/>
      <c r="BP268" s="4"/>
      <c r="BQ268" s="4"/>
      <c r="BR268" s="4"/>
      <c r="BS268" s="4"/>
      <c r="BT268" s="4"/>
      <c r="BU268" s="4"/>
      <c r="BV268" s="4"/>
      <c r="BW268" s="11"/>
      <c r="BX268" s="3"/>
      <c r="BY268" s="23" t="s">
        <v>44</v>
      </c>
      <c r="BZ268" s="23" t="s">
        <v>45</v>
      </c>
      <c r="CA268" s="25">
        <v>27.97435700770329</v>
      </c>
      <c r="CB268" s="25">
        <v>28.135312972301595</v>
      </c>
      <c r="CC268" s="25">
        <v>28.103502200888897</v>
      </c>
      <c r="CD268" s="25"/>
      <c r="CE268" s="25"/>
      <c r="CF268" s="25"/>
      <c r="CG268" s="2">
        <f t="shared" si="43"/>
        <v>28.071057393631261</v>
      </c>
      <c r="CV268" s="54"/>
      <c r="CW268" s="4" t="s">
        <v>164</v>
      </c>
      <c r="CX268" s="4"/>
      <c r="CY268" s="4"/>
      <c r="CZ268" s="4"/>
      <c r="DA268" s="4"/>
      <c r="DB268" s="4"/>
      <c r="DC268" s="4"/>
      <c r="DE268" s="31"/>
      <c r="DZ268" s="6"/>
    </row>
    <row r="269" spans="1:130" s="5" customFormat="1" ht="15.75" thickBot="1" x14ac:dyDescent="0.3">
      <c r="A269" s="6"/>
      <c r="B269" s="6"/>
      <c r="C269" s="6"/>
      <c r="D269" s="6"/>
      <c r="E269" s="6"/>
      <c r="F269" s="6"/>
      <c r="G269" s="6"/>
      <c r="H269" s="6"/>
      <c r="J269" s="6"/>
      <c r="K269" s="6"/>
      <c r="L269" s="6"/>
      <c r="M269" s="6"/>
      <c r="AG269" s="11"/>
      <c r="AH269" s="6"/>
      <c r="AI269" s="6"/>
      <c r="AJ269" s="6"/>
      <c r="BB269" s="11"/>
      <c r="BC269" s="3" t="s">
        <v>9</v>
      </c>
      <c r="BD269" s="7">
        <v>14</v>
      </c>
      <c r="BE269" s="7">
        <f>BD269/K268</f>
        <v>5.1639344262295079</v>
      </c>
      <c r="BL269" s="62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11"/>
      <c r="BX269" s="12"/>
      <c r="BY269" s="26" t="s">
        <v>46</v>
      </c>
      <c r="BZ269" s="26" t="s">
        <v>47</v>
      </c>
      <c r="CA269" s="27">
        <v>45.259026401941078</v>
      </c>
      <c r="CB269" s="27">
        <v>47.033255483024533</v>
      </c>
      <c r="CC269" s="27">
        <v>45.5737781567029</v>
      </c>
      <c r="CD269" s="27"/>
      <c r="CE269" s="27"/>
      <c r="CF269" s="27"/>
      <c r="CG269" s="2">
        <f t="shared" ref="CG269" si="44">AVERAGE(CA269:CF269)</f>
        <v>45.955353347222832</v>
      </c>
      <c r="CH269"/>
      <c r="CI269"/>
      <c r="CJ269"/>
      <c r="CK269"/>
      <c r="CL269"/>
      <c r="CM269"/>
      <c r="CN269"/>
      <c r="CV269" s="54"/>
      <c r="CW269" s="4"/>
      <c r="CX269" s="4"/>
      <c r="CY269" s="4"/>
      <c r="CZ269" s="4"/>
      <c r="DA269" s="4"/>
      <c r="DB269" s="4"/>
      <c r="DC269" s="4"/>
      <c r="DE269" s="31"/>
      <c r="DZ269" s="6"/>
    </row>
    <row r="270" spans="1:130" s="5" customFormat="1" ht="19.5" thickTop="1" x14ac:dyDescent="0.3">
      <c r="A270" s="20" t="s">
        <v>27</v>
      </c>
      <c r="B270" s="20"/>
      <c r="C270" s="20"/>
      <c r="D270" s="2"/>
      <c r="E270" s="2"/>
      <c r="F270" s="2"/>
      <c r="G270" s="2"/>
      <c r="H270" s="2"/>
      <c r="J270" s="20" t="s">
        <v>27</v>
      </c>
      <c r="K270" s="20"/>
      <c r="L270" s="20"/>
      <c r="M270" s="2"/>
      <c r="O270" s="20" t="s">
        <v>27</v>
      </c>
      <c r="P270" s="20"/>
      <c r="Q270" s="20"/>
      <c r="R270" s="2"/>
      <c r="AG270" s="11"/>
      <c r="AH270" s="20" t="s">
        <v>27</v>
      </c>
      <c r="AI270" s="20"/>
      <c r="AJ270" s="20"/>
      <c r="AL270" s="20" t="s">
        <v>27</v>
      </c>
      <c r="AM270" s="20"/>
      <c r="AN270" s="20"/>
      <c r="AO270" s="2"/>
      <c r="BB270" s="11"/>
      <c r="BC270" s="6"/>
      <c r="BD270" s="6"/>
      <c r="BE270" s="6"/>
      <c r="BL270" s="62"/>
      <c r="BM270" s="4" t="s">
        <v>189</v>
      </c>
      <c r="BN270" s="4"/>
      <c r="BO270" s="4"/>
      <c r="BP270" s="4"/>
      <c r="BQ270" s="4"/>
      <c r="BR270" s="4"/>
      <c r="BS270" s="4"/>
      <c r="BT270" s="4"/>
      <c r="BU270" s="4"/>
      <c r="BV270" s="4"/>
      <c r="BW270" s="11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V270" s="54"/>
      <c r="CW270" s="4" t="s">
        <v>189</v>
      </c>
      <c r="CX270" s="4"/>
      <c r="CY270" s="4"/>
      <c r="CZ270" s="4"/>
      <c r="DA270" s="4"/>
      <c r="DB270" s="4"/>
      <c r="DC270" s="4"/>
      <c r="DE270" s="31"/>
      <c r="DZ270" s="6"/>
    </row>
    <row r="271" spans="1:130" s="5" customFormat="1" ht="19.5" thickBot="1" x14ac:dyDescent="0.35">
      <c r="A271" s="13" t="s">
        <v>16</v>
      </c>
      <c r="B271" s="14">
        <v>1</v>
      </c>
      <c r="C271" s="14">
        <v>2</v>
      </c>
      <c r="D271" s="14">
        <v>3</v>
      </c>
      <c r="E271" s="14">
        <v>4</v>
      </c>
      <c r="F271" s="14">
        <v>5</v>
      </c>
      <c r="G271" s="14">
        <v>6</v>
      </c>
      <c r="H271" s="14">
        <v>7</v>
      </c>
      <c r="J271" s="22" t="s">
        <v>16</v>
      </c>
      <c r="K271" s="23" t="s">
        <v>30</v>
      </c>
      <c r="L271" s="23" t="s">
        <v>31</v>
      </c>
      <c r="M271" s="23" t="s">
        <v>29</v>
      </c>
      <c r="O271" s="23" t="s">
        <v>3</v>
      </c>
      <c r="P271" s="23" t="s">
        <v>30</v>
      </c>
      <c r="Q271" s="23" t="s">
        <v>31</v>
      </c>
      <c r="R271" s="23" t="s">
        <v>29</v>
      </c>
      <c r="S271" s="23" t="s">
        <v>4</v>
      </c>
      <c r="T271" s="23" t="s">
        <v>5</v>
      </c>
      <c r="AG271" s="11"/>
      <c r="AH271" s="22" t="s">
        <v>16</v>
      </c>
      <c r="AI271" s="23"/>
      <c r="AJ271" s="23" t="s">
        <v>143</v>
      </c>
      <c r="AL271" s="23" t="s">
        <v>3</v>
      </c>
      <c r="AM271" s="23" t="s">
        <v>30</v>
      </c>
      <c r="AN271" s="23" t="s">
        <v>4</v>
      </c>
      <c r="AO271" s="23" t="s">
        <v>5</v>
      </c>
      <c r="BB271" s="11"/>
      <c r="BC271" s="20" t="s">
        <v>27</v>
      </c>
      <c r="BD271" s="20"/>
      <c r="BE271" s="20"/>
      <c r="BG271" s="20" t="s">
        <v>27</v>
      </c>
      <c r="BH271" s="20"/>
      <c r="BI271" s="20"/>
      <c r="BJ271" s="2"/>
      <c r="BL271" s="62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1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V271" s="54"/>
      <c r="CW271" s="4"/>
      <c r="CX271" s="4"/>
      <c r="CY271" s="4"/>
      <c r="CZ271" s="4"/>
      <c r="DA271" s="4"/>
      <c r="DB271" s="4"/>
      <c r="DC271" s="4"/>
      <c r="DE271" s="31"/>
      <c r="DZ271" s="6"/>
    </row>
    <row r="272" spans="1:130" s="5" customFormat="1" ht="15.75" thickTop="1" x14ac:dyDescent="0.25">
      <c r="A272" s="3" t="s">
        <v>0</v>
      </c>
      <c r="B272" s="7">
        <v>63</v>
      </c>
      <c r="C272" s="7"/>
      <c r="D272" s="7"/>
      <c r="E272" s="7"/>
      <c r="F272" s="7"/>
      <c r="G272" s="7"/>
      <c r="H272" s="7"/>
      <c r="J272" s="3" t="s">
        <v>0</v>
      </c>
      <c r="K272" s="7"/>
      <c r="L272" s="7"/>
      <c r="M272" s="7"/>
      <c r="O272" s="3" t="s">
        <v>0</v>
      </c>
      <c r="P272" s="7">
        <f t="shared" ref="P272:R274" si="45">AVERAGE(K272,K278,K284,K290,K296,K302,K308,K314,K320,K326,K332)</f>
        <v>0.5864583333333333</v>
      </c>
      <c r="Q272" s="7">
        <f t="shared" si="45"/>
        <v>28.769595036409477</v>
      </c>
      <c r="R272" s="7">
        <f t="shared" si="45"/>
        <v>17.261757021845682</v>
      </c>
      <c r="S272" s="7">
        <f>STDEV(L272,L278,L284,L290,L296,L302,L308,L314,L320,L326,L332)</f>
        <v>10.350560299851086</v>
      </c>
      <c r="T272" s="7">
        <f>S272/(SQRT(8))</f>
        <v>3.6594756885524835</v>
      </c>
      <c r="AG272" s="11"/>
      <c r="AH272" s="3" t="s">
        <v>0</v>
      </c>
      <c r="AI272" s="7"/>
      <c r="AJ272" s="7"/>
      <c r="AL272" s="3" t="s">
        <v>0</v>
      </c>
      <c r="AM272" s="7">
        <f>AVERAGE(AJ272,AJ278,AJ284,AJ290,AJ296,AJ302,AJ308,AJ314,AJ320,AJ326,AJ332)</f>
        <v>88.827036477036472</v>
      </c>
      <c r="AN272" s="7">
        <f>STDEV(AJ272,AJ278,AJ284,AJ290,AJ296,AJ302,AJ308,AJ314,AJ320,AJ326,AJ332)</f>
        <v>84.935318164408699</v>
      </c>
      <c r="AO272" s="7">
        <f>AN272/(SQRT(8))</f>
        <v>30.029169718145166</v>
      </c>
      <c r="BB272" s="11"/>
      <c r="BC272" s="22" t="s">
        <v>16</v>
      </c>
      <c r="BD272" s="23" t="s">
        <v>36</v>
      </c>
      <c r="BE272" s="23" t="s">
        <v>37</v>
      </c>
      <c r="BG272" s="23" t="s">
        <v>3</v>
      </c>
      <c r="BH272" s="23" t="s">
        <v>30</v>
      </c>
      <c r="BI272" s="23" t="s">
        <v>4</v>
      </c>
      <c r="BJ272" s="23" t="s">
        <v>5</v>
      </c>
      <c r="BL272" s="62"/>
      <c r="BM272" s="4" t="s">
        <v>168</v>
      </c>
      <c r="BN272" s="4"/>
      <c r="BO272" s="4"/>
      <c r="BP272" s="4"/>
      <c r="BQ272" s="4"/>
      <c r="BR272" s="4"/>
      <c r="BS272" s="4"/>
      <c r="BT272" s="4"/>
      <c r="BU272" s="4"/>
      <c r="BV272" s="4"/>
      <c r="BW272" s="11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V272" s="54"/>
      <c r="CW272" s="4" t="s">
        <v>168</v>
      </c>
      <c r="CX272" s="4"/>
      <c r="CY272" s="4"/>
      <c r="CZ272" s="4"/>
      <c r="DA272" s="4"/>
      <c r="DB272" s="4"/>
      <c r="DC272" s="4"/>
      <c r="DE272" s="31"/>
      <c r="DZ272" s="6"/>
    </row>
    <row r="273" spans="1:130" s="5" customFormat="1" x14ac:dyDescent="0.25">
      <c r="A273" s="3" t="s">
        <v>1</v>
      </c>
      <c r="B273" s="7">
        <v>199</v>
      </c>
      <c r="C273" s="7"/>
      <c r="D273" s="7"/>
      <c r="E273" s="7"/>
      <c r="F273" s="7"/>
      <c r="G273" s="7"/>
      <c r="H273" s="7"/>
      <c r="J273" s="3" t="s">
        <v>1</v>
      </c>
      <c r="K273" s="7"/>
      <c r="L273" s="7"/>
      <c r="M273" s="7"/>
      <c r="O273" s="3" t="s">
        <v>1</v>
      </c>
      <c r="P273" s="7">
        <f t="shared" si="45"/>
        <v>1.2149305555555554</v>
      </c>
      <c r="Q273" s="7">
        <f t="shared" si="45"/>
        <v>59.156797453394489</v>
      </c>
      <c r="R273" s="7">
        <f t="shared" si="45"/>
        <v>35.494078472036698</v>
      </c>
      <c r="S273" s="7">
        <f>STDEV(L273,L279,L285,L291,L297,L303,L309,L315,L321,L327,L333)</f>
        <v>8.8444405432469981</v>
      </c>
      <c r="T273" s="7">
        <f>S273/(SQRT(8))</f>
        <v>3.126981941965592</v>
      </c>
      <c r="AG273" s="11"/>
      <c r="AH273" s="3" t="s">
        <v>13</v>
      </c>
      <c r="AI273" s="7"/>
      <c r="AJ273" s="7"/>
      <c r="AL273" s="3" t="s">
        <v>13</v>
      </c>
      <c r="AM273" s="7">
        <f>AVERAGE(AJ273,AJ279,AJ285,AJ291,AJ297,AJ303,AJ309,AJ315,AJ321,AJ327,AJ333)</f>
        <v>104.08066879071912</v>
      </c>
      <c r="AN273" s="7">
        <f>STDEV(AJ273,AJ279,AJ285,AJ291,AJ297,AJ303,AJ309,AJ315,AJ321,AJ327,AJ333)</f>
        <v>12.194630627202377</v>
      </c>
      <c r="AO273" s="7">
        <f>AN273/(SQRT(8))</f>
        <v>4.3114530052799811</v>
      </c>
      <c r="BB273" s="11"/>
      <c r="BC273" s="3" t="s">
        <v>6</v>
      </c>
      <c r="BD273" s="7"/>
      <c r="BE273" s="7"/>
      <c r="BG273" s="3" t="s">
        <v>6</v>
      </c>
      <c r="BH273" s="7">
        <f>AVERAGE(BE273,BE279,BE285,BE291,BE297,BE303,BE309,BE315,BE321,BE327,BE333)</f>
        <v>12.795252465927469</v>
      </c>
      <c r="BI273" s="7">
        <f>STDEV(BE273,BE279,BE285,BE291,BE297,BE303,BE309,BE315,BE321,BE327,BE333)</f>
        <v>4.7986188401157435</v>
      </c>
      <c r="BJ273" s="7">
        <f>BI273/(SQRT(5))</f>
        <v>2.1460075849219993</v>
      </c>
      <c r="BL273" s="62"/>
      <c r="BM273" s="4" t="s">
        <v>169</v>
      </c>
      <c r="BN273" s="4"/>
      <c r="BO273" s="4"/>
      <c r="BP273" s="4"/>
      <c r="BQ273" s="4"/>
      <c r="BR273" s="4"/>
      <c r="BS273" s="4"/>
      <c r="BT273" s="4"/>
      <c r="BU273" s="4"/>
      <c r="BV273" s="4"/>
      <c r="BW273" s="11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V273" s="54"/>
      <c r="CW273" s="4" t="s">
        <v>236</v>
      </c>
      <c r="CX273" s="4"/>
      <c r="CY273" s="4"/>
      <c r="CZ273" s="4"/>
      <c r="DA273" s="4"/>
      <c r="DB273" s="4"/>
      <c r="DC273" s="4"/>
      <c r="DE273" s="31"/>
      <c r="DZ273" s="6"/>
    </row>
    <row r="274" spans="1:130" s="5" customFormat="1" x14ac:dyDescent="0.25">
      <c r="A274" s="1" t="s">
        <v>2</v>
      </c>
      <c r="B274" s="8">
        <v>23</v>
      </c>
      <c r="C274" s="8" t="s">
        <v>272</v>
      </c>
      <c r="D274" s="8"/>
      <c r="E274" s="8"/>
      <c r="F274" s="8"/>
      <c r="G274" s="8"/>
      <c r="H274" s="8"/>
      <c r="J274" s="1" t="s">
        <v>2</v>
      </c>
      <c r="K274" s="8"/>
      <c r="L274" s="8"/>
      <c r="M274" s="8"/>
      <c r="O274" s="1" t="s">
        <v>2</v>
      </c>
      <c r="P274" s="8">
        <f t="shared" si="45"/>
        <v>0.24062500000000001</v>
      </c>
      <c r="Q274" s="8">
        <f t="shared" si="45"/>
        <v>12.073607510196037</v>
      </c>
      <c r="R274" s="8">
        <f t="shared" si="45"/>
        <v>7.2441645061176221</v>
      </c>
      <c r="S274" s="7">
        <f>STDEV(L274,L280,L286,L292,L298,L304,L310,L316,L322,L328,L334)</f>
        <v>4.7134064559357851</v>
      </c>
      <c r="T274" s="7">
        <f>S274/(SQRT(8))</f>
        <v>1.6664408337403227</v>
      </c>
      <c r="AG274" s="11"/>
      <c r="AH274" s="3" t="s">
        <v>2</v>
      </c>
      <c r="AI274" s="7"/>
      <c r="AJ274" s="7"/>
      <c r="AL274" s="3" t="s">
        <v>2</v>
      </c>
      <c r="AM274" s="7">
        <f>AVERAGE(AJ274,AJ280,AJ286,AJ292,AJ298,AJ304,AJ310,AJ316,AJ322,AJ328,AJ334)</f>
        <v>55.499712195484257</v>
      </c>
      <c r="AN274" s="7">
        <f>STDEV(AJ274,AJ280,AJ286,AJ292,AJ298,AJ304,AJ310,AJ316,AJ322,AJ328,AJ334)</f>
        <v>16.188075591955148</v>
      </c>
      <c r="AO274" s="7">
        <f>AN274/(SQRT(8))</f>
        <v>5.7233490127159596</v>
      </c>
      <c r="BB274" s="11"/>
      <c r="BC274" s="3" t="s">
        <v>7</v>
      </c>
      <c r="BD274" s="7"/>
      <c r="BE274" s="7"/>
      <c r="BG274" s="3" t="s">
        <v>7</v>
      </c>
      <c r="BH274" s="7">
        <f>AVERAGE(BE274,BE280,BE286,BE292,BE298,BE304,BE310,BE316,BE322,BE328,BE334)</f>
        <v>15.971052601741633</v>
      </c>
      <c r="BI274" s="7">
        <f t="shared" ref="BI274:BI276" si="46">STDEV(BE274,BE280,BE286,BE292,BE298,BE304,BE310,BE316,BE322,BE328,BE334)</f>
        <v>5.2634690103914723</v>
      </c>
      <c r="BJ274" s="7">
        <f t="shared" ref="BJ274:BJ276" si="47">BI274/(SQRT(5))</f>
        <v>2.3538949009397756</v>
      </c>
      <c r="BL274" s="62"/>
      <c r="BM274" s="4" t="s">
        <v>170</v>
      </c>
      <c r="BN274" s="4"/>
      <c r="BO274" s="4"/>
      <c r="BP274" s="4"/>
      <c r="BQ274" s="4"/>
      <c r="BR274" s="4"/>
      <c r="BS274" s="4"/>
      <c r="BT274" s="4"/>
      <c r="BU274" s="4"/>
      <c r="BV274" s="4"/>
      <c r="BW274" s="11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V274" s="54"/>
      <c r="CW274" s="4" t="s">
        <v>237</v>
      </c>
      <c r="CX274" s="4"/>
      <c r="CY274" s="4"/>
      <c r="CZ274" s="4"/>
      <c r="DA274" s="4"/>
      <c r="DB274" s="4"/>
      <c r="DC274" s="4"/>
      <c r="DE274" s="31"/>
      <c r="DZ274" s="6"/>
    </row>
    <row r="275" spans="1:130" s="5" customFormat="1" x14ac:dyDescent="0.25">
      <c r="A275" s="3" t="s">
        <v>10</v>
      </c>
      <c r="B275" s="7">
        <v>285</v>
      </c>
      <c r="C275" s="7"/>
      <c r="D275" s="7"/>
      <c r="E275" s="7"/>
      <c r="F275" s="7"/>
      <c r="G275" s="7"/>
      <c r="H275" s="7"/>
      <c r="J275" s="3" t="s">
        <v>10</v>
      </c>
      <c r="K275" s="7"/>
      <c r="L275" s="7"/>
      <c r="M275" s="7"/>
      <c r="O275" s="3" t="s">
        <v>10</v>
      </c>
      <c r="P275" s="7">
        <f t="shared" ref="P275" si="48">AVERAGE(K275,K281,K287,K293,K299,K305,K311,K317,K323,K329,K335)</f>
        <v>2.042013888888889</v>
      </c>
      <c r="Q275" s="7">
        <f>AVERAGE(L275,L281,L287,L293,L299,L305,L311,L317,L323,L329,L335)</f>
        <v>100</v>
      </c>
      <c r="R275" s="7">
        <f>AVERAGE(M275,M281,M287,M293,M299,M305,M311,M317,M323,M329,M335)</f>
        <v>60</v>
      </c>
      <c r="S275" s="7">
        <f>STDEV(K275,K281,K287,K293,K299,K305,K311,K317,K323,K329,K335)</f>
        <v>0.44484961070724094</v>
      </c>
      <c r="T275" s="7"/>
      <c r="AG275" s="11"/>
      <c r="AH275" s="3"/>
      <c r="AI275" s="7"/>
      <c r="AJ275" s="7"/>
      <c r="AL275" s="3"/>
      <c r="AM275" s="7"/>
      <c r="AN275" s="7"/>
      <c r="AO275" s="7"/>
      <c r="BB275" s="11"/>
      <c r="BC275" s="3" t="s">
        <v>8</v>
      </c>
      <c r="BD275" s="7"/>
      <c r="BE275" s="7"/>
      <c r="BG275" s="3" t="s">
        <v>8</v>
      </c>
      <c r="BH275" s="7">
        <f t="shared" ref="BH275:BH276" si="49">AVERAGE(BE275,BE281,BE287,BE293,BE299,BE305,BE311,BE317,BE323,BE329,BE335)</f>
        <v>7.9015005207243609</v>
      </c>
      <c r="BI275" s="7">
        <f t="shared" si="46"/>
        <v>2.1306397164769209</v>
      </c>
      <c r="BJ275" s="7">
        <f t="shared" si="47"/>
        <v>0.9528510483206547</v>
      </c>
      <c r="BL275" s="62"/>
      <c r="BM275" s="4" t="s">
        <v>171</v>
      </c>
      <c r="BN275" s="4"/>
      <c r="BO275" s="4"/>
      <c r="BP275" s="4"/>
      <c r="BQ275" s="4"/>
      <c r="BR275" s="4"/>
      <c r="BS275" s="4"/>
      <c r="BT275" s="4"/>
      <c r="BU275" s="4"/>
      <c r="BV275" s="4"/>
      <c r="BW275" s="11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V275" s="54"/>
      <c r="CW275" s="4" t="s">
        <v>171</v>
      </c>
      <c r="CX275" s="4"/>
      <c r="CY275" s="4"/>
      <c r="CZ275" s="4"/>
      <c r="DA275" s="4"/>
      <c r="DB275" s="4"/>
      <c r="DC275" s="4"/>
      <c r="DE275" s="31"/>
      <c r="DZ275" s="6"/>
    </row>
    <row r="276" spans="1:130" s="5" customFormat="1" x14ac:dyDescent="0.25">
      <c r="AG276" s="11"/>
      <c r="BB276" s="11"/>
      <c r="BC276" s="3" t="s">
        <v>9</v>
      </c>
      <c r="BD276" s="7"/>
      <c r="BE276" s="7"/>
      <c r="BG276" s="3" t="s">
        <v>9</v>
      </c>
      <c r="BH276" s="7">
        <f t="shared" si="49"/>
        <v>3.0485926494638305</v>
      </c>
      <c r="BI276" s="7">
        <f t="shared" si="46"/>
        <v>1.7549297340839352</v>
      </c>
      <c r="BJ276" s="7">
        <f t="shared" si="47"/>
        <v>0.78482843622946163</v>
      </c>
      <c r="BL276" s="62"/>
      <c r="BM276" s="4" t="s">
        <v>172</v>
      </c>
      <c r="BN276" s="4"/>
      <c r="BO276" s="4"/>
      <c r="BP276" s="4"/>
      <c r="BQ276" s="4"/>
      <c r="BR276" s="4"/>
      <c r="BS276" s="4"/>
      <c r="BT276" s="4"/>
      <c r="BU276" s="4"/>
      <c r="BV276" s="4"/>
      <c r="BW276" s="11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V276" s="54"/>
      <c r="CW276" s="4" t="s">
        <v>172</v>
      </c>
      <c r="CX276" s="4"/>
      <c r="CY276" s="4"/>
      <c r="CZ276" s="4"/>
      <c r="DA276" s="4"/>
      <c r="DB276" s="4"/>
      <c r="DC276" s="4"/>
      <c r="DE276" s="31"/>
      <c r="DZ276" s="6"/>
    </row>
    <row r="277" spans="1:130" s="5" customFormat="1" ht="15.75" thickBot="1" x14ac:dyDescent="0.3">
      <c r="A277" s="13" t="s">
        <v>17</v>
      </c>
      <c r="B277" s="14">
        <v>1</v>
      </c>
      <c r="C277" s="14">
        <v>2</v>
      </c>
      <c r="D277" s="14">
        <v>3</v>
      </c>
      <c r="E277" s="14">
        <v>4</v>
      </c>
      <c r="F277" s="14">
        <v>5</v>
      </c>
      <c r="G277" s="14">
        <v>6</v>
      </c>
      <c r="H277" s="14">
        <v>7</v>
      </c>
      <c r="J277" s="22" t="s">
        <v>17</v>
      </c>
      <c r="K277" s="23" t="s">
        <v>30</v>
      </c>
      <c r="L277" s="23" t="s">
        <v>31</v>
      </c>
      <c r="M277" s="23" t="s">
        <v>29</v>
      </c>
      <c r="AG277" s="11"/>
      <c r="AH277" s="22" t="s">
        <v>17</v>
      </c>
      <c r="AI277" s="23"/>
      <c r="AJ277" s="23" t="s">
        <v>143</v>
      </c>
      <c r="BB277" s="11"/>
      <c r="BL277" s="62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11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V277" s="54"/>
      <c r="CW277" s="4"/>
      <c r="CX277" s="4"/>
      <c r="CY277" s="4"/>
      <c r="CZ277" s="4"/>
      <c r="DA277" s="4"/>
      <c r="DB277" s="4"/>
      <c r="DC277" s="4"/>
      <c r="DE277" s="31"/>
      <c r="DZ277" s="6"/>
    </row>
    <row r="278" spans="1:130" s="5" customFormat="1" ht="15.75" thickTop="1" x14ac:dyDescent="0.25">
      <c r="A278" s="3" t="s">
        <v>0</v>
      </c>
      <c r="B278" s="7">
        <v>115</v>
      </c>
      <c r="C278" s="7">
        <v>63</v>
      </c>
      <c r="D278" s="7"/>
      <c r="E278" s="7"/>
      <c r="F278" s="7"/>
      <c r="G278" s="7"/>
      <c r="H278" s="7"/>
      <c r="J278" s="3" t="s">
        <v>0</v>
      </c>
      <c r="K278" s="7">
        <f>(SUM(B278:H278))/360</f>
        <v>0.49444444444444446</v>
      </c>
      <c r="L278" s="7">
        <f>(K278/K281)*100</f>
        <v>29.180327868852462</v>
      </c>
      <c r="M278" s="7">
        <f>(L278/100)*60</f>
        <v>17.508196721311478</v>
      </c>
      <c r="AG278" s="11"/>
      <c r="AH278" s="3" t="s">
        <v>0</v>
      </c>
      <c r="AI278" s="7"/>
      <c r="AJ278" s="7">
        <v>74.166666666666671</v>
      </c>
      <c r="BB278" s="11"/>
      <c r="BC278" s="22" t="s">
        <v>17</v>
      </c>
      <c r="BD278" s="23" t="s">
        <v>36</v>
      </c>
      <c r="BE278" s="23" t="s">
        <v>37</v>
      </c>
      <c r="BL278" s="62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11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V278" s="54"/>
      <c r="CW278" s="4"/>
      <c r="CX278" s="4"/>
      <c r="CY278" s="4"/>
      <c r="CZ278" s="4"/>
      <c r="DA278" s="4"/>
      <c r="DB278" s="4"/>
      <c r="DC278" s="4"/>
      <c r="DE278" s="31"/>
      <c r="DZ278" s="6"/>
    </row>
    <row r="279" spans="1:130" s="5" customFormat="1" x14ac:dyDescent="0.25">
      <c r="A279" s="3" t="s">
        <v>1</v>
      </c>
      <c r="B279" s="7">
        <v>219</v>
      </c>
      <c r="C279" s="7">
        <v>146</v>
      </c>
      <c r="D279" s="7"/>
      <c r="E279" s="7"/>
      <c r="F279" s="7"/>
      <c r="G279" s="7"/>
      <c r="H279" s="7"/>
      <c r="J279" s="3" t="s">
        <v>1</v>
      </c>
      <c r="K279" s="7">
        <f>(SUM(B279:H279))/360</f>
        <v>1.0138888888888888</v>
      </c>
      <c r="L279" s="7">
        <f>(K279/K281)*100</f>
        <v>59.83606557377049</v>
      </c>
      <c r="M279" s="7">
        <f>(L279/100)*60</f>
        <v>35.901639344262293</v>
      </c>
      <c r="AG279" s="11"/>
      <c r="AH279" s="3" t="s">
        <v>13</v>
      </c>
      <c r="AI279" s="7"/>
      <c r="AJ279" s="7">
        <v>118.06451612903226</v>
      </c>
      <c r="AL279" s="4"/>
      <c r="AM279" s="4"/>
      <c r="AN279" s="4"/>
      <c r="AO279" s="4"/>
      <c r="BB279" s="11"/>
      <c r="BC279" s="3" t="s">
        <v>6</v>
      </c>
      <c r="BD279" s="7">
        <v>19</v>
      </c>
      <c r="BE279" s="7">
        <f>BD279/K281</f>
        <v>11.213114754098362</v>
      </c>
      <c r="BL279" s="62"/>
      <c r="BM279" s="4" t="s">
        <v>173</v>
      </c>
      <c r="BN279" s="4"/>
      <c r="BO279" s="4"/>
      <c r="BP279" s="4"/>
      <c r="BQ279" s="4"/>
      <c r="BR279" s="4"/>
      <c r="BS279" s="4"/>
      <c r="BT279" s="4"/>
      <c r="BU279" s="4"/>
      <c r="BV279" s="4"/>
      <c r="BW279" s="11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V279" s="54"/>
      <c r="CW279" s="4" t="s">
        <v>173</v>
      </c>
      <c r="CX279" s="4"/>
      <c r="CY279" s="4"/>
      <c r="CZ279" s="4"/>
      <c r="DA279" s="4"/>
      <c r="DB279" s="4"/>
      <c r="DC279" s="4"/>
      <c r="DE279" s="31"/>
      <c r="DZ279" s="6"/>
    </row>
    <row r="280" spans="1:130" s="5" customFormat="1" x14ac:dyDescent="0.25">
      <c r="A280" s="1" t="s">
        <v>2</v>
      </c>
      <c r="B280" s="8">
        <v>26</v>
      </c>
      <c r="C280" s="8">
        <v>41</v>
      </c>
      <c r="D280" s="8"/>
      <c r="E280" s="8"/>
      <c r="F280" s="8"/>
      <c r="G280" s="8"/>
      <c r="H280" s="8"/>
      <c r="J280" s="1" t="s">
        <v>2</v>
      </c>
      <c r="K280" s="8">
        <f>(SUM(B280:H280))/360</f>
        <v>0.18611111111111112</v>
      </c>
      <c r="L280" s="8">
        <f>(K280/K281)*100</f>
        <v>10.983606557377049</v>
      </c>
      <c r="M280" s="8">
        <f>(L280/100)*60</f>
        <v>6.5901639344262302</v>
      </c>
      <c r="AG280" s="11"/>
      <c r="AH280" s="3" t="s">
        <v>2</v>
      </c>
      <c r="AI280" s="7"/>
      <c r="AJ280" s="7">
        <v>55.833333333333336</v>
      </c>
      <c r="AL280" s="4"/>
      <c r="AM280" s="4"/>
      <c r="AN280" s="4"/>
      <c r="AO280" s="4"/>
      <c r="BB280" s="11"/>
      <c r="BC280" s="3" t="s">
        <v>7</v>
      </c>
      <c r="BD280" s="7">
        <v>24</v>
      </c>
      <c r="BE280" s="7">
        <f>BD280/K281</f>
        <v>14.163934426229508</v>
      </c>
      <c r="BL280" s="62"/>
      <c r="BM280" s="70" t="s">
        <v>98</v>
      </c>
      <c r="BN280" s="4"/>
      <c r="BO280" s="4"/>
      <c r="BP280" s="4"/>
      <c r="BQ280" s="4"/>
      <c r="BR280" s="4"/>
      <c r="BS280" s="4"/>
      <c r="BT280" s="4"/>
      <c r="BU280" s="4"/>
      <c r="BV280" s="4"/>
      <c r="BW280" s="11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V280" s="54"/>
      <c r="CW280" s="4" t="s">
        <v>98</v>
      </c>
      <c r="CX280" s="4"/>
      <c r="CY280" s="4"/>
      <c r="CZ280" s="4"/>
      <c r="DA280" s="4"/>
      <c r="DB280" s="4"/>
      <c r="DC280" s="4"/>
      <c r="DE280" s="31"/>
      <c r="DZ280" s="6"/>
    </row>
    <row r="281" spans="1:130" s="5" customFormat="1" x14ac:dyDescent="0.25">
      <c r="A281" s="3" t="s">
        <v>10</v>
      </c>
      <c r="B281" s="7">
        <v>360</v>
      </c>
      <c r="C281" s="7">
        <v>250</v>
      </c>
      <c r="D281" s="7"/>
      <c r="E281" s="7"/>
      <c r="F281" s="7"/>
      <c r="G281" s="7"/>
      <c r="H281" s="7"/>
      <c r="J281" s="3" t="s">
        <v>10</v>
      </c>
      <c r="K281" s="7">
        <f>(SUM(B281:H281))/360</f>
        <v>1.6944444444444444</v>
      </c>
      <c r="L281" s="7">
        <f>SUM(L278:L280)</f>
        <v>100</v>
      </c>
      <c r="M281" s="7">
        <f>SUM(M278:M280)</f>
        <v>60</v>
      </c>
      <c r="AG281" s="11"/>
      <c r="AH281" s="3"/>
      <c r="AI281" s="7"/>
      <c r="AJ281" s="7"/>
      <c r="AL281" s="4"/>
      <c r="AM281" s="4"/>
      <c r="AN281" s="4"/>
      <c r="AO281" s="4"/>
      <c r="BB281" s="11"/>
      <c r="BC281" s="3" t="s">
        <v>8</v>
      </c>
      <c r="BD281" s="7">
        <v>12</v>
      </c>
      <c r="BE281" s="7">
        <f>BD281/K281</f>
        <v>7.081967213114754</v>
      </c>
      <c r="BL281" s="62"/>
      <c r="BM281" s="4" t="s">
        <v>99</v>
      </c>
      <c r="BN281" s="4" t="s">
        <v>100</v>
      </c>
      <c r="BO281" s="4" t="s">
        <v>174</v>
      </c>
      <c r="BP281" s="4" t="s">
        <v>175</v>
      </c>
      <c r="BQ281" s="4" t="s">
        <v>101</v>
      </c>
      <c r="BR281" s="4" t="s">
        <v>102</v>
      </c>
      <c r="BS281" s="4"/>
      <c r="BT281" s="4"/>
      <c r="BU281" s="4"/>
      <c r="BV281" s="4"/>
      <c r="BW281" s="1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V281" s="54"/>
      <c r="CW281" s="4" t="s">
        <v>99</v>
      </c>
      <c r="CX281" s="4" t="s">
        <v>100</v>
      </c>
      <c r="CY281" s="4" t="s">
        <v>174</v>
      </c>
      <c r="CZ281" s="4" t="s">
        <v>175</v>
      </c>
      <c r="DA281" s="4" t="s">
        <v>101</v>
      </c>
      <c r="DB281" s="4" t="s">
        <v>102</v>
      </c>
      <c r="DC281" s="4"/>
      <c r="DE281" s="31"/>
      <c r="DZ281" s="6"/>
    </row>
    <row r="282" spans="1:130" s="5" customFormat="1" x14ac:dyDescent="0.25">
      <c r="AG282" s="11"/>
      <c r="AL282" s="4"/>
      <c r="AM282" s="4"/>
      <c r="AN282" s="4"/>
      <c r="AO282" s="4"/>
      <c r="BB282" s="11"/>
      <c r="BC282" s="3" t="s">
        <v>9</v>
      </c>
      <c r="BD282" s="7">
        <v>5</v>
      </c>
      <c r="BE282" s="7">
        <f>BD282/K281</f>
        <v>2.9508196721311477</v>
      </c>
      <c r="BL282" s="62"/>
      <c r="BM282" s="43" t="s">
        <v>131</v>
      </c>
      <c r="BN282" s="43">
        <v>14.632</v>
      </c>
      <c r="BO282" s="43">
        <v>5</v>
      </c>
      <c r="BP282" s="43">
        <v>12.445</v>
      </c>
      <c r="BQ282" s="43" t="s">
        <v>104</v>
      </c>
      <c r="BR282" s="43" t="s">
        <v>105</v>
      </c>
      <c r="BS282" s="4"/>
      <c r="BT282" s="4"/>
      <c r="BU282" s="4"/>
      <c r="BV282" s="4"/>
      <c r="BW282" s="11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V282" s="54"/>
      <c r="CW282" s="43" t="s">
        <v>132</v>
      </c>
      <c r="CX282" s="43">
        <v>18.603999999999999</v>
      </c>
      <c r="CY282" s="43">
        <v>5</v>
      </c>
      <c r="CZ282" s="43">
        <v>19.774000000000001</v>
      </c>
      <c r="DA282" s="43" t="s">
        <v>104</v>
      </c>
      <c r="DB282" s="43" t="s">
        <v>105</v>
      </c>
      <c r="DC282" s="4"/>
      <c r="DE282" s="31"/>
      <c r="DZ282" s="6"/>
    </row>
    <row r="283" spans="1:130" s="5" customFormat="1" ht="15.75" thickBot="1" x14ac:dyDescent="0.3">
      <c r="A283" s="13" t="s">
        <v>18</v>
      </c>
      <c r="B283" s="14">
        <v>1</v>
      </c>
      <c r="C283" s="14">
        <v>2</v>
      </c>
      <c r="D283" s="14">
        <v>3</v>
      </c>
      <c r="E283" s="14">
        <v>4</v>
      </c>
      <c r="F283" s="14">
        <v>5</v>
      </c>
      <c r="G283" s="14">
        <v>6</v>
      </c>
      <c r="H283" s="14">
        <v>7</v>
      </c>
      <c r="J283" s="22" t="s">
        <v>18</v>
      </c>
      <c r="K283" s="23" t="s">
        <v>30</v>
      </c>
      <c r="L283" s="23" t="s">
        <v>31</v>
      </c>
      <c r="M283" s="23" t="s">
        <v>29</v>
      </c>
      <c r="AG283" s="11"/>
      <c r="AH283" s="22" t="s">
        <v>18</v>
      </c>
      <c r="AI283" s="23"/>
      <c r="AJ283" s="23" t="s">
        <v>143</v>
      </c>
      <c r="AL283" s="4"/>
      <c r="AM283" s="4"/>
      <c r="AN283" s="4"/>
      <c r="AO283" s="4"/>
      <c r="BB283" s="11"/>
      <c r="BL283" s="62"/>
      <c r="BM283" s="43" t="s">
        <v>132</v>
      </c>
      <c r="BN283" s="43">
        <v>12.792</v>
      </c>
      <c r="BO283" s="43">
        <v>5</v>
      </c>
      <c r="BP283" s="43">
        <v>10.445</v>
      </c>
      <c r="BQ283" s="43" t="s">
        <v>104</v>
      </c>
      <c r="BR283" s="43" t="s">
        <v>105</v>
      </c>
      <c r="BS283" s="4"/>
      <c r="BT283" s="4"/>
      <c r="BU283" s="4"/>
      <c r="BV283" s="4"/>
      <c r="BW283" s="11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V283" s="54"/>
      <c r="CW283" s="43" t="s">
        <v>131</v>
      </c>
      <c r="CX283" s="43">
        <v>16.074000000000002</v>
      </c>
      <c r="CY283" s="43">
        <v>5</v>
      </c>
      <c r="CZ283" s="43">
        <v>17.056999999999999</v>
      </c>
      <c r="DA283" s="43" t="s">
        <v>104</v>
      </c>
      <c r="DB283" s="43" t="s">
        <v>105</v>
      </c>
      <c r="DC283" s="4"/>
      <c r="DE283" s="31"/>
      <c r="DZ283" s="6"/>
    </row>
    <row r="284" spans="1:130" s="5" customFormat="1" ht="15.75" thickTop="1" x14ac:dyDescent="0.25">
      <c r="A284" s="3" t="s">
        <v>0</v>
      </c>
      <c r="B284" s="7">
        <v>33</v>
      </c>
      <c r="C284" s="7">
        <v>19</v>
      </c>
      <c r="D284" s="7"/>
      <c r="E284" s="7"/>
      <c r="F284" s="7"/>
      <c r="G284" s="7"/>
      <c r="H284" s="7"/>
      <c r="J284" s="3" t="s">
        <v>0</v>
      </c>
      <c r="K284" s="7">
        <f>(SUM(B284:H284))/360</f>
        <v>0.14444444444444443</v>
      </c>
      <c r="L284" s="7">
        <f>(K284/K287)*100</f>
        <v>8.6235489220563846</v>
      </c>
      <c r="M284" s="7">
        <f>(L284/100)*60</f>
        <v>5.1741293532338304</v>
      </c>
      <c r="P284" s="7">
        <v>17.508196721311478</v>
      </c>
      <c r="Q284" s="7">
        <v>35.901639344262293</v>
      </c>
      <c r="R284" s="8">
        <v>6.5901639344262302</v>
      </c>
      <c r="AG284" s="11"/>
      <c r="AH284" s="3" t="s">
        <v>0</v>
      </c>
      <c r="AI284" s="7"/>
      <c r="AJ284" s="7">
        <v>14.054054054054054</v>
      </c>
      <c r="AL284" s="4"/>
      <c r="AM284" s="4"/>
      <c r="AN284" s="4"/>
      <c r="AO284" s="4"/>
      <c r="BB284" s="11"/>
      <c r="BC284" s="22" t="s">
        <v>18</v>
      </c>
      <c r="BD284" s="23" t="s">
        <v>36</v>
      </c>
      <c r="BE284" s="23" t="s">
        <v>37</v>
      </c>
      <c r="BG284" s="7">
        <v>11.213114754098362</v>
      </c>
      <c r="BH284" s="7">
        <v>14.163934426229508</v>
      </c>
      <c r="BI284" s="7">
        <v>7.081967213114754</v>
      </c>
      <c r="BJ284" s="7">
        <v>2.9508196721311477</v>
      </c>
      <c r="BL284" s="62"/>
      <c r="BM284" s="43" t="s">
        <v>133</v>
      </c>
      <c r="BN284" s="43">
        <v>6.9219999999999997</v>
      </c>
      <c r="BO284" s="43">
        <v>5</v>
      </c>
      <c r="BP284" s="43">
        <v>5.9290000000000003</v>
      </c>
      <c r="BQ284" s="43">
        <v>3.0000000000000001E-3</v>
      </c>
      <c r="BR284" s="43" t="s">
        <v>105</v>
      </c>
      <c r="BS284" s="4"/>
      <c r="BT284" s="4"/>
      <c r="BU284" s="4"/>
      <c r="BV284" s="4"/>
      <c r="BW284" s="11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V284" s="54"/>
      <c r="CW284" s="43" t="s">
        <v>133</v>
      </c>
      <c r="CX284" s="43">
        <v>11.284000000000001</v>
      </c>
      <c r="CY284" s="43">
        <v>5</v>
      </c>
      <c r="CZ284" s="43">
        <v>12.058999999999999</v>
      </c>
      <c r="DA284" s="43" t="s">
        <v>104</v>
      </c>
      <c r="DB284" s="43" t="s">
        <v>105</v>
      </c>
      <c r="DC284" s="4"/>
      <c r="DE284" s="31"/>
      <c r="DZ284" s="6"/>
    </row>
    <row r="285" spans="1:130" s="5" customFormat="1" x14ac:dyDescent="0.25">
      <c r="A285" s="3" t="s">
        <v>1</v>
      </c>
      <c r="B285" s="7">
        <v>263</v>
      </c>
      <c r="C285" s="7">
        <v>162</v>
      </c>
      <c r="D285" s="7"/>
      <c r="E285" s="7"/>
      <c r="F285" s="7"/>
      <c r="G285" s="7"/>
      <c r="H285" s="7"/>
      <c r="J285" s="3" t="s">
        <v>1</v>
      </c>
      <c r="K285" s="7">
        <f>(SUM(B285:H285))/360</f>
        <v>1.1805555555555556</v>
      </c>
      <c r="L285" s="7">
        <f>(K285/K287)*100</f>
        <v>70.48092868988391</v>
      </c>
      <c r="M285" s="7">
        <f>(L285/100)*60</f>
        <v>42.288557213930346</v>
      </c>
      <c r="P285" s="7">
        <v>5.1741293532338304</v>
      </c>
      <c r="Q285" s="7">
        <v>42.288557213930346</v>
      </c>
      <c r="R285" s="8">
        <v>12.53731343283582</v>
      </c>
      <c r="AG285" s="11"/>
      <c r="AH285" s="3" t="s">
        <v>13</v>
      </c>
      <c r="AI285" s="7"/>
      <c r="AJ285" s="7">
        <v>103.41463414634147</v>
      </c>
      <c r="AL285" s="4"/>
      <c r="AM285" s="4"/>
      <c r="AN285" s="4"/>
      <c r="AO285" s="4"/>
      <c r="BB285" s="11"/>
      <c r="BC285" s="3" t="s">
        <v>6</v>
      </c>
      <c r="BD285" s="7">
        <v>25</v>
      </c>
      <c r="BE285" s="7">
        <f>BD285/K287</f>
        <v>14.925373134328359</v>
      </c>
      <c r="BG285" s="7">
        <v>14.925373134328359</v>
      </c>
      <c r="BH285" s="7">
        <v>21.492537313432834</v>
      </c>
      <c r="BI285" s="7">
        <v>9.5522388059701484</v>
      </c>
      <c r="BJ285" s="7">
        <v>7.1641791044776122</v>
      </c>
      <c r="BL285" s="62"/>
      <c r="BM285" s="4" t="s">
        <v>116</v>
      </c>
      <c r="BN285" s="4">
        <v>0.78600000000000003</v>
      </c>
      <c r="BO285" s="4">
        <v>5</v>
      </c>
      <c r="BP285" s="4">
        <v>0.66800000000000004</v>
      </c>
      <c r="BQ285" s="4">
        <v>0.98899999999999999</v>
      </c>
      <c r="BR285" s="4" t="s">
        <v>108</v>
      </c>
      <c r="BS285" s="4"/>
      <c r="BT285" s="4"/>
      <c r="BU285" s="4"/>
      <c r="BV285" s="4"/>
      <c r="BW285" s="11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V285" s="54"/>
      <c r="CW285" s="4" t="s">
        <v>116</v>
      </c>
      <c r="CX285" s="4">
        <v>2.3580000000000001</v>
      </c>
      <c r="CY285" s="4">
        <v>5</v>
      </c>
      <c r="CZ285" s="4">
        <v>2.4969999999999999</v>
      </c>
      <c r="DA285" s="4">
        <v>0.41399999999999998</v>
      </c>
      <c r="DB285" s="4" t="s">
        <v>108</v>
      </c>
      <c r="DC285" s="4"/>
      <c r="DE285" s="31"/>
      <c r="DZ285" s="6"/>
    </row>
    <row r="286" spans="1:130" s="5" customFormat="1" x14ac:dyDescent="0.25">
      <c r="A286" s="1" t="s">
        <v>2</v>
      </c>
      <c r="B286" s="8">
        <v>64</v>
      </c>
      <c r="C286" s="8">
        <v>62</v>
      </c>
      <c r="D286" s="8"/>
      <c r="E286" s="8"/>
      <c r="F286" s="8"/>
      <c r="G286" s="8"/>
      <c r="H286" s="8"/>
      <c r="J286" s="1" t="s">
        <v>2</v>
      </c>
      <c r="K286" s="8">
        <f>(SUM(B286:H286))/360</f>
        <v>0.35</v>
      </c>
      <c r="L286" s="8">
        <f>(K286/K287)*100</f>
        <v>20.8955223880597</v>
      </c>
      <c r="M286" s="8">
        <f>(L286/100)*60</f>
        <v>12.53731343283582</v>
      </c>
      <c r="P286" s="7">
        <v>26.231155778894472</v>
      </c>
      <c r="Q286" s="7">
        <v>24.522613065326631</v>
      </c>
      <c r="R286" s="8">
        <v>9.2462311557788937</v>
      </c>
      <c r="AG286" s="11"/>
      <c r="AH286" s="3" t="s">
        <v>2</v>
      </c>
      <c r="AI286" s="7"/>
      <c r="AJ286" s="7">
        <v>74.117647058823536</v>
      </c>
      <c r="AL286" s="4"/>
      <c r="AM286" s="4"/>
      <c r="AN286" s="4"/>
      <c r="AO286" s="4"/>
      <c r="BB286" s="11"/>
      <c r="BC286" s="3" t="s">
        <v>7</v>
      </c>
      <c r="BD286" s="7">
        <v>36</v>
      </c>
      <c r="BE286" s="7">
        <f>BD286/K287</f>
        <v>21.492537313432834</v>
      </c>
      <c r="BG286" s="7">
        <v>3.6180904522613062</v>
      </c>
      <c r="BH286" s="7">
        <v>6.0301507537688437</v>
      </c>
      <c r="BI286" s="7">
        <v>9.6482412060301499</v>
      </c>
      <c r="BJ286" s="7">
        <v>1.8090452261306531</v>
      </c>
      <c r="BL286" s="62"/>
      <c r="BM286" s="43" t="s">
        <v>127</v>
      </c>
      <c r="BN286" s="43">
        <v>13.846</v>
      </c>
      <c r="BO286" s="43">
        <v>5</v>
      </c>
      <c r="BP286" s="43">
        <v>11.381</v>
      </c>
      <c r="BQ286" s="43" t="s">
        <v>104</v>
      </c>
      <c r="BR286" s="43" t="s">
        <v>105</v>
      </c>
      <c r="BW286" s="11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V286" s="54"/>
      <c r="CW286" s="43" t="s">
        <v>128</v>
      </c>
      <c r="CX286" s="43">
        <v>16.245999999999999</v>
      </c>
      <c r="CY286" s="43">
        <v>5</v>
      </c>
      <c r="CZ286" s="43">
        <v>16.692</v>
      </c>
      <c r="DA286" s="43" t="s">
        <v>104</v>
      </c>
      <c r="DB286" s="43" t="s">
        <v>105</v>
      </c>
      <c r="DC286" s="4"/>
      <c r="DE286" s="31"/>
      <c r="DZ286" s="6"/>
    </row>
    <row r="287" spans="1:130" s="5" customFormat="1" x14ac:dyDescent="0.25">
      <c r="A287" s="3" t="s">
        <v>10</v>
      </c>
      <c r="B287" s="7">
        <v>360</v>
      </c>
      <c r="C287" s="7">
        <v>243</v>
      </c>
      <c r="D287" s="7"/>
      <c r="E287" s="7"/>
      <c r="F287" s="7"/>
      <c r="G287" s="7"/>
      <c r="H287" s="7"/>
      <c r="J287" s="3" t="s">
        <v>10</v>
      </c>
      <c r="K287" s="7">
        <f>(SUM(B287:H287))/360</f>
        <v>1.675</v>
      </c>
      <c r="L287" s="7">
        <f>SUM(L284:L286)</f>
        <v>100</v>
      </c>
      <c r="M287" s="7">
        <f>SUM(M284:M286)</f>
        <v>60</v>
      </c>
      <c r="P287" s="7">
        <v>22.666666666666664</v>
      </c>
      <c r="Q287" s="7">
        <v>32.5</v>
      </c>
      <c r="R287" s="8">
        <v>4.833333333333333</v>
      </c>
      <c r="AG287" s="11"/>
      <c r="AH287" s="3"/>
      <c r="AI287" s="7"/>
      <c r="AJ287" s="7"/>
      <c r="AL287" s="4"/>
      <c r="AM287" s="4"/>
      <c r="AN287" s="4"/>
      <c r="AO287" s="4"/>
      <c r="BB287" s="11"/>
      <c r="BC287" s="3" t="s">
        <v>8</v>
      </c>
      <c r="BD287" s="7">
        <v>16</v>
      </c>
      <c r="BE287" s="7">
        <f>BD287/K287</f>
        <v>9.5522388059701484</v>
      </c>
      <c r="BG287" s="7">
        <v>20</v>
      </c>
      <c r="BH287" s="7">
        <v>22</v>
      </c>
      <c r="BI287" s="7">
        <v>4.5</v>
      </c>
      <c r="BJ287" s="7">
        <v>2</v>
      </c>
      <c r="BL287" s="62"/>
      <c r="BM287" s="43" t="s">
        <v>128</v>
      </c>
      <c r="BN287" s="43">
        <v>12.006</v>
      </c>
      <c r="BO287" s="43">
        <v>5</v>
      </c>
      <c r="BP287" s="43">
        <v>9.4990000000000006</v>
      </c>
      <c r="BQ287" s="43" t="s">
        <v>104</v>
      </c>
      <c r="BR287" s="43" t="s">
        <v>105</v>
      </c>
      <c r="BW287" s="11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V287" s="54"/>
      <c r="CW287" s="43" t="s">
        <v>127</v>
      </c>
      <c r="CX287" s="43">
        <v>13.715999999999999</v>
      </c>
      <c r="CY287" s="43">
        <v>5</v>
      </c>
      <c r="CZ287" s="43">
        <v>14.071</v>
      </c>
      <c r="DA287" s="43" t="s">
        <v>104</v>
      </c>
      <c r="DB287" s="43" t="s">
        <v>105</v>
      </c>
      <c r="DC287" s="4"/>
      <c r="DE287" s="31"/>
      <c r="DZ287" s="6"/>
    </row>
    <row r="288" spans="1:130" s="5" customFormat="1" x14ac:dyDescent="0.25">
      <c r="P288" s="7">
        <v>15.71209800918836</v>
      </c>
      <c r="Q288" s="7">
        <v>39.234303215926495</v>
      </c>
      <c r="R288" s="8">
        <v>5.0535987748851454</v>
      </c>
      <c r="AG288" s="11"/>
      <c r="AL288" s="4"/>
      <c r="AM288" s="4"/>
      <c r="AN288" s="4"/>
      <c r="AO288" s="4"/>
      <c r="BB288" s="11"/>
      <c r="BC288" s="3" t="s">
        <v>9</v>
      </c>
      <c r="BD288" s="7">
        <v>12</v>
      </c>
      <c r="BE288" s="7">
        <f>BD288/K287</f>
        <v>7.1641791044776122</v>
      </c>
      <c r="BG288" s="7">
        <v>14.885145482388975</v>
      </c>
      <c r="BH288" s="7">
        <v>18.744257274119448</v>
      </c>
      <c r="BI288" s="7">
        <v>8.820826952526799</v>
      </c>
      <c r="BJ288" s="7">
        <v>3.3078101071975499</v>
      </c>
      <c r="BL288" s="47"/>
      <c r="BM288" s="43" t="s">
        <v>129</v>
      </c>
      <c r="BN288" s="43">
        <v>6.1369999999999996</v>
      </c>
      <c r="BO288" s="43">
        <v>5</v>
      </c>
      <c r="BP288" s="43">
        <v>5.077</v>
      </c>
      <c r="BQ288" s="43">
        <v>1.0999999999999999E-2</v>
      </c>
      <c r="BR288" s="43" t="s">
        <v>105</v>
      </c>
      <c r="BW288" s="11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V288" s="54"/>
      <c r="CW288" s="43" t="s">
        <v>129</v>
      </c>
      <c r="CX288" s="43">
        <v>8.9260000000000002</v>
      </c>
      <c r="CY288" s="43">
        <v>5</v>
      </c>
      <c r="CZ288" s="43">
        <v>9.218</v>
      </c>
      <c r="DA288" s="43" t="s">
        <v>104</v>
      </c>
      <c r="DB288" s="43" t="s">
        <v>105</v>
      </c>
      <c r="DC288" s="4"/>
      <c r="DE288" s="31"/>
      <c r="DZ288" s="6"/>
    </row>
    <row r="289" spans="1:130" s="5" customFormat="1" ht="15.75" thickBot="1" x14ac:dyDescent="0.3">
      <c r="A289" s="13" t="s">
        <v>19</v>
      </c>
      <c r="B289" s="14">
        <v>1</v>
      </c>
      <c r="C289" s="14">
        <v>2</v>
      </c>
      <c r="D289" s="14">
        <v>3</v>
      </c>
      <c r="E289" s="14">
        <v>4</v>
      </c>
      <c r="F289" s="14">
        <v>5</v>
      </c>
      <c r="G289" s="14">
        <v>6</v>
      </c>
      <c r="H289" s="14">
        <v>7</v>
      </c>
      <c r="J289" s="22" t="s">
        <v>19</v>
      </c>
      <c r="K289" s="23" t="s">
        <v>30</v>
      </c>
      <c r="L289" s="23" t="s">
        <v>31</v>
      </c>
      <c r="M289" s="23" t="s">
        <v>29</v>
      </c>
      <c r="P289" s="7">
        <v>16.037914691943129</v>
      </c>
      <c r="Q289" s="7">
        <v>38.21800947867299</v>
      </c>
      <c r="R289" s="8">
        <v>5.7440758293838865</v>
      </c>
      <c r="AG289" s="11"/>
      <c r="AH289" s="22" t="s">
        <v>19</v>
      </c>
      <c r="AI289" s="23"/>
      <c r="AJ289" s="23" t="s">
        <v>143</v>
      </c>
      <c r="AL289" s="53"/>
      <c r="AM289" s="4"/>
      <c r="AN289" s="53"/>
      <c r="AO289" s="53"/>
      <c r="BB289" s="11"/>
      <c r="BG289" s="7">
        <v>14.672985781990523</v>
      </c>
      <c r="BH289" s="7">
        <v>17.061611374407583</v>
      </c>
      <c r="BI289" s="7">
        <v>5.1184834123222753</v>
      </c>
      <c r="BJ289" s="7">
        <v>2.3886255924170618</v>
      </c>
      <c r="BL289" s="47"/>
      <c r="BM289" s="43" t="s">
        <v>134</v>
      </c>
      <c r="BN289" s="43">
        <v>7.71</v>
      </c>
      <c r="BO289" s="43">
        <v>5</v>
      </c>
      <c r="BP289" s="43">
        <v>6.3840000000000003</v>
      </c>
      <c r="BQ289" s="43">
        <v>1E-3</v>
      </c>
      <c r="BR289" s="43" t="s">
        <v>105</v>
      </c>
      <c r="BW289" s="11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V289" s="54"/>
      <c r="CW289" s="43" t="s">
        <v>135</v>
      </c>
      <c r="CX289" s="43">
        <v>7.32</v>
      </c>
      <c r="CY289" s="43">
        <v>5</v>
      </c>
      <c r="CZ289" s="43">
        <v>7.5880000000000001</v>
      </c>
      <c r="DA289" s="43" t="s">
        <v>104</v>
      </c>
      <c r="DB289" s="43" t="s">
        <v>105</v>
      </c>
      <c r="DC289" s="4"/>
      <c r="DE289" s="31"/>
      <c r="DZ289" s="6"/>
    </row>
    <row r="290" spans="1:130" s="5" customFormat="1" ht="15.75" thickTop="1" x14ac:dyDescent="0.25">
      <c r="A290" s="3" t="s">
        <v>0</v>
      </c>
      <c r="B290" s="7">
        <v>177</v>
      </c>
      <c r="C290" s="7">
        <v>84</v>
      </c>
      <c r="D290" s="7"/>
      <c r="E290" s="7"/>
      <c r="F290" s="7"/>
      <c r="G290" s="7"/>
      <c r="H290" s="7"/>
      <c r="J290" s="3" t="s">
        <v>0</v>
      </c>
      <c r="K290" s="7">
        <f>(SUM(B290:H290))/360</f>
        <v>0.72499999999999998</v>
      </c>
      <c r="L290" s="7">
        <f>(K290/K293)*100</f>
        <v>43.718592964824118</v>
      </c>
      <c r="M290" s="7">
        <f>(L290/100)*60</f>
        <v>26.231155778894472</v>
      </c>
      <c r="P290" s="7">
        <v>19.641943734015346</v>
      </c>
      <c r="Q290" s="7">
        <v>35.677749360613817</v>
      </c>
      <c r="R290" s="8">
        <v>4.6803069053708448</v>
      </c>
      <c r="AG290" s="11"/>
      <c r="AH290" s="3" t="s">
        <v>0</v>
      </c>
      <c r="AI290" s="7"/>
      <c r="AJ290" s="7">
        <v>290</v>
      </c>
      <c r="AL290" s="53"/>
      <c r="AM290" s="4"/>
      <c r="AN290" s="53"/>
      <c r="AO290" s="53"/>
      <c r="BB290" s="11"/>
      <c r="BC290" s="22" t="s">
        <v>19</v>
      </c>
      <c r="BD290" s="23" t="s">
        <v>36</v>
      </c>
      <c r="BE290" s="23" t="s">
        <v>37</v>
      </c>
      <c r="BG290" s="7">
        <v>9.6675191815856785</v>
      </c>
      <c r="BH290" s="7">
        <v>11.969309462915602</v>
      </c>
      <c r="BI290" s="7">
        <v>10.127877237851663</v>
      </c>
      <c r="BJ290" s="7">
        <v>1.8414322250639388</v>
      </c>
      <c r="BL290" s="47"/>
      <c r="BM290" s="43" t="s">
        <v>135</v>
      </c>
      <c r="BN290" s="43">
        <v>5.87</v>
      </c>
      <c r="BO290" s="43">
        <v>5</v>
      </c>
      <c r="BP290" s="43">
        <v>4.6749999999999998</v>
      </c>
      <c r="BQ290" s="43">
        <v>2.1999999999999999E-2</v>
      </c>
      <c r="BR290" s="43" t="s">
        <v>105</v>
      </c>
      <c r="BW290" s="11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V290" s="54"/>
      <c r="CW290" s="43" t="s">
        <v>134</v>
      </c>
      <c r="CX290" s="43">
        <v>4.79</v>
      </c>
      <c r="CY290" s="43">
        <v>5</v>
      </c>
      <c r="CZ290" s="43">
        <v>4.9580000000000002</v>
      </c>
      <c r="DA290" s="43">
        <v>1.2999999999999999E-2</v>
      </c>
      <c r="DB290" s="43" t="s">
        <v>105</v>
      </c>
      <c r="DC290" s="4"/>
      <c r="DE290" s="31"/>
      <c r="DZ290" s="6"/>
    </row>
    <row r="291" spans="1:130" s="5" customFormat="1" x14ac:dyDescent="0.25">
      <c r="A291" s="3" t="s">
        <v>1</v>
      </c>
      <c r="B291" s="7">
        <v>120</v>
      </c>
      <c r="C291" s="7">
        <v>124</v>
      </c>
      <c r="D291" s="7"/>
      <c r="E291" s="7"/>
      <c r="F291" s="7"/>
      <c r="G291" s="7"/>
      <c r="H291" s="7"/>
      <c r="J291" s="3" t="s">
        <v>1</v>
      </c>
      <c r="K291" s="7">
        <f>(SUM(B291:H291))/360</f>
        <v>0.67777777777777781</v>
      </c>
      <c r="L291" s="7">
        <f>(K291/K293)*100</f>
        <v>40.871021775544385</v>
      </c>
      <c r="M291" s="7">
        <f>(L291/100)*60</f>
        <v>24.522613065326631</v>
      </c>
      <c r="P291" s="7">
        <v>15.121951219512194</v>
      </c>
      <c r="Q291" s="7">
        <v>35.609756097560975</v>
      </c>
      <c r="R291" s="8">
        <v>9.2682926829268304</v>
      </c>
      <c r="AG291" s="11"/>
      <c r="AH291" s="3" t="s">
        <v>13</v>
      </c>
      <c r="AI291" s="7"/>
      <c r="AJ291" s="7">
        <v>110.45454545454545</v>
      </c>
      <c r="AL291" s="53"/>
      <c r="AM291" s="4"/>
      <c r="AN291" s="53"/>
      <c r="AO291" s="53"/>
      <c r="BB291" s="11"/>
      <c r="BC291" s="3" t="s">
        <v>6</v>
      </c>
      <c r="BD291" s="7">
        <v>6</v>
      </c>
      <c r="BE291" s="7">
        <f>BD291/K293</f>
        <v>3.6180904522613062</v>
      </c>
      <c r="BG291" s="7">
        <v>13.379790940766551</v>
      </c>
      <c r="BH291" s="7">
        <v>16.306620209059233</v>
      </c>
      <c r="BI291" s="7">
        <v>8.3623693379790947</v>
      </c>
      <c r="BJ291" s="7">
        <v>2.9268292682926829</v>
      </c>
      <c r="BL291" s="70"/>
      <c r="BM291" s="70" t="s">
        <v>109</v>
      </c>
      <c r="BN291" s="70">
        <v>0.97899999999999998</v>
      </c>
      <c r="BO291" s="70">
        <v>5</v>
      </c>
      <c r="BP291" s="70">
        <v>0.77</v>
      </c>
      <c r="BQ291" s="70">
        <v>0.98199999999999998</v>
      </c>
      <c r="BR291" s="70" t="s">
        <v>108</v>
      </c>
      <c r="BW291" s="1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S291" s="4"/>
      <c r="CT291" s="4"/>
      <c r="CV291" s="54"/>
      <c r="CW291" s="4" t="s">
        <v>136</v>
      </c>
      <c r="CX291" s="4">
        <v>2.5299999999999998</v>
      </c>
      <c r="CY291" s="4">
        <v>5</v>
      </c>
      <c r="CZ291" s="4">
        <v>2.605</v>
      </c>
      <c r="DA291" s="4">
        <v>0.373</v>
      </c>
      <c r="DB291" s="4" t="s">
        <v>108</v>
      </c>
      <c r="DC291" s="4"/>
      <c r="DE291" s="31"/>
      <c r="DZ291" s="6"/>
    </row>
    <row r="292" spans="1:130" s="5" customFormat="1" x14ac:dyDescent="0.25">
      <c r="A292" s="1" t="s">
        <v>2</v>
      </c>
      <c r="B292" s="8">
        <v>63</v>
      </c>
      <c r="C292" s="8">
        <v>29</v>
      </c>
      <c r="D292" s="8"/>
      <c r="E292" s="8"/>
      <c r="F292" s="8"/>
      <c r="G292" s="8"/>
      <c r="H292" s="8"/>
      <c r="J292" s="1" t="s">
        <v>2</v>
      </c>
      <c r="K292" s="8">
        <f>(SUM(B292:H292))/360</f>
        <v>0.25555555555555554</v>
      </c>
      <c r="L292" s="8">
        <f>(K292/K293)*100</f>
        <v>15.410385259631489</v>
      </c>
      <c r="M292" s="8">
        <f>(L292/100)*60</f>
        <v>9.2462311557788937</v>
      </c>
      <c r="AG292" s="11"/>
      <c r="AH292" s="3" t="s">
        <v>2</v>
      </c>
      <c r="AI292" s="7"/>
      <c r="AJ292" s="7">
        <v>57.5</v>
      </c>
      <c r="AL292" s="53"/>
      <c r="AM292" s="4"/>
      <c r="AN292" s="53"/>
      <c r="AO292" s="53"/>
      <c r="BB292" s="11"/>
      <c r="BC292" s="3" t="s">
        <v>7</v>
      </c>
      <c r="BD292" s="7">
        <v>10</v>
      </c>
      <c r="BE292" s="7">
        <f>BD292/K293</f>
        <v>6.0301507537688437</v>
      </c>
      <c r="BL292" s="208"/>
      <c r="BM292" s="208"/>
      <c r="BW292" s="11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S292" s="4"/>
      <c r="CT292" s="4"/>
      <c r="CV292" s="54"/>
      <c r="DE292" s="31"/>
      <c r="DZ292" s="6"/>
    </row>
    <row r="293" spans="1:130" s="5" customFormat="1" x14ac:dyDescent="0.25">
      <c r="A293" s="3" t="s">
        <v>10</v>
      </c>
      <c r="B293" s="7">
        <v>360</v>
      </c>
      <c r="C293" s="7">
        <v>237</v>
      </c>
      <c r="D293" s="7"/>
      <c r="E293" s="7"/>
      <c r="F293" s="7"/>
      <c r="G293" s="7"/>
      <c r="H293" s="7"/>
      <c r="J293" s="3" t="s">
        <v>10</v>
      </c>
      <c r="K293" s="7">
        <f>(SUM(B293:H293))/360</f>
        <v>1.6583333333333334</v>
      </c>
      <c r="L293" s="7">
        <f>SUM(L290:L292)</f>
        <v>100</v>
      </c>
      <c r="M293" s="7">
        <f>SUM(M290:M292)</f>
        <v>59.999999999999993</v>
      </c>
      <c r="AG293" s="11"/>
      <c r="AH293" s="3"/>
      <c r="AI293" s="7"/>
      <c r="AJ293" s="7"/>
      <c r="AL293" s="53"/>
      <c r="AM293" s="4"/>
      <c r="AN293" s="53"/>
      <c r="AO293" s="53"/>
      <c r="BB293" s="11"/>
      <c r="BC293" s="3" t="s">
        <v>8</v>
      </c>
      <c r="BD293" s="7">
        <v>16</v>
      </c>
      <c r="BE293" s="7">
        <f>BD293/K293</f>
        <v>9.6482412060301499</v>
      </c>
      <c r="BL293" s="208"/>
      <c r="BM293" s="208"/>
      <c r="BW293" s="11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S293" s="4"/>
      <c r="CT293" s="4"/>
      <c r="CV293" s="54"/>
      <c r="DE293" s="31"/>
      <c r="DZ293" s="6"/>
    </row>
    <row r="294" spans="1:130" s="5" customFormat="1" x14ac:dyDescent="0.25">
      <c r="AG294" s="11"/>
      <c r="AL294" s="53"/>
      <c r="AM294" s="4"/>
      <c r="AN294" s="53"/>
      <c r="AO294" s="53"/>
      <c r="BB294" s="11"/>
      <c r="BC294" s="3" t="s">
        <v>9</v>
      </c>
      <c r="BD294" s="7">
        <v>3</v>
      </c>
      <c r="BE294" s="7">
        <f>BD294/K293</f>
        <v>1.8090452261306531</v>
      </c>
      <c r="BL294" s="208"/>
      <c r="BM294" s="208"/>
      <c r="BW294" s="11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S294" s="4"/>
      <c r="CT294" s="4"/>
      <c r="CV294" s="54"/>
      <c r="CW294" s="207" t="s">
        <v>88</v>
      </c>
      <c r="CX294" s="207"/>
      <c r="CY294" s="207"/>
      <c r="CZ294" s="207"/>
      <c r="DA294" s="207"/>
      <c r="DB294" s="207"/>
      <c r="DC294" s="207"/>
      <c r="DD294" s="207"/>
      <c r="DE294" s="31"/>
      <c r="DZ294" s="6"/>
    </row>
    <row r="295" spans="1:130" s="5" customFormat="1" ht="15.75" thickBot="1" x14ac:dyDescent="0.3">
      <c r="A295" s="13" t="s">
        <v>20</v>
      </c>
      <c r="B295" s="14">
        <v>1</v>
      </c>
      <c r="C295" s="14">
        <v>2</v>
      </c>
      <c r="D295" s="14">
        <v>3</v>
      </c>
      <c r="E295" s="14">
        <v>4</v>
      </c>
      <c r="F295" s="14">
        <v>5</v>
      </c>
      <c r="G295" s="14">
        <v>6</v>
      </c>
      <c r="H295" s="14">
        <v>7</v>
      </c>
      <c r="J295" s="22" t="s">
        <v>20</v>
      </c>
      <c r="K295" s="23" t="s">
        <v>30</v>
      </c>
      <c r="L295" s="23" t="s">
        <v>31</v>
      </c>
      <c r="M295" s="23" t="s">
        <v>29</v>
      </c>
      <c r="AG295" s="11"/>
      <c r="AH295" s="22" t="s">
        <v>20</v>
      </c>
      <c r="AI295" s="23"/>
      <c r="AJ295" s="23" t="s">
        <v>143</v>
      </c>
      <c r="AL295" s="53"/>
      <c r="AM295" s="4"/>
      <c r="AN295" s="53"/>
      <c r="AO295" s="53"/>
      <c r="BB295" s="11"/>
      <c r="BL295" s="208"/>
      <c r="BM295" s="208"/>
      <c r="BW295" s="11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S295" s="4"/>
      <c r="CT295" s="4"/>
      <c r="CV295" s="54"/>
      <c r="CW295" s="25" t="s">
        <v>33</v>
      </c>
      <c r="CX295" s="25" t="s">
        <v>57</v>
      </c>
      <c r="CY295" s="25" t="s">
        <v>58</v>
      </c>
      <c r="CZ295" s="25" t="s">
        <v>59</v>
      </c>
      <c r="DA295" s="25" t="s">
        <v>34</v>
      </c>
      <c r="DB295" s="25" t="s">
        <v>35</v>
      </c>
      <c r="DC295" s="25"/>
      <c r="DD295" s="25"/>
      <c r="DE295" s="31"/>
      <c r="DZ295" s="6"/>
    </row>
    <row r="296" spans="1:130" s="5" customFormat="1" ht="15.75" thickTop="1" x14ac:dyDescent="0.25">
      <c r="A296" s="3" t="s">
        <v>0</v>
      </c>
      <c r="B296" s="7">
        <v>185</v>
      </c>
      <c r="C296" s="7">
        <v>87</v>
      </c>
      <c r="D296" s="7"/>
      <c r="E296" s="7"/>
      <c r="F296" s="7"/>
      <c r="G296" s="7"/>
      <c r="H296" s="7"/>
      <c r="J296" s="3" t="s">
        <v>0</v>
      </c>
      <c r="K296" s="7">
        <f>(SUM(B296:H296))/360</f>
        <v>0.75555555555555554</v>
      </c>
      <c r="L296" s="7">
        <f>(K296/K299)*100</f>
        <v>37.777777777777779</v>
      </c>
      <c r="M296" s="7">
        <f>(L296/100)*60</f>
        <v>22.666666666666664</v>
      </c>
      <c r="AG296" s="11"/>
      <c r="AH296" s="3" t="s">
        <v>0</v>
      </c>
      <c r="AI296" s="7"/>
      <c r="AJ296" s="7">
        <v>66.13636363636364</v>
      </c>
      <c r="AL296" s="53"/>
      <c r="AM296" s="4"/>
      <c r="AN296" s="53"/>
      <c r="AO296" s="53"/>
      <c r="BB296" s="11"/>
      <c r="BC296" s="22" t="s">
        <v>20</v>
      </c>
      <c r="BD296" s="23" t="s">
        <v>36</v>
      </c>
      <c r="BE296" s="23" t="s">
        <v>37</v>
      </c>
      <c r="BL296" s="208"/>
      <c r="BM296" s="208"/>
      <c r="BW296" s="11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S296" s="4"/>
      <c r="CT296" s="4"/>
      <c r="CV296" s="22" t="s">
        <v>16</v>
      </c>
      <c r="CW296" s="44"/>
      <c r="CX296" s="17"/>
      <c r="CY296" s="17">
        <v>26.605685916670666</v>
      </c>
      <c r="CZ296" s="17">
        <v>38.823897883193538</v>
      </c>
      <c r="DA296" s="63">
        <v>46.077760608063272</v>
      </c>
      <c r="DB296" s="2"/>
      <c r="DE296" s="31"/>
      <c r="DZ296" s="6"/>
    </row>
    <row r="297" spans="1:130" s="5" customFormat="1" x14ac:dyDescent="0.25">
      <c r="A297" s="3" t="s">
        <v>1</v>
      </c>
      <c r="B297" s="7">
        <v>166</v>
      </c>
      <c r="C297" s="7">
        <v>224</v>
      </c>
      <c r="D297" s="7"/>
      <c r="E297" s="7"/>
      <c r="F297" s="7"/>
      <c r="G297" s="7"/>
      <c r="H297" s="7"/>
      <c r="J297" s="3" t="s">
        <v>1</v>
      </c>
      <c r="K297" s="7">
        <f>(SUM(B297:H297))/360</f>
        <v>1.0833333333333333</v>
      </c>
      <c r="L297" s="7">
        <f>(K297/K299)*100</f>
        <v>54.166666666666664</v>
      </c>
      <c r="M297" s="7">
        <f>(L297/100)*60</f>
        <v>32.5</v>
      </c>
      <c r="AG297" s="11"/>
      <c r="AH297" s="3" t="s">
        <v>13</v>
      </c>
      <c r="AI297" s="7"/>
      <c r="AJ297" s="7">
        <v>79.795918367346943</v>
      </c>
      <c r="AL297" s="4"/>
      <c r="AM297" s="4"/>
      <c r="AN297" s="4"/>
      <c r="AO297" s="4"/>
      <c r="BB297" s="11"/>
      <c r="BC297" s="3" t="s">
        <v>6</v>
      </c>
      <c r="BD297" s="7">
        <v>40</v>
      </c>
      <c r="BE297" s="7">
        <f>BD297/K299</f>
        <v>20</v>
      </c>
      <c r="BL297" s="47"/>
      <c r="BW297" s="11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S297" s="4"/>
      <c r="CT297" s="4"/>
      <c r="CV297" s="22" t="s">
        <v>17</v>
      </c>
      <c r="CW297" s="44"/>
      <c r="CX297" s="17">
        <v>24.041226517375382</v>
      </c>
      <c r="CY297" s="17">
        <v>25.458337135993304</v>
      </c>
      <c r="CZ297" s="17">
        <v>35.243348363033988</v>
      </c>
      <c r="DA297" s="63">
        <v>43.358452662904938</v>
      </c>
      <c r="DB297" s="2">
        <v>40.761515318801123</v>
      </c>
      <c r="DE297" s="31"/>
      <c r="DZ297" s="6"/>
    </row>
    <row r="298" spans="1:130" s="5" customFormat="1" x14ac:dyDescent="0.25">
      <c r="A298" s="1" t="s">
        <v>2</v>
      </c>
      <c r="B298" s="8">
        <v>9</v>
      </c>
      <c r="C298" s="8">
        <v>49</v>
      </c>
      <c r="D298" s="8"/>
      <c r="E298" s="8"/>
      <c r="F298" s="8"/>
      <c r="G298" s="8"/>
      <c r="H298" s="8"/>
      <c r="J298" s="1" t="s">
        <v>2</v>
      </c>
      <c r="K298" s="8">
        <f>(SUM(B298:H298))/360</f>
        <v>0.16111111111111112</v>
      </c>
      <c r="L298" s="8">
        <f>(K298/K299)*100</f>
        <v>8.0555555555555554</v>
      </c>
      <c r="M298" s="8">
        <f>(L298/100)*60</f>
        <v>4.833333333333333</v>
      </c>
      <c r="AG298" s="11"/>
      <c r="AH298" s="3" t="s">
        <v>2</v>
      </c>
      <c r="AI298" s="7"/>
      <c r="AJ298" s="7">
        <v>64.444444444444443</v>
      </c>
      <c r="AL298" s="4"/>
      <c r="AM298" s="4"/>
      <c r="AN298" s="4"/>
      <c r="AO298" s="4"/>
      <c r="BB298" s="11"/>
      <c r="BC298" s="3" t="s">
        <v>7</v>
      </c>
      <c r="BD298" s="7">
        <v>44</v>
      </c>
      <c r="BE298" s="7">
        <f>BD298/K299</f>
        <v>22</v>
      </c>
      <c r="BL298" s="47"/>
      <c r="BW298" s="11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V298" s="22" t="s">
        <v>18</v>
      </c>
      <c r="CW298" s="44"/>
      <c r="CX298" s="17">
        <v>23.582306860809762</v>
      </c>
      <c r="CY298" s="17">
        <v>25.854822167818327</v>
      </c>
      <c r="CZ298" s="17">
        <v>36.74074466928252</v>
      </c>
      <c r="DA298" s="63">
        <v>41.635686753373463</v>
      </c>
      <c r="DB298" s="2">
        <v>41.249692176457671</v>
      </c>
      <c r="DE298" s="31"/>
      <c r="DZ298" s="6"/>
    </row>
    <row r="299" spans="1:130" s="5" customFormat="1" x14ac:dyDescent="0.25">
      <c r="A299" s="3" t="s">
        <v>10</v>
      </c>
      <c r="B299" s="7">
        <v>360</v>
      </c>
      <c r="C299" s="7">
        <v>360</v>
      </c>
      <c r="D299" s="7"/>
      <c r="E299" s="7"/>
      <c r="F299" s="7"/>
      <c r="G299" s="7"/>
      <c r="H299" s="7"/>
      <c r="J299" s="3" t="s">
        <v>10</v>
      </c>
      <c r="K299" s="7">
        <f>(SUM(B299:H299))/360</f>
        <v>2</v>
      </c>
      <c r="L299" s="7">
        <f>SUM(L296:L298)</f>
        <v>100</v>
      </c>
      <c r="M299" s="7">
        <f>SUM(M296:M298)</f>
        <v>60</v>
      </c>
      <c r="AG299" s="11"/>
      <c r="AH299" s="3"/>
      <c r="AI299" s="7"/>
      <c r="AJ299" s="7"/>
      <c r="AL299" s="4"/>
      <c r="AM299" s="4"/>
      <c r="AN299" s="4"/>
      <c r="AO299" s="4"/>
      <c r="BB299" s="11"/>
      <c r="BC299" s="3" t="s">
        <v>8</v>
      </c>
      <c r="BD299" s="7">
        <v>9</v>
      </c>
      <c r="BE299" s="7">
        <f>BD299/K299</f>
        <v>4.5</v>
      </c>
      <c r="BL299" s="47"/>
      <c r="BW299" s="11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V299" s="22" t="s">
        <v>19</v>
      </c>
      <c r="CW299" s="44"/>
      <c r="CX299" s="17">
        <v>23.363956866820502</v>
      </c>
      <c r="CY299" s="17">
        <v>25.385995029996263</v>
      </c>
      <c r="CZ299" s="17">
        <v>38.612733175072805</v>
      </c>
      <c r="DA299" s="63">
        <v>45.942252333870606</v>
      </c>
      <c r="DB299" s="2">
        <v>44.578146248575024</v>
      </c>
      <c r="DE299" s="31"/>
      <c r="DZ299" s="6"/>
    </row>
    <row r="300" spans="1:130" s="5" customFormat="1" x14ac:dyDescent="0.25">
      <c r="AG300" s="11"/>
      <c r="AL300" s="4"/>
      <c r="AM300" s="4"/>
      <c r="AN300" s="4"/>
      <c r="AO300" s="4"/>
      <c r="BB300" s="11"/>
      <c r="BC300" s="3" t="s">
        <v>9</v>
      </c>
      <c r="BD300" s="7">
        <v>4</v>
      </c>
      <c r="BE300" s="7">
        <f>BD300/K299</f>
        <v>2</v>
      </c>
      <c r="BL300" s="47"/>
      <c r="BW300" s="11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V300" s="22" t="s">
        <v>20</v>
      </c>
      <c r="CW300" s="44"/>
      <c r="CX300" s="17">
        <v>25.786441911225907</v>
      </c>
      <c r="CY300" s="17">
        <v>25.754276366562415</v>
      </c>
      <c r="CZ300" s="17"/>
      <c r="DA300" s="63"/>
      <c r="DB300" s="2">
        <v>43.298869457432957</v>
      </c>
      <c r="DE300" s="31"/>
      <c r="DZ300" s="6"/>
    </row>
    <row r="301" spans="1:130" s="5" customFormat="1" ht="15.75" thickBot="1" x14ac:dyDescent="0.3">
      <c r="A301" s="13" t="s">
        <v>21</v>
      </c>
      <c r="B301" s="14">
        <v>1</v>
      </c>
      <c r="C301" s="14">
        <v>2</v>
      </c>
      <c r="D301" s="14">
        <v>3</v>
      </c>
      <c r="E301" s="14">
        <v>4</v>
      </c>
      <c r="F301" s="14">
        <v>5</v>
      </c>
      <c r="G301" s="14">
        <v>6</v>
      </c>
      <c r="H301" s="14">
        <v>7</v>
      </c>
      <c r="J301" s="22" t="s">
        <v>21</v>
      </c>
      <c r="K301" s="23" t="s">
        <v>30</v>
      </c>
      <c r="L301" s="23" t="s">
        <v>31</v>
      </c>
      <c r="M301" s="23" t="s">
        <v>29</v>
      </c>
      <c r="AG301" s="11"/>
      <c r="AH301" s="22" t="s">
        <v>21</v>
      </c>
      <c r="AI301" s="23"/>
      <c r="AJ301" s="23" t="s">
        <v>143</v>
      </c>
      <c r="AL301" s="4"/>
      <c r="AM301" s="4"/>
      <c r="AN301" s="4"/>
      <c r="AO301" s="4"/>
      <c r="BB301" s="11"/>
      <c r="BL301" s="208"/>
      <c r="BM301" s="208"/>
      <c r="BW301" s="1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V301" s="22" t="s">
        <v>21</v>
      </c>
      <c r="CW301" s="44"/>
      <c r="CX301" s="17">
        <v>26.768552016014102</v>
      </c>
      <c r="CY301" s="17">
        <v>26.211808396077629</v>
      </c>
      <c r="CZ301" s="17">
        <v>37.108456787192829</v>
      </c>
      <c r="DA301" s="63">
        <v>47.496254345780095</v>
      </c>
      <c r="DB301" s="2">
        <v>42.820640283176573</v>
      </c>
      <c r="DE301" s="31"/>
      <c r="DZ301" s="6"/>
    </row>
    <row r="302" spans="1:130" s="5" customFormat="1" ht="15.75" thickTop="1" x14ac:dyDescent="0.25">
      <c r="A302" s="3" t="s">
        <v>0</v>
      </c>
      <c r="B302" s="7">
        <v>107</v>
      </c>
      <c r="C302" s="7">
        <v>64</v>
      </c>
      <c r="D302" s="7"/>
      <c r="E302" s="7"/>
      <c r="F302" s="7"/>
      <c r="G302" s="7"/>
      <c r="H302" s="7"/>
      <c r="J302" s="3" t="s">
        <v>0</v>
      </c>
      <c r="K302" s="7">
        <f>(SUM(B302:H302))/360</f>
        <v>0.47499999999999998</v>
      </c>
      <c r="L302" s="7">
        <f>(K302/K305)*100</f>
        <v>26.186830015313934</v>
      </c>
      <c r="M302" s="7">
        <f>(L302/100)*60</f>
        <v>15.71209800918836</v>
      </c>
      <c r="AG302" s="11"/>
      <c r="AH302" s="3" t="s">
        <v>0</v>
      </c>
      <c r="AI302" s="7"/>
      <c r="AJ302" s="7">
        <v>51.81818181818182</v>
      </c>
      <c r="AL302" s="4"/>
      <c r="AM302" s="4"/>
      <c r="AN302" s="4"/>
      <c r="AO302" s="4"/>
      <c r="BB302" s="11"/>
      <c r="BC302" s="22" t="s">
        <v>21</v>
      </c>
      <c r="BD302" s="23" t="s">
        <v>36</v>
      </c>
      <c r="BE302" s="23" t="s">
        <v>37</v>
      </c>
      <c r="BL302" s="208"/>
      <c r="BM302" s="208"/>
      <c r="BW302" s="11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V302" s="22" t="s">
        <v>22</v>
      </c>
      <c r="CW302" s="44"/>
      <c r="CX302" s="17">
        <v>24.386964921535068</v>
      </c>
      <c r="CY302" s="17">
        <v>32.829943059860504</v>
      </c>
      <c r="CZ302" s="17">
        <v>39.813071215649735</v>
      </c>
      <c r="DA302" s="63"/>
      <c r="DB302" s="2">
        <v>42.106610384050086</v>
      </c>
      <c r="DE302" s="31"/>
      <c r="DZ302" s="6"/>
    </row>
    <row r="303" spans="1:130" s="5" customFormat="1" x14ac:dyDescent="0.25">
      <c r="A303" s="3" t="s">
        <v>1</v>
      </c>
      <c r="B303" s="7">
        <v>228</v>
      </c>
      <c r="C303" s="7">
        <v>199</v>
      </c>
      <c r="D303" s="7"/>
      <c r="E303" s="7"/>
      <c r="F303" s="7"/>
      <c r="G303" s="7"/>
      <c r="H303" s="7"/>
      <c r="J303" s="3" t="s">
        <v>1</v>
      </c>
      <c r="K303" s="7">
        <f>(SUM(B303:H303))/360</f>
        <v>1.1861111111111111</v>
      </c>
      <c r="L303" s="7">
        <f>(K303/K305)*100</f>
        <v>65.390505359877494</v>
      </c>
      <c r="M303" s="7">
        <f>(L303/100)*60</f>
        <v>39.234303215926495</v>
      </c>
      <c r="AG303" s="11"/>
      <c r="AH303" s="3" t="s">
        <v>13</v>
      </c>
      <c r="AI303" s="7"/>
      <c r="AJ303" s="7">
        <v>99.069767441860463</v>
      </c>
      <c r="AL303" s="4"/>
      <c r="AM303" s="4"/>
      <c r="AN303" s="4"/>
      <c r="AO303" s="4"/>
      <c r="BB303" s="11"/>
      <c r="BC303" s="3" t="s">
        <v>6</v>
      </c>
      <c r="BD303" s="7">
        <v>27</v>
      </c>
      <c r="BE303" s="7">
        <f>BD303/K305</f>
        <v>14.885145482388975</v>
      </c>
      <c r="BL303" s="208"/>
      <c r="BM303" s="208"/>
      <c r="BW303" s="11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V303" s="22" t="s">
        <v>28</v>
      </c>
      <c r="CW303" s="44"/>
      <c r="CX303" s="17">
        <v>23.977619707990133</v>
      </c>
      <c r="CY303" s="17">
        <v>35.369103265595456</v>
      </c>
      <c r="CZ303" s="17">
        <v>44.997843359314935</v>
      </c>
      <c r="DA303" s="63">
        <v>45.195501373220019</v>
      </c>
      <c r="DB303" s="2">
        <f>AVERAGE(CF226:CK226)</f>
        <v>26.868887643212396</v>
      </c>
      <c r="DE303" s="31"/>
      <c r="DZ303" s="6"/>
    </row>
    <row r="304" spans="1:130" s="5" customFormat="1" x14ac:dyDescent="0.25">
      <c r="A304" s="1" t="s">
        <v>2</v>
      </c>
      <c r="B304" s="8">
        <v>25</v>
      </c>
      <c r="C304" s="8">
        <v>30</v>
      </c>
      <c r="D304" s="8"/>
      <c r="E304" s="8"/>
      <c r="F304" s="8"/>
      <c r="G304" s="8"/>
      <c r="H304" s="8"/>
      <c r="J304" s="1" t="s">
        <v>2</v>
      </c>
      <c r="K304" s="8">
        <f>(SUM(B304:H304))/360</f>
        <v>0.15277777777777779</v>
      </c>
      <c r="L304" s="8">
        <f>(K304/K305)*100</f>
        <v>8.4226646248085757</v>
      </c>
      <c r="M304" s="8">
        <f>(L304/100)*60</f>
        <v>5.0535987748851454</v>
      </c>
      <c r="AG304" s="11"/>
      <c r="AH304" s="3" t="s">
        <v>2</v>
      </c>
      <c r="AI304" s="7"/>
      <c r="AJ304" s="7">
        <v>34.375</v>
      </c>
      <c r="AL304" s="4"/>
      <c r="AM304" s="4"/>
      <c r="AN304" s="4"/>
      <c r="AO304" s="4"/>
      <c r="BB304" s="11"/>
      <c r="BC304" s="3" t="s">
        <v>7</v>
      </c>
      <c r="BD304" s="7">
        <v>34</v>
      </c>
      <c r="BE304" s="7">
        <f>BD304/K305</f>
        <v>18.744257274119448</v>
      </c>
      <c r="BL304" s="208"/>
      <c r="BM304" s="208"/>
      <c r="BW304" s="11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V304" s="22" t="s">
        <v>23</v>
      </c>
      <c r="CW304" s="44"/>
      <c r="CX304" s="17">
        <v>24.133669747424552</v>
      </c>
      <c r="CY304" s="17">
        <v>32.269378873012961</v>
      </c>
      <c r="CZ304" s="17"/>
      <c r="DA304" s="63">
        <v>41.620283470716601</v>
      </c>
      <c r="DB304" s="2"/>
      <c r="DE304" s="31"/>
      <c r="DZ304" s="6"/>
    </row>
    <row r="305" spans="1:130" s="5" customFormat="1" x14ac:dyDescent="0.25">
      <c r="A305" s="3" t="s">
        <v>10</v>
      </c>
      <c r="B305" s="7">
        <v>360</v>
      </c>
      <c r="C305" s="7">
        <v>293</v>
      </c>
      <c r="D305" s="7"/>
      <c r="E305" s="7"/>
      <c r="F305" s="7"/>
      <c r="G305" s="7"/>
      <c r="H305" s="7"/>
      <c r="J305" s="3" t="s">
        <v>10</v>
      </c>
      <c r="K305" s="7">
        <f>(SUM(B305:H305))/360</f>
        <v>1.8138888888888889</v>
      </c>
      <c r="L305" s="7">
        <f>SUM(L302:L304)</f>
        <v>100</v>
      </c>
      <c r="M305" s="7">
        <f>SUM(M302:M304)</f>
        <v>60</v>
      </c>
      <c r="AG305" s="11"/>
      <c r="AH305" s="3"/>
      <c r="AI305" s="7"/>
      <c r="AJ305" s="7"/>
      <c r="AL305" s="4"/>
      <c r="AM305" s="4"/>
      <c r="AN305" s="4"/>
      <c r="AO305" s="4"/>
      <c r="BB305" s="11"/>
      <c r="BC305" s="3" t="s">
        <v>8</v>
      </c>
      <c r="BD305" s="7">
        <v>16</v>
      </c>
      <c r="BE305" s="7">
        <f>BD305/K305</f>
        <v>8.820826952526799</v>
      </c>
      <c r="BL305" s="208"/>
      <c r="BM305" s="208"/>
      <c r="BW305" s="11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V305" s="22" t="s">
        <v>24</v>
      </c>
      <c r="CW305" s="44"/>
      <c r="CX305" s="17"/>
      <c r="CY305" s="17"/>
      <c r="CZ305" s="17">
        <v>42.192055932687332</v>
      </c>
      <c r="DA305" s="63"/>
      <c r="DB305" s="2"/>
      <c r="DE305" s="31"/>
      <c r="DZ305" s="6"/>
    </row>
    <row r="306" spans="1:130" s="5" customFormat="1" x14ac:dyDescent="0.25">
      <c r="AG306" s="11"/>
      <c r="AL306" s="4"/>
      <c r="AM306" s="4"/>
      <c r="AN306" s="4"/>
      <c r="AO306" s="4"/>
      <c r="BB306" s="11"/>
      <c r="BC306" s="3" t="s">
        <v>9</v>
      </c>
      <c r="BD306" s="7">
        <v>6</v>
      </c>
      <c r="BE306" s="7">
        <f>BD306/K305</f>
        <v>3.3078101071975499</v>
      </c>
      <c r="BL306" s="208"/>
      <c r="BM306" s="208"/>
      <c r="BW306" s="11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V306" s="22" t="s">
        <v>25</v>
      </c>
      <c r="CY306" s="17"/>
      <c r="CZ306" s="17"/>
      <c r="DA306" s="63">
        <v>41.191469784282397</v>
      </c>
      <c r="DB306" s="2">
        <v>45.955353347222832</v>
      </c>
      <c r="DE306" s="31"/>
      <c r="DZ306" s="6"/>
    </row>
    <row r="307" spans="1:130" s="5" customFormat="1" ht="15.75" thickBot="1" x14ac:dyDescent="0.3">
      <c r="A307" s="13" t="s">
        <v>22</v>
      </c>
      <c r="B307" s="14">
        <v>1</v>
      </c>
      <c r="C307" s="14">
        <v>2</v>
      </c>
      <c r="D307" s="14">
        <v>3</v>
      </c>
      <c r="E307" s="14">
        <v>4</v>
      </c>
      <c r="F307" s="14">
        <v>5</v>
      </c>
      <c r="G307" s="14">
        <v>6</v>
      </c>
      <c r="H307" s="14">
        <v>7</v>
      </c>
      <c r="J307" s="22" t="s">
        <v>22</v>
      </c>
      <c r="K307" s="23" t="s">
        <v>30</v>
      </c>
      <c r="L307" s="23" t="s">
        <v>31</v>
      </c>
      <c r="M307" s="23" t="s">
        <v>29</v>
      </c>
      <c r="AG307" s="11"/>
      <c r="AH307" s="22" t="s">
        <v>22</v>
      </c>
      <c r="AI307" s="23"/>
      <c r="AJ307" s="23" t="s">
        <v>143</v>
      </c>
      <c r="AL307" s="4"/>
      <c r="AM307" s="4"/>
      <c r="AN307" s="4"/>
      <c r="AO307" s="4"/>
      <c r="BB307" s="11"/>
      <c r="BL307" s="47"/>
      <c r="BW307" s="11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V307" s="54"/>
      <c r="CW307" s="4"/>
      <c r="CX307" s="4"/>
      <c r="CY307" s="4"/>
      <c r="CZ307" s="4"/>
      <c r="DA307" s="4"/>
      <c r="DB307" s="4"/>
      <c r="DC307" s="4"/>
      <c r="DE307" s="31"/>
      <c r="DZ307" s="6"/>
    </row>
    <row r="308" spans="1:130" s="5" customFormat="1" ht="15.75" thickTop="1" x14ac:dyDescent="0.25">
      <c r="A308" s="3" t="s">
        <v>0</v>
      </c>
      <c r="B308" s="7">
        <v>136</v>
      </c>
      <c r="C308" s="7">
        <v>56</v>
      </c>
      <c r="D308" s="7">
        <v>90</v>
      </c>
      <c r="E308" s="7"/>
      <c r="F308" s="7"/>
      <c r="G308" s="7"/>
      <c r="H308" s="7"/>
      <c r="J308" s="3" t="s">
        <v>0</v>
      </c>
      <c r="K308" s="7">
        <f>(SUM(B308:H308))/360</f>
        <v>0.78333333333333333</v>
      </c>
      <c r="L308" s="7">
        <f>(K308/K311)*100</f>
        <v>26.729857819905217</v>
      </c>
      <c r="M308" s="7">
        <f>(L308/100)*60</f>
        <v>16.037914691943129</v>
      </c>
      <c r="AG308" s="11"/>
      <c r="AH308" s="3" t="s">
        <v>0</v>
      </c>
      <c r="AI308" s="7"/>
      <c r="AJ308" s="7">
        <v>56.4</v>
      </c>
      <c r="AL308" s="4"/>
      <c r="AM308" s="4"/>
      <c r="AN308" s="4"/>
      <c r="AO308" s="4"/>
      <c r="BB308" s="11"/>
      <c r="BC308" s="22" t="s">
        <v>22</v>
      </c>
      <c r="BD308" s="23" t="s">
        <v>36</v>
      </c>
      <c r="BE308" s="23" t="s">
        <v>37</v>
      </c>
      <c r="BL308" s="47"/>
      <c r="BW308" s="11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V308" s="54"/>
      <c r="CW308" s="4" t="s">
        <v>166</v>
      </c>
      <c r="CX308" s="4" t="s">
        <v>246</v>
      </c>
      <c r="CY308" s="4"/>
      <c r="CZ308" s="4"/>
      <c r="DA308" s="4"/>
      <c r="DB308" s="4"/>
      <c r="DC308" s="4"/>
      <c r="DE308" s="31"/>
      <c r="DZ308" s="6"/>
    </row>
    <row r="309" spans="1:130" s="5" customFormat="1" x14ac:dyDescent="0.25">
      <c r="A309" s="3" t="s">
        <v>1</v>
      </c>
      <c r="B309" s="7">
        <v>202</v>
      </c>
      <c r="C309" s="7">
        <v>261</v>
      </c>
      <c r="D309" s="7">
        <v>209</v>
      </c>
      <c r="E309" s="7"/>
      <c r="F309" s="7"/>
      <c r="G309" s="7"/>
      <c r="H309" s="7"/>
      <c r="J309" s="3" t="s">
        <v>1</v>
      </c>
      <c r="K309" s="7">
        <f>(SUM(B309:H309))/360</f>
        <v>1.8666666666666667</v>
      </c>
      <c r="L309" s="7">
        <f>(K309/K311)*100</f>
        <v>63.69668246445498</v>
      </c>
      <c r="M309" s="7">
        <f>(L309/100)*60</f>
        <v>38.21800947867299</v>
      </c>
      <c r="AG309" s="11"/>
      <c r="AH309" s="3" t="s">
        <v>13</v>
      </c>
      <c r="AI309" s="7"/>
      <c r="AJ309" s="7">
        <v>115.86206896551724</v>
      </c>
      <c r="BB309" s="11"/>
      <c r="BC309" s="3" t="s">
        <v>6</v>
      </c>
      <c r="BD309" s="7">
        <v>43</v>
      </c>
      <c r="BE309" s="7">
        <f>BD309/K311</f>
        <v>14.672985781990523</v>
      </c>
      <c r="BL309" s="47"/>
      <c r="BW309" s="11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V309" s="54"/>
      <c r="CW309" s="4"/>
      <c r="CX309" s="4"/>
      <c r="CY309" s="4"/>
      <c r="CZ309" s="4"/>
      <c r="DA309" s="4"/>
      <c r="DB309" s="4"/>
      <c r="DC309" s="4"/>
      <c r="DE309" s="31"/>
      <c r="DZ309" s="6"/>
    </row>
    <row r="310" spans="1:130" s="5" customFormat="1" x14ac:dyDescent="0.25">
      <c r="A310" s="1" t="s">
        <v>2</v>
      </c>
      <c r="B310" s="8">
        <v>22</v>
      </c>
      <c r="C310" s="8">
        <v>43</v>
      </c>
      <c r="D310" s="8">
        <v>36</v>
      </c>
      <c r="E310" s="8"/>
      <c r="F310" s="8"/>
      <c r="G310" s="8"/>
      <c r="H310" s="8"/>
      <c r="J310" s="1" t="s">
        <v>2</v>
      </c>
      <c r="K310" s="8">
        <f>(SUM(B310:H310))/360</f>
        <v>0.28055555555555556</v>
      </c>
      <c r="L310" s="8">
        <f>(K310/K311)*100</f>
        <v>9.5734597156398102</v>
      </c>
      <c r="M310" s="8">
        <f>(L310/100)*60</f>
        <v>5.7440758293838865</v>
      </c>
      <c r="AG310" s="11"/>
      <c r="AH310" s="3" t="s">
        <v>2</v>
      </c>
      <c r="AI310" s="7"/>
      <c r="AJ310" s="7">
        <v>66.666666666666671</v>
      </c>
      <c r="BB310" s="11"/>
      <c r="BC310" s="3" t="s">
        <v>7</v>
      </c>
      <c r="BD310" s="7">
        <v>50</v>
      </c>
      <c r="BE310" s="7">
        <f>BD310/K311</f>
        <v>17.061611374407583</v>
      </c>
      <c r="BL310" s="208"/>
      <c r="BM310" s="208"/>
      <c r="BW310" s="11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V310" s="54"/>
      <c r="CW310" s="4" t="s">
        <v>247</v>
      </c>
      <c r="CX310" s="4"/>
      <c r="CY310" s="4"/>
      <c r="CZ310" s="4"/>
      <c r="DA310" s="4"/>
      <c r="DB310" s="4"/>
      <c r="DC310" s="4"/>
      <c r="DE310" s="31"/>
      <c r="DZ310" s="6"/>
    </row>
    <row r="311" spans="1:130" s="5" customFormat="1" x14ac:dyDescent="0.25">
      <c r="A311" s="3" t="s">
        <v>10</v>
      </c>
      <c r="B311" s="7">
        <v>360</v>
      </c>
      <c r="C311" s="7">
        <v>360</v>
      </c>
      <c r="D311" s="7">
        <v>335</v>
      </c>
      <c r="E311" s="7"/>
      <c r="F311" s="7"/>
      <c r="G311" s="7"/>
      <c r="H311" s="7"/>
      <c r="J311" s="3" t="s">
        <v>10</v>
      </c>
      <c r="K311" s="7">
        <f>(SUM(B311:H311))/360</f>
        <v>2.9305555555555554</v>
      </c>
      <c r="L311" s="7">
        <f>SUM(L308:L310)</f>
        <v>100.00000000000001</v>
      </c>
      <c r="M311" s="7">
        <f>SUM(M308:M310)</f>
        <v>60.000000000000007</v>
      </c>
      <c r="AG311" s="11"/>
      <c r="AH311" s="3"/>
      <c r="AI311" s="7"/>
      <c r="AJ311" s="7"/>
      <c r="BB311" s="11"/>
      <c r="BC311" s="3" t="s">
        <v>8</v>
      </c>
      <c r="BD311" s="7">
        <v>15</v>
      </c>
      <c r="BE311" s="7">
        <f>BD311/K311</f>
        <v>5.1184834123222753</v>
      </c>
      <c r="BL311" s="208"/>
      <c r="BM311" s="208"/>
      <c r="BW311" s="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V311" s="54"/>
      <c r="CW311" s="4"/>
      <c r="CX311" s="4"/>
      <c r="CY311" s="4"/>
      <c r="CZ311" s="4"/>
      <c r="DA311" s="4"/>
      <c r="DB311" s="4"/>
      <c r="DC311" s="4"/>
      <c r="DE311" s="31"/>
      <c r="DZ311" s="6"/>
    </row>
    <row r="312" spans="1:130" s="5" customFormat="1" x14ac:dyDescent="0.25">
      <c r="AG312" s="11"/>
      <c r="BB312" s="11"/>
      <c r="BC312" s="3" t="s">
        <v>9</v>
      </c>
      <c r="BD312" s="7">
        <v>7</v>
      </c>
      <c r="BE312" s="7">
        <f>BD312/K311</f>
        <v>2.3886255924170618</v>
      </c>
      <c r="BL312" s="208"/>
      <c r="BM312" s="208"/>
      <c r="BW312" s="11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V312" s="54"/>
      <c r="CW312" s="4" t="s">
        <v>91</v>
      </c>
      <c r="CX312" s="4" t="s">
        <v>126</v>
      </c>
      <c r="CY312" s="4" t="s">
        <v>248</v>
      </c>
      <c r="CZ312" s="4"/>
      <c r="DA312" s="4"/>
      <c r="DB312" s="4"/>
      <c r="DC312" s="4"/>
      <c r="DE312" s="31"/>
      <c r="DZ312" s="6"/>
    </row>
    <row r="313" spans="1:130" s="5" customFormat="1" ht="15.75" thickBot="1" x14ac:dyDescent="0.3">
      <c r="A313" s="13" t="s">
        <v>28</v>
      </c>
      <c r="B313" s="14">
        <v>1</v>
      </c>
      <c r="C313" s="14">
        <v>2</v>
      </c>
      <c r="D313" s="14">
        <v>3</v>
      </c>
      <c r="E313" s="14">
        <v>4</v>
      </c>
      <c r="F313" s="14">
        <v>5</v>
      </c>
      <c r="G313" s="14">
        <v>6</v>
      </c>
      <c r="H313" s="14">
        <v>7</v>
      </c>
      <c r="J313" s="22" t="s">
        <v>28</v>
      </c>
      <c r="K313" s="23" t="s">
        <v>30</v>
      </c>
      <c r="L313" s="23" t="s">
        <v>31</v>
      </c>
      <c r="M313" s="23" t="s">
        <v>29</v>
      </c>
      <c r="AG313" s="11"/>
      <c r="AH313" s="22" t="s">
        <v>28</v>
      </c>
      <c r="AI313" s="23"/>
      <c r="AJ313" s="23" t="s">
        <v>143</v>
      </c>
      <c r="BB313" s="11"/>
      <c r="BL313" s="208"/>
      <c r="BM313" s="208"/>
      <c r="BW313" s="11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V313" s="54"/>
      <c r="CW313" s="4"/>
      <c r="CX313" s="4"/>
      <c r="CY313" s="4"/>
      <c r="CZ313" s="4"/>
      <c r="DA313" s="4"/>
      <c r="DB313" s="4"/>
      <c r="DC313" s="4"/>
      <c r="DE313" s="31"/>
      <c r="DZ313" s="6"/>
    </row>
    <row r="314" spans="1:130" s="5" customFormat="1" ht="15.75" thickTop="1" x14ac:dyDescent="0.25">
      <c r="A314" s="3" t="s">
        <v>0</v>
      </c>
      <c r="B314" s="7">
        <v>170</v>
      </c>
      <c r="C314" s="7">
        <v>83</v>
      </c>
      <c r="D314" s="7">
        <v>3</v>
      </c>
      <c r="E314" s="7"/>
      <c r="F314" s="7"/>
      <c r="G314" s="7"/>
      <c r="H314" s="7"/>
      <c r="J314" s="3" t="s">
        <v>0</v>
      </c>
      <c r="K314" s="7">
        <f>(SUM(B314:H314))/360</f>
        <v>0.71111111111111114</v>
      </c>
      <c r="L314" s="7">
        <f>(K314/K317)*100</f>
        <v>32.736572890025577</v>
      </c>
      <c r="M314" s="7">
        <f>(L314/100)*60</f>
        <v>19.641943734015346</v>
      </c>
      <c r="AG314" s="11"/>
      <c r="AH314" s="3" t="s">
        <v>0</v>
      </c>
      <c r="AI314" s="7"/>
      <c r="AJ314" s="7">
        <v>102.4</v>
      </c>
      <c r="BB314" s="11"/>
      <c r="BC314" s="22" t="s">
        <v>28</v>
      </c>
      <c r="BD314" s="23" t="s">
        <v>36</v>
      </c>
      <c r="BE314" s="23" t="s">
        <v>37</v>
      </c>
      <c r="BL314" s="208"/>
      <c r="BM314" s="208"/>
      <c r="BW314" s="11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V314" s="54"/>
      <c r="CW314" s="4" t="s">
        <v>93</v>
      </c>
      <c r="CX314" s="4" t="s">
        <v>126</v>
      </c>
      <c r="CY314" s="4" t="s">
        <v>249</v>
      </c>
      <c r="CZ314" s="4"/>
      <c r="DA314" s="4"/>
      <c r="DB314" s="4"/>
      <c r="DC314" s="4"/>
      <c r="DE314" s="31"/>
      <c r="DZ314" s="6"/>
    </row>
    <row r="315" spans="1:130" s="5" customFormat="1" x14ac:dyDescent="0.25">
      <c r="A315" s="3" t="s">
        <v>1</v>
      </c>
      <c r="B315" s="7">
        <v>178</v>
      </c>
      <c r="C315" s="7">
        <v>243</v>
      </c>
      <c r="D315" s="7">
        <v>44</v>
      </c>
      <c r="E315" s="7"/>
      <c r="F315" s="7"/>
      <c r="G315" s="7"/>
      <c r="H315" s="7"/>
      <c r="J315" s="3" t="s">
        <v>1</v>
      </c>
      <c r="K315" s="7">
        <f>(SUM(B315:H315))/360</f>
        <v>1.2916666666666667</v>
      </c>
      <c r="L315" s="7">
        <f>(K315/K317)*100</f>
        <v>59.462915601023028</v>
      </c>
      <c r="M315" s="7">
        <f>(L315/100)*60</f>
        <v>35.677749360613817</v>
      </c>
      <c r="AG315" s="11"/>
      <c r="AH315" s="3" t="s">
        <v>13</v>
      </c>
      <c r="AI315" s="7"/>
      <c r="AJ315" s="7">
        <v>107.90697674418605</v>
      </c>
      <c r="BB315" s="11"/>
      <c r="BC315" s="3" t="s">
        <v>6</v>
      </c>
      <c r="BD315" s="7">
        <v>21</v>
      </c>
      <c r="BE315" s="7">
        <f>BD315/K317</f>
        <v>9.6675191815856785</v>
      </c>
      <c r="BL315" s="209"/>
      <c r="BM315" s="209"/>
      <c r="BN315" s="4"/>
      <c r="BO315" s="4"/>
      <c r="BW315" s="11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V315" s="54"/>
      <c r="CW315" s="4"/>
      <c r="CX315" s="4"/>
      <c r="CY315" s="4"/>
      <c r="CZ315" s="4"/>
      <c r="DA315" s="4"/>
      <c r="DB315" s="4"/>
      <c r="DC315" s="4"/>
      <c r="DE315" s="31"/>
      <c r="DZ315" s="6"/>
    </row>
    <row r="316" spans="1:130" s="5" customFormat="1" x14ac:dyDescent="0.25">
      <c r="A316" s="1" t="s">
        <v>2</v>
      </c>
      <c r="B316" s="8">
        <v>12</v>
      </c>
      <c r="C316" s="8">
        <v>34</v>
      </c>
      <c r="D316" s="8">
        <v>15</v>
      </c>
      <c r="E316" s="8"/>
      <c r="F316" s="8"/>
      <c r="G316" s="8"/>
      <c r="H316" s="8"/>
      <c r="J316" s="1" t="s">
        <v>2</v>
      </c>
      <c r="K316" s="8">
        <f>(SUM(B316:H316))/360</f>
        <v>0.16944444444444445</v>
      </c>
      <c r="L316" s="8">
        <f>(K316/K317)*100</f>
        <v>7.8005115089514074</v>
      </c>
      <c r="M316" s="8">
        <f>(L316/100)*60</f>
        <v>4.6803069053708448</v>
      </c>
      <c r="AG316" s="11"/>
      <c r="AH316" s="3" t="s">
        <v>2</v>
      </c>
      <c r="AI316" s="7"/>
      <c r="AJ316" s="7">
        <v>27.727272727272727</v>
      </c>
      <c r="BB316" s="11"/>
      <c r="BC316" s="3" t="s">
        <v>7</v>
      </c>
      <c r="BD316" s="7">
        <v>26</v>
      </c>
      <c r="BE316" s="7">
        <f>BD316/K317</f>
        <v>11.969309462915602</v>
      </c>
      <c r="BL316" s="47"/>
      <c r="BW316" s="11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V316" s="54"/>
      <c r="CW316" s="4" t="s">
        <v>153</v>
      </c>
      <c r="CX316" s="4" t="s">
        <v>94</v>
      </c>
      <c r="CY316" s="4" t="s">
        <v>95</v>
      </c>
      <c r="CZ316" s="4" t="s">
        <v>96</v>
      </c>
      <c r="DA316" s="4" t="s">
        <v>97</v>
      </c>
      <c r="DB316" s="4" t="s">
        <v>5</v>
      </c>
      <c r="DC316" s="4"/>
      <c r="DE316" s="31"/>
      <c r="DZ316" s="6"/>
    </row>
    <row r="317" spans="1:130" s="5" customFormat="1" x14ac:dyDescent="0.25">
      <c r="A317" s="3" t="s">
        <v>10</v>
      </c>
      <c r="B317" s="7">
        <v>360</v>
      </c>
      <c r="C317" s="7">
        <v>360</v>
      </c>
      <c r="D317" s="7">
        <v>62</v>
      </c>
      <c r="E317" s="7"/>
      <c r="F317" s="7"/>
      <c r="G317" s="7"/>
      <c r="H317" s="7"/>
      <c r="J317" s="3" t="s">
        <v>10</v>
      </c>
      <c r="K317" s="7">
        <f>(SUM(B317:H317))/360</f>
        <v>2.1722222222222221</v>
      </c>
      <c r="L317" s="7">
        <f>SUM(L314:L316)</f>
        <v>100.00000000000001</v>
      </c>
      <c r="M317" s="7">
        <f>SUM(M314:M316)</f>
        <v>60</v>
      </c>
      <c r="AG317" s="11"/>
      <c r="AH317" s="3"/>
      <c r="AI317" s="7"/>
      <c r="AJ317" s="7"/>
      <c r="BB317" s="11"/>
      <c r="BC317" s="3" t="s">
        <v>8</v>
      </c>
      <c r="BD317" s="7">
        <v>22</v>
      </c>
      <c r="BE317" s="7">
        <f>BD317/K317</f>
        <v>10.127877237851663</v>
      </c>
      <c r="BL317" s="47"/>
      <c r="BW317" s="11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V317" s="54"/>
      <c r="CW317" s="4" t="s">
        <v>57</v>
      </c>
      <c r="CX317" s="4">
        <v>9</v>
      </c>
      <c r="CY317" s="4">
        <v>1</v>
      </c>
      <c r="CZ317" s="4">
        <v>24.504999999999999</v>
      </c>
      <c r="DA317" s="4">
        <v>1.169</v>
      </c>
      <c r="DB317" s="4">
        <v>0.41299999999999998</v>
      </c>
      <c r="DC317" s="4"/>
      <c r="DE317" s="31"/>
      <c r="DZ317" s="6"/>
    </row>
    <row r="318" spans="1:130" s="5" customFormat="1" x14ac:dyDescent="0.25">
      <c r="A318" s="3"/>
      <c r="B318" s="7"/>
      <c r="C318" s="7"/>
      <c r="D318" s="7"/>
      <c r="E318" s="7"/>
      <c r="F318" s="7"/>
      <c r="G318" s="7"/>
      <c r="H318" s="7"/>
      <c r="J318" s="3"/>
      <c r="AG318" s="11"/>
      <c r="BB318" s="11"/>
      <c r="BC318" s="3" t="s">
        <v>9</v>
      </c>
      <c r="BD318" s="7">
        <v>4</v>
      </c>
      <c r="BE318" s="7">
        <f>BD318/K317</f>
        <v>1.8414322250639388</v>
      </c>
      <c r="BL318" s="47"/>
      <c r="BW318" s="11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V318" s="54"/>
      <c r="CW318" s="4" t="s">
        <v>58</v>
      </c>
      <c r="CX318" s="4">
        <v>9</v>
      </c>
      <c r="CY318" s="4">
        <v>0</v>
      </c>
      <c r="CZ318" s="4">
        <v>28.414999999999999</v>
      </c>
      <c r="DA318" s="4">
        <v>3.911</v>
      </c>
      <c r="DB318" s="4">
        <v>1.304</v>
      </c>
      <c r="DC318" s="4"/>
      <c r="DE318" s="31"/>
      <c r="DZ318" s="6"/>
    </row>
    <row r="319" spans="1:130" s="5" customFormat="1" ht="15.75" thickBot="1" x14ac:dyDescent="0.3">
      <c r="A319" s="13" t="s">
        <v>23</v>
      </c>
      <c r="B319" s="14">
        <v>1</v>
      </c>
      <c r="C319" s="14">
        <v>2</v>
      </c>
      <c r="D319" s="14">
        <v>3</v>
      </c>
      <c r="E319" s="14">
        <v>4</v>
      </c>
      <c r="F319" s="14">
        <v>5</v>
      </c>
      <c r="G319" s="14">
        <v>6</v>
      </c>
      <c r="H319" s="14">
        <v>7</v>
      </c>
      <c r="J319" s="22" t="s">
        <v>23</v>
      </c>
      <c r="K319" s="23" t="s">
        <v>30</v>
      </c>
      <c r="L319" s="23" t="s">
        <v>31</v>
      </c>
      <c r="M319" s="23" t="s">
        <v>29</v>
      </c>
      <c r="AG319" s="11"/>
      <c r="AH319" s="22" t="s">
        <v>23</v>
      </c>
      <c r="AI319" s="23"/>
      <c r="AJ319" s="23" t="s">
        <v>143</v>
      </c>
      <c r="BB319" s="11"/>
      <c r="BL319" s="208"/>
      <c r="BM319" s="208"/>
      <c r="BW319" s="11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V319" s="54"/>
      <c r="CW319" s="4" t="s">
        <v>59</v>
      </c>
      <c r="CX319" s="4">
        <v>10</v>
      </c>
      <c r="CY319" s="4">
        <v>2</v>
      </c>
      <c r="CZ319" s="4">
        <v>39.192</v>
      </c>
      <c r="DA319" s="4">
        <v>3.1509999999999998</v>
      </c>
      <c r="DB319" s="4">
        <v>1.1140000000000001</v>
      </c>
      <c r="DC319" s="4"/>
      <c r="DE319" s="31"/>
      <c r="DZ319" s="6"/>
    </row>
    <row r="320" spans="1:130" s="5" customFormat="1" ht="15.75" thickTop="1" x14ac:dyDescent="0.25">
      <c r="A320" s="3" t="s">
        <v>0</v>
      </c>
      <c r="B320" s="7"/>
      <c r="C320" s="7"/>
      <c r="D320" s="7"/>
      <c r="E320" s="7"/>
      <c r="F320" s="7"/>
      <c r="G320" s="7"/>
      <c r="H320" s="7"/>
      <c r="J320" s="3" t="s">
        <v>0</v>
      </c>
      <c r="K320" s="7"/>
      <c r="L320" s="7"/>
      <c r="M320" s="7"/>
      <c r="AG320" s="11"/>
      <c r="AH320" s="3" t="s">
        <v>0</v>
      </c>
      <c r="AI320" s="7"/>
      <c r="AJ320" s="7"/>
      <c r="BB320" s="11"/>
      <c r="BC320" s="22" t="s">
        <v>23</v>
      </c>
      <c r="BD320" s="23" t="s">
        <v>36</v>
      </c>
      <c r="BE320" s="23" t="s">
        <v>37</v>
      </c>
      <c r="BL320" s="208"/>
      <c r="BM320" s="208"/>
      <c r="BW320" s="11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V320" s="54"/>
      <c r="CW320" s="4" t="s">
        <v>34</v>
      </c>
      <c r="CX320" s="4">
        <v>11</v>
      </c>
      <c r="CY320" s="4">
        <v>3</v>
      </c>
      <c r="CZ320" s="4">
        <v>44.064999999999998</v>
      </c>
      <c r="DA320" s="4">
        <v>2.4279999999999999</v>
      </c>
      <c r="DB320" s="4">
        <v>0.85799999999999998</v>
      </c>
      <c r="DC320" s="4"/>
      <c r="DE320" s="31"/>
      <c r="DZ320" s="6"/>
    </row>
    <row r="321" spans="1:130" s="5" customFormat="1" x14ac:dyDescent="0.25">
      <c r="A321" s="3" t="s">
        <v>1</v>
      </c>
      <c r="B321" s="7"/>
      <c r="C321" s="7"/>
      <c r="D321" s="7"/>
      <c r="E321" s="7"/>
      <c r="F321" s="7"/>
      <c r="G321" s="7"/>
      <c r="H321" s="7"/>
      <c r="J321" s="3" t="s">
        <v>1</v>
      </c>
      <c r="K321" s="7"/>
      <c r="L321" s="7"/>
      <c r="M321" s="7"/>
      <c r="AG321" s="11"/>
      <c r="AH321" s="3" t="s">
        <v>13</v>
      </c>
      <c r="AI321" s="7"/>
      <c r="AJ321" s="7"/>
      <c r="BB321" s="11"/>
      <c r="BC321" s="3" t="s">
        <v>6</v>
      </c>
      <c r="BD321" s="7"/>
      <c r="BE321" s="7"/>
      <c r="BL321" s="208"/>
      <c r="BM321" s="208"/>
      <c r="BW321" s="1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V321" s="54"/>
      <c r="CW321" s="4" t="s">
        <v>35</v>
      </c>
      <c r="CX321" s="4">
        <v>11</v>
      </c>
      <c r="CY321" s="4">
        <v>3</v>
      </c>
      <c r="CZ321" s="4">
        <v>40.954999999999998</v>
      </c>
      <c r="DA321" s="4">
        <v>5.94</v>
      </c>
      <c r="DB321" s="4">
        <v>2.1</v>
      </c>
      <c r="DC321" s="4"/>
      <c r="DE321" s="31"/>
      <c r="DZ321" s="6"/>
    </row>
    <row r="322" spans="1:130" s="5" customFormat="1" x14ac:dyDescent="0.25">
      <c r="A322" s="1" t="s">
        <v>2</v>
      </c>
      <c r="B322" s="8"/>
      <c r="C322" s="8"/>
      <c r="D322" s="8"/>
      <c r="E322" s="8"/>
      <c r="F322" s="8"/>
      <c r="G322" s="8"/>
      <c r="H322" s="8"/>
      <c r="J322" s="1" t="s">
        <v>2</v>
      </c>
      <c r="K322" s="8"/>
      <c r="L322" s="8"/>
      <c r="M322" s="8"/>
      <c r="AG322" s="11"/>
      <c r="AH322" s="3" t="s">
        <v>2</v>
      </c>
      <c r="AI322" s="7"/>
      <c r="AJ322" s="7"/>
      <c r="BB322" s="11"/>
      <c r="BC322" s="3" t="s">
        <v>7</v>
      </c>
      <c r="BD322" s="7"/>
      <c r="BE322" s="7"/>
      <c r="BL322" s="208"/>
      <c r="BM322" s="208"/>
      <c r="BW322" s="11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V322" s="54"/>
      <c r="CW322" s="4"/>
      <c r="CX322" s="4"/>
      <c r="CY322" s="4"/>
      <c r="CZ322" s="4"/>
      <c r="DA322" s="4"/>
      <c r="DB322" s="4"/>
      <c r="DC322" s="4"/>
      <c r="DE322" s="31"/>
      <c r="DZ322" s="6"/>
    </row>
    <row r="323" spans="1:130" s="5" customFormat="1" x14ac:dyDescent="0.25">
      <c r="A323" s="3" t="s">
        <v>10</v>
      </c>
      <c r="B323" s="7"/>
      <c r="C323" s="7"/>
      <c r="D323" s="7"/>
      <c r="E323" s="7"/>
      <c r="F323" s="7"/>
      <c r="G323" s="7"/>
      <c r="H323" s="7"/>
      <c r="J323" s="3" t="s">
        <v>10</v>
      </c>
      <c r="K323" s="7"/>
      <c r="L323" s="7"/>
      <c r="M323" s="7"/>
      <c r="AG323" s="11"/>
      <c r="AH323" s="3"/>
      <c r="AI323" s="7"/>
      <c r="AJ323" s="7"/>
      <c r="BB323" s="11"/>
      <c r="BC323" s="3" t="s">
        <v>8</v>
      </c>
      <c r="BD323" s="7"/>
      <c r="BE323" s="7"/>
      <c r="BL323" s="208"/>
      <c r="BM323" s="208"/>
      <c r="BW323" s="11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V323" s="54"/>
      <c r="CW323" s="4" t="s">
        <v>154</v>
      </c>
      <c r="CX323" s="4" t="s">
        <v>155</v>
      </c>
      <c r="CY323" s="4" t="s">
        <v>156</v>
      </c>
      <c r="CZ323" s="4" t="s">
        <v>157</v>
      </c>
      <c r="DA323" s="4" t="s">
        <v>158</v>
      </c>
      <c r="DB323" s="4" t="s">
        <v>159</v>
      </c>
      <c r="DC323" s="4"/>
      <c r="DE323" s="31"/>
      <c r="DZ323" s="6"/>
    </row>
    <row r="324" spans="1:130" s="5" customFormat="1" x14ac:dyDescent="0.25">
      <c r="A324" s="3"/>
      <c r="B324" s="7"/>
      <c r="C324" s="7"/>
      <c r="D324" s="7"/>
      <c r="E324" s="7"/>
      <c r="F324" s="7"/>
      <c r="G324" s="7"/>
      <c r="H324" s="7"/>
      <c r="J324" s="3"/>
      <c r="AG324" s="11"/>
      <c r="BB324" s="11"/>
      <c r="BC324" s="3" t="s">
        <v>9</v>
      </c>
      <c r="BD324" s="7"/>
      <c r="BE324" s="7"/>
      <c r="BL324" s="208"/>
      <c r="BM324" s="208"/>
      <c r="BW324" s="11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V324" s="54"/>
      <c r="CW324" s="4" t="s">
        <v>160</v>
      </c>
      <c r="CX324" s="4">
        <v>10</v>
      </c>
      <c r="CY324" s="4">
        <v>51.003</v>
      </c>
      <c r="CZ324" s="4">
        <v>5.0999999999999996</v>
      </c>
      <c r="DA324" s="4"/>
      <c r="DB324" s="4"/>
      <c r="DC324" s="4"/>
      <c r="DE324" s="31"/>
      <c r="DZ324" s="6"/>
    </row>
    <row r="325" spans="1:130" s="5" customFormat="1" ht="15.75" thickBot="1" x14ac:dyDescent="0.3">
      <c r="A325" s="13" t="s">
        <v>24</v>
      </c>
      <c r="B325" s="14">
        <v>1</v>
      </c>
      <c r="C325" s="14">
        <v>2</v>
      </c>
      <c r="D325" s="14">
        <v>3</v>
      </c>
      <c r="E325" s="14">
        <v>4</v>
      </c>
      <c r="F325" s="14">
        <v>5</v>
      </c>
      <c r="G325" s="14">
        <v>6</v>
      </c>
      <c r="H325" s="14">
        <v>7</v>
      </c>
      <c r="J325" s="22" t="s">
        <v>24</v>
      </c>
      <c r="K325" s="23" t="s">
        <v>30</v>
      </c>
      <c r="L325" s="23" t="s">
        <v>31</v>
      </c>
      <c r="M325" s="23" t="s">
        <v>29</v>
      </c>
      <c r="AG325" s="11"/>
      <c r="AH325" s="22" t="s">
        <v>24</v>
      </c>
      <c r="AI325" s="23"/>
      <c r="AJ325" s="23" t="s">
        <v>143</v>
      </c>
      <c r="BB325" s="11"/>
      <c r="BL325" s="47"/>
      <c r="BW325" s="11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V325" s="54"/>
      <c r="CW325" s="4" t="s">
        <v>161</v>
      </c>
      <c r="CX325" s="4">
        <v>4</v>
      </c>
      <c r="CY325" s="4">
        <v>2117.79</v>
      </c>
      <c r="CZ325" s="4">
        <v>529.447</v>
      </c>
      <c r="DA325" s="4">
        <v>31.379000000000001</v>
      </c>
      <c r="DB325" s="4" t="s">
        <v>104</v>
      </c>
      <c r="DC325" s="4"/>
      <c r="DE325" s="31"/>
      <c r="DZ325" s="6"/>
    </row>
    <row r="326" spans="1:130" s="5" customFormat="1" ht="15.75" thickTop="1" x14ac:dyDescent="0.25">
      <c r="A326" s="3" t="s">
        <v>0</v>
      </c>
      <c r="B326" s="7"/>
      <c r="C326" s="7"/>
      <c r="D326" s="7"/>
      <c r="E326" s="7"/>
      <c r="F326" s="7"/>
      <c r="G326" s="7"/>
      <c r="H326" s="7"/>
      <c r="J326" s="3" t="s">
        <v>0</v>
      </c>
      <c r="K326" s="7"/>
      <c r="L326" s="7"/>
      <c r="M326" s="7"/>
      <c r="AG326" s="11"/>
      <c r="AH326" s="3" t="s">
        <v>0</v>
      </c>
      <c r="AI326" s="7"/>
      <c r="AJ326" s="7"/>
      <c r="BB326" s="11"/>
      <c r="BC326" s="22" t="s">
        <v>24</v>
      </c>
      <c r="BD326" s="23" t="s">
        <v>36</v>
      </c>
      <c r="BE326" s="23" t="s">
        <v>37</v>
      </c>
      <c r="BL326" s="47"/>
      <c r="BW326" s="11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V326" s="54"/>
      <c r="CW326" s="4" t="s">
        <v>162</v>
      </c>
      <c r="CX326" s="4">
        <v>26</v>
      </c>
      <c r="CY326" s="4">
        <v>438.68900000000002</v>
      </c>
      <c r="CZ326" s="4">
        <v>16.873000000000001</v>
      </c>
      <c r="DA326" s="4"/>
      <c r="DB326" s="4"/>
      <c r="DC326" s="4"/>
      <c r="DE326" s="31"/>
      <c r="DZ326" s="6"/>
    </row>
    <row r="327" spans="1:130" s="5" customFormat="1" x14ac:dyDescent="0.25">
      <c r="A327" s="3" t="s">
        <v>1</v>
      </c>
      <c r="B327" s="7"/>
      <c r="C327" s="7"/>
      <c r="D327" s="7"/>
      <c r="E327" s="7"/>
      <c r="F327" s="7"/>
      <c r="G327" s="7"/>
      <c r="H327" s="7"/>
      <c r="J327" s="3" t="s">
        <v>1</v>
      </c>
      <c r="K327" s="7"/>
      <c r="L327" s="7"/>
      <c r="M327" s="7"/>
      <c r="AG327" s="11"/>
      <c r="AH327" s="3" t="s">
        <v>13</v>
      </c>
      <c r="AI327" s="7"/>
      <c r="AJ327" s="7"/>
      <c r="BB327" s="11"/>
      <c r="BC327" s="3" t="s">
        <v>6</v>
      </c>
      <c r="BD327" s="7"/>
      <c r="BE327" s="7"/>
      <c r="BL327" s="47"/>
      <c r="BW327" s="11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V327" s="54"/>
      <c r="CW327" s="4" t="s">
        <v>163</v>
      </c>
      <c r="CX327" s="4">
        <v>40</v>
      </c>
      <c r="CY327" s="4">
        <v>2839.9609999999998</v>
      </c>
      <c r="CZ327" s="4">
        <v>70.998999999999995</v>
      </c>
      <c r="DA327" s="4"/>
      <c r="DB327" s="4"/>
      <c r="DC327" s="4"/>
      <c r="DE327" s="31"/>
      <c r="DZ327" s="6"/>
    </row>
    <row r="328" spans="1:130" s="5" customFormat="1" x14ac:dyDescent="0.25">
      <c r="A328" s="1" t="s">
        <v>2</v>
      </c>
      <c r="B328" s="8"/>
      <c r="C328" s="8"/>
      <c r="D328" s="8"/>
      <c r="E328" s="8"/>
      <c r="F328" s="8"/>
      <c r="G328" s="8"/>
      <c r="H328" s="8"/>
      <c r="J328" s="1" t="s">
        <v>2</v>
      </c>
      <c r="K328" s="8"/>
      <c r="L328" s="8"/>
      <c r="M328" s="8"/>
      <c r="AG328" s="11"/>
      <c r="AH328" s="3" t="s">
        <v>2</v>
      </c>
      <c r="AI328" s="7"/>
      <c r="AJ328" s="7"/>
      <c r="BB328" s="11"/>
      <c r="BC328" s="3" t="s">
        <v>7</v>
      </c>
      <c r="BD328" s="7"/>
      <c r="BE328" s="7"/>
      <c r="BL328" s="50"/>
      <c r="BM328" s="50"/>
      <c r="BW328" s="11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S328" s="4"/>
      <c r="CT328" s="4"/>
      <c r="CU328" s="4"/>
      <c r="CV328" s="54"/>
      <c r="CW328" s="4"/>
      <c r="CX328" s="4"/>
      <c r="CY328" s="4"/>
      <c r="CZ328" s="4"/>
      <c r="DA328" s="4"/>
      <c r="DB328" s="4"/>
      <c r="DC328" s="4"/>
      <c r="DE328" s="31"/>
      <c r="DZ328" s="6"/>
    </row>
    <row r="329" spans="1:130" s="5" customFormat="1" x14ac:dyDescent="0.25">
      <c r="A329" s="3" t="s">
        <v>10</v>
      </c>
      <c r="B329" s="7"/>
      <c r="C329" s="7"/>
      <c r="D329" s="7"/>
      <c r="E329" s="7"/>
      <c r="F329" s="7"/>
      <c r="G329" s="7"/>
      <c r="H329" s="7"/>
      <c r="J329" s="3" t="s">
        <v>10</v>
      </c>
      <c r="K329" s="7"/>
      <c r="L329" s="7"/>
      <c r="M329" s="7"/>
      <c r="AG329" s="11"/>
      <c r="AH329" s="3"/>
      <c r="AI329" s="7"/>
      <c r="AJ329" s="7"/>
      <c r="BB329" s="11"/>
      <c r="BC329" s="3" t="s">
        <v>8</v>
      </c>
      <c r="BD329" s="7"/>
      <c r="BE329" s="7"/>
      <c r="BL329" s="208"/>
      <c r="BM329" s="208"/>
      <c r="BW329" s="11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S329" s="4"/>
      <c r="CT329" s="4"/>
      <c r="CU329" s="4"/>
      <c r="CV329" s="54"/>
      <c r="CW329" s="4" t="s">
        <v>164</v>
      </c>
      <c r="CX329" s="4"/>
      <c r="CY329" s="4"/>
      <c r="CZ329" s="4"/>
      <c r="DA329" s="4"/>
      <c r="DB329" s="4"/>
      <c r="DC329" s="4"/>
      <c r="DE329" s="31"/>
      <c r="DZ329" s="6"/>
    </row>
    <row r="330" spans="1:130" s="5" customFormat="1" x14ac:dyDescent="0.25">
      <c r="A330" s="3"/>
      <c r="B330" s="7"/>
      <c r="C330" s="7"/>
      <c r="D330" s="7"/>
      <c r="E330" s="7"/>
      <c r="F330" s="7"/>
      <c r="G330" s="7"/>
      <c r="H330" s="7"/>
      <c r="J330" s="3"/>
      <c r="AG330" s="11"/>
      <c r="BB330" s="11"/>
      <c r="BC330" s="3" t="s">
        <v>9</v>
      </c>
      <c r="BD330" s="7"/>
      <c r="BE330" s="7"/>
      <c r="BL330" s="208"/>
      <c r="BM330" s="208"/>
      <c r="BW330" s="11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S330" s="4"/>
      <c r="CT330" s="4"/>
      <c r="CU330" s="4"/>
      <c r="CV330" s="54"/>
      <c r="CW330" s="4"/>
      <c r="CX330" s="4"/>
      <c r="CY330" s="4"/>
      <c r="CZ330" s="4"/>
      <c r="DA330" s="4"/>
      <c r="DB330" s="4"/>
      <c r="DC330" s="4"/>
      <c r="DE330" s="31"/>
      <c r="DZ330" s="6"/>
    </row>
    <row r="331" spans="1:130" s="5" customFormat="1" ht="15.75" thickBot="1" x14ac:dyDescent="0.3">
      <c r="A331" s="13" t="s">
        <v>25</v>
      </c>
      <c r="B331" s="14">
        <v>1</v>
      </c>
      <c r="C331" s="14">
        <v>2</v>
      </c>
      <c r="D331" s="14">
        <v>3</v>
      </c>
      <c r="E331" s="14">
        <v>4</v>
      </c>
      <c r="F331" s="14">
        <v>5</v>
      </c>
      <c r="G331" s="14">
        <v>6</v>
      </c>
      <c r="H331" s="14">
        <v>7</v>
      </c>
      <c r="J331" s="22" t="s">
        <v>25</v>
      </c>
      <c r="K331" s="23" t="s">
        <v>30</v>
      </c>
      <c r="L331" s="23" t="s">
        <v>31</v>
      </c>
      <c r="M331" s="23" t="s">
        <v>29</v>
      </c>
      <c r="AG331" s="11"/>
      <c r="AH331" s="22" t="s">
        <v>25</v>
      </c>
      <c r="AI331" s="23"/>
      <c r="AJ331" s="23" t="s">
        <v>143</v>
      </c>
      <c r="BB331" s="11"/>
      <c r="BL331" s="208"/>
      <c r="BM331" s="208"/>
      <c r="BW331" s="1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S331" s="4"/>
      <c r="CT331" s="4"/>
      <c r="CU331" s="4"/>
      <c r="CV331" s="54"/>
      <c r="CW331" s="4" t="s">
        <v>189</v>
      </c>
      <c r="CX331" s="4"/>
      <c r="CY331" s="4"/>
      <c r="CZ331" s="4"/>
      <c r="DA331" s="4"/>
      <c r="DB331" s="4"/>
      <c r="DC331" s="4"/>
      <c r="DE331" s="31"/>
      <c r="DZ331" s="6"/>
    </row>
    <row r="332" spans="1:130" s="5" customFormat="1" ht="15.75" thickTop="1" x14ac:dyDescent="0.25">
      <c r="A332" s="3" t="s">
        <v>0</v>
      </c>
      <c r="B332" s="7">
        <v>157</v>
      </c>
      <c r="C332" s="7">
        <v>56</v>
      </c>
      <c r="D332" s="7">
        <v>4</v>
      </c>
      <c r="E332" s="7"/>
      <c r="F332" s="7"/>
      <c r="G332" s="7"/>
      <c r="H332" s="7"/>
      <c r="J332" s="3" t="s">
        <v>0</v>
      </c>
      <c r="K332" s="7">
        <f>(SUM(B332:H332))/360</f>
        <v>0.60277777777777775</v>
      </c>
      <c r="L332" s="7">
        <f>(K332/K335)*100</f>
        <v>25.203252032520325</v>
      </c>
      <c r="M332" s="7">
        <f>(L332/100)*60</f>
        <v>15.121951219512194</v>
      </c>
      <c r="AG332" s="11"/>
      <c r="AH332" s="3" t="s">
        <v>0</v>
      </c>
      <c r="AI332" s="7"/>
      <c r="AJ332" s="7">
        <v>55.641025641025642</v>
      </c>
      <c r="BB332" s="11"/>
      <c r="BC332" s="22" t="s">
        <v>25</v>
      </c>
      <c r="BD332" s="23" t="s">
        <v>36</v>
      </c>
      <c r="BE332" s="23" t="s">
        <v>37</v>
      </c>
      <c r="BL332" s="208"/>
      <c r="BM332" s="208"/>
      <c r="BW332" s="11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S332" s="4"/>
      <c r="CT332" s="4"/>
      <c r="CU332" s="4"/>
      <c r="CV332" s="54"/>
      <c r="CW332" s="4"/>
      <c r="CX332" s="4"/>
      <c r="CY332" s="4"/>
      <c r="CZ332" s="4"/>
      <c r="DA332" s="4"/>
      <c r="DB332" s="4"/>
      <c r="DC332" s="4"/>
      <c r="DE332" s="31"/>
      <c r="DZ332" s="6"/>
    </row>
    <row r="333" spans="1:130" s="5" customFormat="1" x14ac:dyDescent="0.25">
      <c r="A333" s="3" t="s">
        <v>1</v>
      </c>
      <c r="B333" s="7">
        <v>163</v>
      </c>
      <c r="C333" s="7">
        <v>257</v>
      </c>
      <c r="D333" s="7">
        <v>91</v>
      </c>
      <c r="E333" s="7"/>
      <c r="F333" s="7"/>
      <c r="G333" s="7"/>
      <c r="H333" s="7"/>
      <c r="J333" s="3" t="s">
        <v>1</v>
      </c>
      <c r="K333" s="7">
        <f>(SUM(B333:H333))/360</f>
        <v>1.4194444444444445</v>
      </c>
      <c r="L333" s="7">
        <f>(K333/K335)*100</f>
        <v>59.349593495934961</v>
      </c>
      <c r="M333" s="7">
        <f>(L333/100)*60</f>
        <v>35.609756097560975</v>
      </c>
      <c r="AG333" s="11"/>
      <c r="AH333" s="3" t="s">
        <v>13</v>
      </c>
      <c r="AI333" s="7"/>
      <c r="AJ333" s="7">
        <v>98.07692307692308</v>
      </c>
      <c r="BB333" s="11"/>
      <c r="BC333" s="3" t="s">
        <v>6</v>
      </c>
      <c r="BD333" s="7">
        <v>32</v>
      </c>
      <c r="BE333" s="7">
        <f>BD333/K335</f>
        <v>13.379790940766551</v>
      </c>
      <c r="BL333" s="208"/>
      <c r="BM333" s="208"/>
      <c r="BW333" s="11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S333" s="4"/>
      <c r="CT333" s="4"/>
      <c r="CU333" s="4"/>
      <c r="CV333" s="54"/>
      <c r="CW333" s="4" t="s">
        <v>168</v>
      </c>
      <c r="CX333" s="4"/>
      <c r="CY333" s="4"/>
      <c r="CZ333" s="4"/>
      <c r="DA333" s="4"/>
      <c r="DB333" s="4"/>
      <c r="DC333" s="4"/>
      <c r="DE333" s="31"/>
      <c r="DZ333" s="6"/>
    </row>
    <row r="334" spans="1:130" s="5" customFormat="1" x14ac:dyDescent="0.25">
      <c r="A334" s="1" t="s">
        <v>2</v>
      </c>
      <c r="B334" s="8">
        <v>40</v>
      </c>
      <c r="C334" s="8">
        <v>47</v>
      </c>
      <c r="D334" s="8">
        <v>46</v>
      </c>
      <c r="E334" s="8"/>
      <c r="F334" s="8"/>
      <c r="G334" s="8"/>
      <c r="H334" s="8"/>
      <c r="J334" s="1" t="s">
        <v>2</v>
      </c>
      <c r="K334" s="8">
        <f>(SUM(B334:H334))/360</f>
        <v>0.36944444444444446</v>
      </c>
      <c r="L334" s="8">
        <f>(K334/K335)*100</f>
        <v>15.447154471544716</v>
      </c>
      <c r="M334" s="8">
        <f>(L334/100)*60</f>
        <v>9.2682926829268304</v>
      </c>
      <c r="AG334" s="11"/>
      <c r="AH334" s="3" t="s">
        <v>2</v>
      </c>
      <c r="AI334" s="7"/>
      <c r="AJ334" s="7">
        <v>63.333333333333336</v>
      </c>
      <c r="BB334" s="11"/>
      <c r="BC334" s="3" t="s">
        <v>7</v>
      </c>
      <c r="BD334" s="7">
        <v>39</v>
      </c>
      <c r="BE334" s="7">
        <f>BD334/K335</f>
        <v>16.306620209059233</v>
      </c>
      <c r="BL334" s="47"/>
      <c r="BW334" s="11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S334" s="4"/>
      <c r="CT334" s="4"/>
      <c r="CU334" s="4"/>
      <c r="CV334" s="54"/>
      <c r="CW334" s="4" t="s">
        <v>236</v>
      </c>
      <c r="CX334" s="4"/>
      <c r="CY334" s="4"/>
      <c r="CZ334" s="4"/>
      <c r="DA334" s="4"/>
      <c r="DB334" s="4"/>
      <c r="DC334" s="4"/>
      <c r="DE334" s="31"/>
      <c r="DZ334" s="6"/>
    </row>
    <row r="335" spans="1:130" s="5" customFormat="1" x14ac:dyDescent="0.25">
      <c r="A335" s="3" t="s">
        <v>10</v>
      </c>
      <c r="B335" s="7">
        <v>360</v>
      </c>
      <c r="C335" s="7">
        <v>360</v>
      </c>
      <c r="D335" s="7">
        <v>141</v>
      </c>
      <c r="E335" s="7"/>
      <c r="F335" s="7"/>
      <c r="G335" s="7"/>
      <c r="H335" s="7"/>
      <c r="I335"/>
      <c r="J335" s="3" t="s">
        <v>10</v>
      </c>
      <c r="K335" s="7">
        <f>(SUM(B335:H335))/360</f>
        <v>2.3916666666666666</v>
      </c>
      <c r="L335" s="7">
        <f>SUM(L332:L334)</f>
        <v>100.00000000000001</v>
      </c>
      <c r="M335" s="7">
        <f>SUM(M332:M334)</f>
        <v>60</v>
      </c>
      <c r="O335"/>
      <c r="P335"/>
      <c r="Q335"/>
      <c r="R335"/>
      <c r="S335"/>
      <c r="AG335" s="11"/>
      <c r="AH335" s="3"/>
      <c r="AI335" s="7"/>
      <c r="AJ335" s="7"/>
      <c r="BB335" s="11"/>
      <c r="BC335" s="3" t="s">
        <v>8</v>
      </c>
      <c r="BD335" s="7">
        <v>20</v>
      </c>
      <c r="BE335" s="7">
        <f>BD335/K335</f>
        <v>8.3623693379790947</v>
      </c>
      <c r="BL335" s="47"/>
      <c r="BW335" s="11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S335" s="4"/>
      <c r="CT335" s="4"/>
      <c r="CU335" s="4"/>
      <c r="CV335" s="54"/>
      <c r="CW335" s="4" t="s">
        <v>237</v>
      </c>
      <c r="CX335" s="4"/>
      <c r="CY335" s="4"/>
      <c r="CZ335" s="4"/>
      <c r="DA335" s="4"/>
      <c r="DB335" s="4"/>
      <c r="DC335" s="4"/>
      <c r="DE335" s="31"/>
      <c r="DZ335" s="6"/>
    </row>
    <row r="336" spans="1:130" s="5" customFormat="1" x14ac:dyDescent="0.25">
      <c r="A336" s="6"/>
      <c r="B336" s="6"/>
      <c r="C336" s="6"/>
      <c r="D336" s="6"/>
      <c r="E336" s="6"/>
      <c r="F336" s="6"/>
      <c r="G336" s="6"/>
      <c r="H336" s="6"/>
      <c r="J336" s="6"/>
      <c r="K336" s="6"/>
      <c r="L336" s="6"/>
      <c r="M336" s="6"/>
      <c r="AG336" s="11"/>
      <c r="AH336" s="6"/>
      <c r="AI336" s="6"/>
      <c r="AJ336" s="6"/>
      <c r="BB336" s="11"/>
      <c r="BC336" s="3" t="s">
        <v>9</v>
      </c>
      <c r="BD336" s="7">
        <v>7</v>
      </c>
      <c r="BE336" s="7">
        <f>BD336/K335</f>
        <v>2.9268292682926829</v>
      </c>
      <c r="BL336" s="47"/>
      <c r="BW336" s="11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S336" s="4"/>
      <c r="CT336" s="4"/>
      <c r="CU336" s="4"/>
      <c r="CV336" s="54"/>
      <c r="CW336" s="4" t="s">
        <v>171</v>
      </c>
      <c r="CX336" s="4"/>
      <c r="CY336" s="4"/>
      <c r="CZ336" s="4"/>
      <c r="DA336" s="4"/>
      <c r="DB336" s="4"/>
      <c r="DC336" s="4"/>
      <c r="DE336" s="31"/>
      <c r="DZ336" s="6"/>
    </row>
    <row r="337" spans="1:130" s="5" customFormat="1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AG337" s="11"/>
      <c r="BB337" s="11"/>
      <c r="BC337" s="6"/>
      <c r="BD337" s="6"/>
      <c r="BE337" s="6"/>
      <c r="BF337"/>
      <c r="BK337"/>
      <c r="BL337" s="47"/>
      <c r="BW337" s="11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S337" s="4"/>
      <c r="CT337" s="4"/>
      <c r="CU337" s="4"/>
      <c r="CV337" s="54"/>
      <c r="CW337" s="4" t="s">
        <v>172</v>
      </c>
      <c r="CX337" s="4"/>
      <c r="CY337" s="4"/>
      <c r="CZ337" s="4"/>
      <c r="DA337" s="4"/>
      <c r="DB337" s="4"/>
      <c r="DC337" s="4"/>
      <c r="DE337" s="31"/>
      <c r="DZ337" s="6"/>
    </row>
    <row r="338" spans="1:130" s="5" customFormat="1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AG338" s="11"/>
      <c r="BB338" s="11"/>
      <c r="BC338"/>
      <c r="BD338"/>
      <c r="BE338"/>
      <c r="BF338"/>
      <c r="BG338"/>
      <c r="BH338"/>
      <c r="BI338"/>
      <c r="BJ338"/>
      <c r="BK338"/>
      <c r="BW338" s="11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S338" s="4"/>
      <c r="CT338" s="4"/>
      <c r="CU338" s="4"/>
      <c r="CV338" s="54"/>
      <c r="CW338" s="4"/>
      <c r="CX338" s="4"/>
      <c r="CY338" s="4"/>
      <c r="CZ338" s="4"/>
      <c r="DA338" s="4"/>
      <c r="DB338" s="4"/>
      <c r="DC338" s="4"/>
      <c r="DE338" s="31"/>
      <c r="DZ338" s="6"/>
    </row>
    <row r="339" spans="1:130" s="5" customFormat="1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AG339" s="11"/>
      <c r="BB339" s="11"/>
      <c r="BC339"/>
      <c r="BD339"/>
      <c r="BE339"/>
      <c r="BF339"/>
      <c r="BG339"/>
      <c r="BH339"/>
      <c r="BI339"/>
      <c r="BJ339"/>
      <c r="BK339"/>
      <c r="BW339" s="11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V339" s="54"/>
      <c r="CW339" s="4"/>
      <c r="CX339" s="4"/>
      <c r="CY339" s="4"/>
      <c r="CZ339" s="4"/>
      <c r="DA339" s="4"/>
      <c r="DB339" s="4"/>
      <c r="DC339" s="4"/>
      <c r="DE339" s="31"/>
      <c r="DZ339" s="6"/>
    </row>
    <row r="340" spans="1:130" s="5" customFormat="1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AG340" s="11"/>
      <c r="BB340" s="11"/>
      <c r="BC340"/>
      <c r="BD340"/>
      <c r="BE340"/>
      <c r="BF340"/>
      <c r="BG340"/>
      <c r="BH340"/>
      <c r="BI340"/>
      <c r="BJ340"/>
      <c r="BK340"/>
      <c r="BW340" s="11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V340" s="54"/>
      <c r="CW340" s="4" t="s">
        <v>173</v>
      </c>
      <c r="CX340" s="4"/>
      <c r="CY340" s="4"/>
      <c r="CZ340" s="4"/>
      <c r="DA340" s="4"/>
      <c r="DB340" s="4"/>
      <c r="DC340" s="4"/>
      <c r="DE340" s="31"/>
      <c r="DZ340" s="6"/>
    </row>
    <row r="341" spans="1:130" s="5" customFormat="1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AG341" s="11"/>
      <c r="BB341" s="11"/>
      <c r="BC341"/>
      <c r="BD341"/>
      <c r="BE341"/>
      <c r="BF341"/>
      <c r="BG341"/>
      <c r="BH341"/>
      <c r="BI341"/>
      <c r="BJ341"/>
      <c r="BK341"/>
      <c r="BW341" s="1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V341" s="54"/>
      <c r="CW341" s="4" t="s">
        <v>98</v>
      </c>
      <c r="CX341" s="4"/>
      <c r="CY341" s="4"/>
      <c r="CZ341" s="4"/>
      <c r="DA341" s="4"/>
      <c r="DB341" s="4"/>
      <c r="DC341" s="4"/>
      <c r="DE341" s="31"/>
      <c r="DZ341" s="6"/>
    </row>
    <row r="342" spans="1:130" s="5" customForma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AG342" s="11"/>
      <c r="BB342" s="11"/>
      <c r="BC342"/>
      <c r="BD342"/>
      <c r="BE342"/>
      <c r="BF342"/>
      <c r="BG342"/>
      <c r="BH342"/>
      <c r="BI342"/>
      <c r="BJ342"/>
      <c r="BK342"/>
      <c r="BW342" s="11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V342" s="54"/>
      <c r="CW342" s="4" t="s">
        <v>99</v>
      </c>
      <c r="CX342" s="4" t="s">
        <v>100</v>
      </c>
      <c r="CY342" s="4" t="s">
        <v>174</v>
      </c>
      <c r="CZ342" s="4" t="s">
        <v>175</v>
      </c>
      <c r="DA342" s="4" t="s">
        <v>101</v>
      </c>
      <c r="DB342" s="4" t="s">
        <v>102</v>
      </c>
      <c r="DC342" s="4"/>
      <c r="DE342" s="31"/>
      <c r="DZ342" s="6"/>
    </row>
    <row r="343" spans="1:130" s="5" customFormat="1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AG343" s="11"/>
      <c r="BB343" s="11"/>
      <c r="BC343"/>
      <c r="BD343"/>
      <c r="BE343"/>
      <c r="BF343"/>
      <c r="BG343"/>
      <c r="BH343"/>
      <c r="BI343"/>
      <c r="BJ343"/>
      <c r="BK343"/>
      <c r="BW343" s="11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V343" s="54"/>
      <c r="CW343" s="43" t="s">
        <v>103</v>
      </c>
      <c r="CX343" s="43">
        <v>19.672999999999998</v>
      </c>
      <c r="CY343" s="43">
        <v>5</v>
      </c>
      <c r="CZ343" s="43">
        <v>12.659000000000001</v>
      </c>
      <c r="DA343" s="43" t="s">
        <v>104</v>
      </c>
      <c r="DB343" s="43" t="s">
        <v>105</v>
      </c>
      <c r="DC343" s="4"/>
      <c r="DE343" s="31"/>
      <c r="DZ343" s="6"/>
    </row>
    <row r="344" spans="1:130" s="5" customFormat="1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AG344" s="11"/>
      <c r="BB344" s="11"/>
      <c r="BC344"/>
      <c r="BD344"/>
      <c r="BE344"/>
      <c r="BF344"/>
      <c r="BG344"/>
      <c r="BH344"/>
      <c r="BI344"/>
      <c r="BJ344"/>
      <c r="BK344"/>
      <c r="BW344" s="11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V344" s="54"/>
      <c r="CW344" s="43" t="s">
        <v>106</v>
      </c>
      <c r="CX344" s="43">
        <v>15.765000000000001</v>
      </c>
      <c r="CY344" s="43">
        <v>5</v>
      </c>
      <c r="CZ344" s="43">
        <v>10.494</v>
      </c>
      <c r="DA344" s="43" t="s">
        <v>104</v>
      </c>
      <c r="DB344" s="43" t="s">
        <v>105</v>
      </c>
      <c r="DC344" s="4"/>
      <c r="DE344" s="31"/>
      <c r="DZ344" s="6"/>
    </row>
    <row r="345" spans="1:130" s="5" customFormat="1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AG345" s="11"/>
      <c r="BB345" s="11"/>
      <c r="BC345"/>
      <c r="BD345"/>
      <c r="BE345"/>
      <c r="BF345"/>
      <c r="BG345"/>
      <c r="BH345"/>
      <c r="BI345"/>
      <c r="BJ345"/>
      <c r="BK345"/>
      <c r="BW345" s="11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V345" s="54"/>
      <c r="CW345" s="4" t="s">
        <v>107</v>
      </c>
      <c r="CX345" s="4">
        <v>5.3230000000000004</v>
      </c>
      <c r="CY345" s="4">
        <v>5</v>
      </c>
      <c r="CZ345" s="4">
        <v>3.456</v>
      </c>
      <c r="DA345" s="4">
        <v>0.13600000000000001</v>
      </c>
      <c r="DB345" s="4" t="s">
        <v>108</v>
      </c>
      <c r="DC345" s="4"/>
      <c r="DE345" s="31"/>
      <c r="DZ345" s="6"/>
    </row>
    <row r="346" spans="1:130" s="5" customFormat="1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AG346" s="11"/>
      <c r="BB346" s="11"/>
      <c r="BC346"/>
      <c r="BD346"/>
      <c r="BE346"/>
      <c r="BF346"/>
      <c r="BG346"/>
      <c r="BH346"/>
      <c r="BI346"/>
      <c r="BJ346"/>
      <c r="BK346"/>
      <c r="BW346" s="11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V346" s="54"/>
      <c r="CW346" s="4" t="s">
        <v>109</v>
      </c>
      <c r="CX346" s="4">
        <v>3.3159999999999998</v>
      </c>
      <c r="CY346" s="4">
        <v>5</v>
      </c>
      <c r="CZ346" s="4">
        <v>2.1379999999999999</v>
      </c>
      <c r="DA346" s="4">
        <v>0.56399999999999995</v>
      </c>
      <c r="DB346" s="4" t="s">
        <v>110</v>
      </c>
      <c r="DC346" s="4"/>
      <c r="DE346" s="31"/>
      <c r="DZ346" s="6"/>
    </row>
    <row r="347" spans="1:130" s="5" customFormat="1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AG347" s="11"/>
      <c r="BB347" s="11"/>
      <c r="BC347"/>
      <c r="BD347"/>
      <c r="BE347"/>
      <c r="BF347"/>
      <c r="BG347"/>
      <c r="BH347"/>
      <c r="BI347"/>
      <c r="BJ347"/>
      <c r="BK347"/>
      <c r="BW347" s="11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V347" s="54"/>
      <c r="CW347" s="43" t="s">
        <v>111</v>
      </c>
      <c r="CX347" s="43">
        <v>16.356999999999999</v>
      </c>
      <c r="CY347" s="43">
        <v>5</v>
      </c>
      <c r="CZ347" s="43">
        <v>10.509</v>
      </c>
      <c r="DA347" s="43" t="s">
        <v>104</v>
      </c>
      <c r="DB347" s="43" t="s">
        <v>105</v>
      </c>
      <c r="DC347" s="4"/>
      <c r="DE347" s="31"/>
      <c r="DZ347" s="6"/>
    </row>
    <row r="348" spans="1:130" s="5" customFormat="1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AG348" s="11"/>
      <c r="BB348" s="11"/>
      <c r="BC348"/>
      <c r="BD348"/>
      <c r="BE348"/>
      <c r="BF348"/>
      <c r="BG348"/>
      <c r="BH348"/>
      <c r="BI348"/>
      <c r="BJ348"/>
      <c r="BK348"/>
      <c r="BW348" s="11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V348" s="54"/>
      <c r="CW348" s="43" t="s">
        <v>112</v>
      </c>
      <c r="CX348" s="43">
        <v>12.449</v>
      </c>
      <c r="CY348" s="43">
        <v>5</v>
      </c>
      <c r="CZ348" s="43">
        <v>8.2729999999999997</v>
      </c>
      <c r="DA348" s="43" t="s">
        <v>104</v>
      </c>
      <c r="DB348" s="43" t="s">
        <v>105</v>
      </c>
      <c r="DC348" s="4"/>
      <c r="DE348" s="31"/>
      <c r="DZ348" s="6"/>
    </row>
    <row r="349" spans="1:130" s="5" customFormat="1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AG349" s="11"/>
      <c r="BB349" s="11"/>
      <c r="BC349"/>
      <c r="BD349"/>
      <c r="BE349"/>
      <c r="BF349"/>
      <c r="BG349"/>
      <c r="BH349"/>
      <c r="BI349"/>
      <c r="BJ349"/>
      <c r="BK349"/>
      <c r="BW349" s="11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V349" s="54"/>
      <c r="CW349" s="4" t="s">
        <v>113</v>
      </c>
      <c r="CX349" s="4">
        <v>2.0070000000000001</v>
      </c>
      <c r="CY349" s="4">
        <v>5</v>
      </c>
      <c r="CZ349" s="4">
        <v>1.3009999999999999</v>
      </c>
      <c r="DA349" s="4">
        <v>0.88700000000000001</v>
      </c>
      <c r="DB349" s="4" t="s">
        <v>110</v>
      </c>
      <c r="DC349" s="4"/>
      <c r="DE349" s="31"/>
      <c r="DZ349" s="6"/>
    </row>
    <row r="350" spans="1:130" s="5" customFormat="1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AG350" s="11"/>
      <c r="BB350" s="11"/>
      <c r="BC350"/>
      <c r="BD350"/>
      <c r="BE350"/>
      <c r="BF350"/>
      <c r="BG350"/>
      <c r="BH350"/>
      <c r="BI350"/>
      <c r="BJ350"/>
      <c r="BK350"/>
      <c r="BW350" s="11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V350" s="54"/>
      <c r="CW350" s="43" t="s">
        <v>114</v>
      </c>
      <c r="CX350" s="43">
        <v>14.349</v>
      </c>
      <c r="CY350" s="43">
        <v>5</v>
      </c>
      <c r="CZ350" s="43">
        <v>9.2810000000000006</v>
      </c>
      <c r="DA350" s="43" t="s">
        <v>104</v>
      </c>
      <c r="DB350" s="43" t="s">
        <v>105</v>
      </c>
      <c r="DC350" s="4"/>
      <c r="DE350" s="31"/>
      <c r="DZ350" s="6"/>
    </row>
    <row r="351" spans="1:130" s="5" customForma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AG351" s="11"/>
      <c r="BB351" s="11"/>
      <c r="BC351"/>
      <c r="BD351"/>
      <c r="BE351"/>
      <c r="BF351"/>
      <c r="BG351"/>
      <c r="BH351"/>
      <c r="BI351"/>
      <c r="BJ351"/>
      <c r="BK351"/>
      <c r="BW351" s="1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V351" s="54"/>
      <c r="CW351" s="43" t="s">
        <v>115</v>
      </c>
      <c r="CX351" s="43">
        <v>10.441000000000001</v>
      </c>
      <c r="CY351" s="43">
        <v>5</v>
      </c>
      <c r="CZ351" s="43">
        <v>6.9889999999999999</v>
      </c>
      <c r="DA351" s="43" t="s">
        <v>104</v>
      </c>
      <c r="DB351" s="43" t="s">
        <v>105</v>
      </c>
      <c r="DC351" s="4"/>
      <c r="DE351" s="31"/>
      <c r="DZ351" s="6"/>
    </row>
    <row r="352" spans="1:130" s="5" customFormat="1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AG352" s="11"/>
      <c r="BB352" s="11"/>
      <c r="BC352"/>
      <c r="BD352"/>
      <c r="BE352"/>
      <c r="BF352"/>
      <c r="BG352"/>
      <c r="BH352"/>
      <c r="BI352"/>
      <c r="BJ352"/>
      <c r="BK352"/>
      <c r="BW352" s="11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V352" s="54"/>
      <c r="CW352" s="4" t="s">
        <v>116</v>
      </c>
      <c r="CX352" s="4">
        <v>3.9079999999999999</v>
      </c>
      <c r="CY352" s="4">
        <v>5</v>
      </c>
      <c r="CZ352" s="4">
        <v>2.5910000000000002</v>
      </c>
      <c r="DA352" s="4">
        <v>0.378</v>
      </c>
      <c r="DB352" s="4" t="s">
        <v>108</v>
      </c>
      <c r="DC352" s="4"/>
      <c r="DE352" s="31"/>
      <c r="DZ352" s="6"/>
    </row>
    <row r="353" spans="1:130" s="5" customFormat="1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AG353" s="11"/>
      <c r="BB353" s="11"/>
      <c r="BC353"/>
      <c r="BD353"/>
      <c r="BE353"/>
      <c r="BF353"/>
      <c r="BG353"/>
      <c r="BH353"/>
      <c r="BI353"/>
      <c r="BJ353"/>
      <c r="BK353"/>
      <c r="BW353" s="11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V353" s="54"/>
      <c r="CW353" s="4"/>
      <c r="CX353" s="4"/>
      <c r="CY353" s="4"/>
      <c r="CZ353" s="4"/>
      <c r="DA353" s="4"/>
      <c r="DB353" s="4"/>
      <c r="DC353" s="4"/>
      <c r="DE353" s="31"/>
      <c r="DZ353" s="6"/>
    </row>
    <row r="354" spans="1:130" s="5" customFormat="1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AG354" s="11"/>
      <c r="BB354" s="11"/>
      <c r="BC354"/>
      <c r="BD354"/>
      <c r="BE354"/>
      <c r="BF354"/>
      <c r="BG354"/>
      <c r="BH354"/>
      <c r="BI354"/>
      <c r="BJ354"/>
      <c r="BK354"/>
      <c r="BW354" s="11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V354" s="54"/>
      <c r="DE354" s="31"/>
      <c r="DZ354" s="6"/>
    </row>
    <row r="355" spans="1:130" s="5" customFormat="1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AG355" s="11"/>
      <c r="BB355" s="11"/>
      <c r="BC355"/>
      <c r="BD355"/>
      <c r="BE355"/>
      <c r="BF355"/>
      <c r="BG355"/>
      <c r="BH355"/>
      <c r="BI355"/>
      <c r="BJ355"/>
      <c r="BK355"/>
      <c r="BW355" s="11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V355" s="54"/>
      <c r="DE355" s="31"/>
      <c r="DZ355" s="6"/>
    </row>
    <row r="356" spans="1:130" s="5" customFormat="1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AG356" s="11"/>
      <c r="BB356" s="11"/>
      <c r="BC356"/>
      <c r="BD356"/>
      <c r="BE356"/>
      <c r="BF356"/>
      <c r="BG356"/>
      <c r="BH356"/>
      <c r="BI356"/>
      <c r="BJ356"/>
      <c r="BK356"/>
      <c r="BW356" s="11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V356" s="54"/>
      <c r="DE356" s="31"/>
      <c r="DZ356" s="6"/>
    </row>
    <row r="357" spans="1:130" s="5" customFormat="1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AG357" s="11"/>
      <c r="BB357" s="11"/>
      <c r="BC357"/>
      <c r="BD357"/>
      <c r="BE357"/>
      <c r="BF357"/>
      <c r="BG357"/>
      <c r="BH357"/>
      <c r="BI357"/>
      <c r="BJ357"/>
      <c r="BK357"/>
      <c r="BW357" s="11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V357" s="54"/>
      <c r="CW357" s="207" t="s">
        <v>89</v>
      </c>
      <c r="CX357" s="207"/>
      <c r="CY357" s="207"/>
      <c r="CZ357" s="207"/>
      <c r="DA357" s="207"/>
      <c r="DB357" s="207"/>
      <c r="DC357" s="207"/>
      <c r="DD357" s="207"/>
      <c r="DE357" s="31"/>
      <c r="DZ357" s="6"/>
    </row>
    <row r="358" spans="1:130" s="5" customFormat="1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AG358" s="11"/>
      <c r="BB358" s="11"/>
      <c r="BC358"/>
      <c r="BD358"/>
      <c r="BE358"/>
      <c r="BF358"/>
      <c r="BG358"/>
      <c r="BH358"/>
      <c r="BI358"/>
      <c r="BJ358"/>
      <c r="BK358"/>
      <c r="BW358" s="11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V358" s="54"/>
      <c r="CW358" s="25" t="s">
        <v>33</v>
      </c>
      <c r="CX358" s="25" t="s">
        <v>57</v>
      </c>
      <c r="CY358" s="25" t="s">
        <v>58</v>
      </c>
      <c r="CZ358" s="25" t="s">
        <v>59</v>
      </c>
      <c r="DA358" s="25" t="s">
        <v>34</v>
      </c>
      <c r="DB358" s="25" t="s">
        <v>35</v>
      </c>
      <c r="DC358" s="25"/>
      <c r="DD358" s="25"/>
      <c r="DE358" s="31"/>
      <c r="DZ358" s="6"/>
    </row>
    <row r="359" spans="1:130" s="5" customFormat="1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AG359" s="11"/>
      <c r="BB359" s="11"/>
      <c r="BC359"/>
      <c r="BD359"/>
      <c r="BE359"/>
      <c r="BF359"/>
      <c r="BG359"/>
      <c r="BH359"/>
      <c r="BI359"/>
      <c r="BJ359"/>
      <c r="BK359"/>
      <c r="BW359" s="11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V359" s="22" t="s">
        <v>16</v>
      </c>
      <c r="CW359" s="44"/>
      <c r="CX359" s="17"/>
      <c r="CY359" s="17">
        <v>24.221951911218383</v>
      </c>
      <c r="CZ359" s="17">
        <v>24.764234520310673</v>
      </c>
      <c r="DA359" s="63">
        <v>25.609930284209753</v>
      </c>
      <c r="DB359" s="2"/>
      <c r="DE359" s="31"/>
      <c r="DZ359" s="6"/>
    </row>
    <row r="360" spans="1:130" s="5" customFormat="1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AG360" s="11"/>
      <c r="BB360" s="11"/>
      <c r="BC360"/>
      <c r="BD360"/>
      <c r="BE360"/>
      <c r="BF360"/>
      <c r="BG360"/>
      <c r="BH360"/>
      <c r="BI360"/>
      <c r="BJ360"/>
      <c r="BK360"/>
      <c r="BW360" s="11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V360" s="22" t="s">
        <v>17</v>
      </c>
      <c r="CW360" s="44"/>
      <c r="CX360" s="17">
        <v>34.144176766414866</v>
      </c>
      <c r="CY360" s="17">
        <v>25.338866348101011</v>
      </c>
      <c r="CZ360" s="17">
        <v>23.667257440372854</v>
      </c>
      <c r="DA360" s="63">
        <v>23.728214342071254</v>
      </c>
      <c r="DB360" s="2">
        <v>24.472572709615058</v>
      </c>
      <c r="DE360" s="31"/>
      <c r="DZ360" s="6"/>
    </row>
    <row r="361" spans="1:130" s="5" customFormat="1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AG361" s="11"/>
      <c r="BB361" s="11"/>
      <c r="BC361"/>
      <c r="BD361"/>
      <c r="BE361"/>
      <c r="BF361"/>
      <c r="BG361"/>
      <c r="BH361"/>
      <c r="BI361"/>
      <c r="BJ361"/>
      <c r="BK361"/>
      <c r="BW361" s="1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V361" s="22" t="s">
        <v>18</v>
      </c>
      <c r="CW361" s="44"/>
      <c r="CX361" s="17">
        <v>34.606516792877805</v>
      </c>
      <c r="CY361" s="17">
        <v>26.559319852073425</v>
      </c>
      <c r="CZ361" s="17">
        <v>25.18586565239411</v>
      </c>
      <c r="DA361" s="63">
        <v>27.959758768133014</v>
      </c>
      <c r="DB361" s="2">
        <v>20.52552241474919</v>
      </c>
      <c r="DE361" s="31"/>
      <c r="DZ361" s="6"/>
    </row>
    <row r="362" spans="1:130" s="5" customFormat="1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AG362" s="11"/>
      <c r="BB362" s="11"/>
      <c r="BC362"/>
      <c r="BD362"/>
      <c r="BE362"/>
      <c r="BF362"/>
      <c r="BG362"/>
      <c r="BH362"/>
      <c r="BI362"/>
      <c r="BJ362"/>
      <c r="BK362"/>
      <c r="BW362" s="11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V362" s="22" t="s">
        <v>19</v>
      </c>
      <c r="CW362" s="44"/>
      <c r="CX362" s="17">
        <v>38.562715839256533</v>
      </c>
      <c r="CY362" s="17">
        <v>26.62893301409829</v>
      </c>
      <c r="CZ362" s="17">
        <v>24.370121026106695</v>
      </c>
      <c r="DA362" s="63">
        <v>24.419170286276636</v>
      </c>
      <c r="DB362" s="2">
        <v>26.868887643212396</v>
      </c>
      <c r="DE362" s="31"/>
      <c r="DZ362" s="6"/>
    </row>
    <row r="363" spans="1:130" s="5" customFormat="1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AG363" s="11"/>
      <c r="BB363" s="11"/>
      <c r="BC363"/>
      <c r="BD363"/>
      <c r="BE363"/>
      <c r="BF363"/>
      <c r="BG363"/>
      <c r="BH363"/>
      <c r="BI363"/>
      <c r="BJ363"/>
      <c r="BK363"/>
      <c r="BW363" s="11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V363" s="22" t="s">
        <v>20</v>
      </c>
      <c r="CW363" s="44"/>
      <c r="CX363" s="17">
        <v>42.335018248262983</v>
      </c>
      <c r="CY363" s="17">
        <v>27.155768086940348</v>
      </c>
      <c r="CZ363" s="17"/>
      <c r="DA363" s="63"/>
      <c r="DB363" s="2">
        <v>29.988224986408468</v>
      </c>
      <c r="DE363" s="31"/>
      <c r="DZ363" s="6"/>
    </row>
    <row r="364" spans="1:130" s="5" customFormat="1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AG364" s="11"/>
      <c r="BB364" s="11"/>
      <c r="BC364"/>
      <c r="BD364"/>
      <c r="BE364"/>
      <c r="BF364"/>
      <c r="BG364"/>
      <c r="BH364"/>
      <c r="BI364"/>
      <c r="BJ364"/>
      <c r="BK364"/>
      <c r="BW364" s="11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V364" s="22" t="s">
        <v>21</v>
      </c>
      <c r="CW364" s="44"/>
      <c r="CX364" s="17">
        <v>38.27773640429394</v>
      </c>
      <c r="CY364" s="17">
        <v>28.624187574841681</v>
      </c>
      <c r="CZ364" s="17">
        <v>24.31922519781811</v>
      </c>
      <c r="DA364" s="63">
        <v>33.22602801062159</v>
      </c>
      <c r="DB364" s="2">
        <v>25.850167997212314</v>
      </c>
      <c r="DE364" s="31"/>
      <c r="DZ364" s="6"/>
    </row>
    <row r="365" spans="1:130" s="5" customFormat="1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AG365" s="11"/>
      <c r="BB365" s="11"/>
      <c r="BC365"/>
      <c r="BD365"/>
      <c r="BE365"/>
      <c r="BF365"/>
      <c r="BG365"/>
      <c r="BH365"/>
      <c r="BI365"/>
      <c r="BJ365"/>
      <c r="BK365"/>
      <c r="BW365" s="11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V365" s="22" t="s">
        <v>22</v>
      </c>
      <c r="CW365" s="44"/>
      <c r="CX365" s="17">
        <v>29.92927285699783</v>
      </c>
      <c r="CY365" s="17">
        <v>26.703763914826208</v>
      </c>
      <c r="CZ365" s="17">
        <v>23.81094836845698</v>
      </c>
      <c r="DA365" s="63"/>
      <c r="DB365" s="2">
        <v>26.284983939719908</v>
      </c>
      <c r="DE365" s="31"/>
      <c r="DZ365" s="6"/>
    </row>
    <row r="366" spans="1:130" s="5" customFormat="1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AG366" s="11"/>
      <c r="BB366" s="11"/>
      <c r="BC366"/>
      <c r="BD366"/>
      <c r="BE366"/>
      <c r="BF366"/>
      <c r="BG366"/>
      <c r="BH366"/>
      <c r="BI366"/>
      <c r="BJ366"/>
      <c r="BK366"/>
      <c r="BW366" s="11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V366" s="22" t="s">
        <v>28</v>
      </c>
      <c r="CW366" s="44"/>
      <c r="CX366" s="17">
        <v>29.012780466509298</v>
      </c>
      <c r="CY366" s="17">
        <v>32.588713665149257</v>
      </c>
      <c r="CZ366" s="17">
        <v>26.913126563302978</v>
      </c>
      <c r="DA366" s="63">
        <v>25.381438286220661</v>
      </c>
      <c r="DB366" s="2">
        <v>28.623506551186697</v>
      </c>
      <c r="DE366" s="31"/>
      <c r="DZ366" s="6"/>
    </row>
    <row r="367" spans="1:130" s="5" customFormat="1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AG367" s="11"/>
      <c r="BB367" s="11"/>
      <c r="BC367"/>
      <c r="BD367"/>
      <c r="BE367"/>
      <c r="BF367"/>
      <c r="BG367"/>
      <c r="BH367"/>
      <c r="BI367"/>
      <c r="BJ367"/>
      <c r="BK367"/>
      <c r="BW367" s="11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V367" s="22" t="s">
        <v>23</v>
      </c>
      <c r="CW367" s="44"/>
      <c r="CX367" s="17">
        <v>35.111793686425465</v>
      </c>
      <c r="CY367" s="17">
        <v>29.820604699028689</v>
      </c>
      <c r="CZ367" s="17"/>
      <c r="DA367" s="63">
        <v>23.661431485585524</v>
      </c>
      <c r="DB367" s="2"/>
      <c r="DE367" s="31"/>
      <c r="DZ367" s="6"/>
    </row>
    <row r="368" spans="1:130" s="5" customFormat="1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AG368" s="11"/>
      <c r="BB368" s="11"/>
      <c r="BC368"/>
      <c r="BD368"/>
      <c r="BE368"/>
      <c r="BF368"/>
      <c r="BG368"/>
      <c r="BH368"/>
      <c r="BI368"/>
      <c r="BJ368"/>
      <c r="BK368"/>
      <c r="BW368" s="11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V368" s="22" t="s">
        <v>24</v>
      </c>
      <c r="CW368" s="44"/>
      <c r="CX368" s="17"/>
      <c r="CY368" s="17"/>
      <c r="CZ368" s="17">
        <v>25.822043332947093</v>
      </c>
      <c r="DA368" s="63"/>
      <c r="DB368" s="2"/>
      <c r="DE368" s="31"/>
      <c r="DZ368" s="6"/>
    </row>
    <row r="369" spans="1:130" s="5" customFormat="1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AG369" s="11"/>
      <c r="BB369" s="11"/>
      <c r="BC369"/>
      <c r="BD369"/>
      <c r="BE369"/>
      <c r="BF369"/>
      <c r="BG369"/>
      <c r="BH369"/>
      <c r="BI369"/>
      <c r="BJ369"/>
      <c r="BK369"/>
      <c r="BW369" s="11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V369" s="22" t="s">
        <v>25</v>
      </c>
      <c r="CY369" s="17"/>
      <c r="CZ369" s="17"/>
      <c r="DA369" s="63">
        <v>27.436986561031745</v>
      </c>
      <c r="DB369" s="2">
        <v>28.071057393631261</v>
      </c>
      <c r="DE369" s="31"/>
      <c r="DZ369" s="6"/>
    </row>
    <row r="370" spans="1:130" s="5" customFormat="1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AG370" s="11"/>
      <c r="BB370" s="11"/>
      <c r="BC370"/>
      <c r="BD370"/>
      <c r="BE370"/>
      <c r="BF370"/>
      <c r="BG370"/>
      <c r="BH370"/>
      <c r="BI370"/>
      <c r="BJ370"/>
      <c r="BK370"/>
      <c r="BW370" s="11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V370" s="54"/>
      <c r="CW370" s="4" t="s">
        <v>166</v>
      </c>
      <c r="CX370" s="4" t="s">
        <v>250</v>
      </c>
      <c r="CY370" s="4"/>
      <c r="CZ370" s="4"/>
      <c r="DA370" s="4"/>
      <c r="DB370" s="4"/>
      <c r="DC370" s="4"/>
      <c r="DD370" s="4"/>
      <c r="DE370" s="31"/>
      <c r="DZ370" s="6"/>
    </row>
    <row r="371" spans="1:130" s="5" customFormat="1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AG371" s="11"/>
      <c r="BB371" s="11"/>
      <c r="BC371"/>
      <c r="BD371"/>
      <c r="BE371"/>
      <c r="BF371"/>
      <c r="BG371"/>
      <c r="BH371"/>
      <c r="BI371"/>
      <c r="BJ371"/>
      <c r="BK371"/>
      <c r="BW371" s="1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V371" s="54"/>
      <c r="CW371" s="4"/>
      <c r="CX371" s="4"/>
      <c r="CY371" s="4"/>
      <c r="CZ371" s="4"/>
      <c r="DA371" s="4"/>
      <c r="DB371" s="4"/>
      <c r="DC371" s="4"/>
      <c r="DD371" s="4"/>
      <c r="DE371" s="31"/>
      <c r="DZ371" s="6"/>
    </row>
    <row r="372" spans="1:130" s="5" customFormat="1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AG372" s="11"/>
      <c r="BB372" s="11"/>
      <c r="BC372"/>
      <c r="BD372"/>
      <c r="BE372"/>
      <c r="BF372"/>
      <c r="BG372"/>
      <c r="BH372"/>
      <c r="BI372"/>
      <c r="BJ372"/>
      <c r="BK372"/>
      <c r="BW372" s="11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V372" s="54"/>
      <c r="CW372" s="4" t="s">
        <v>251</v>
      </c>
      <c r="CX372" s="4"/>
      <c r="CY372" s="4"/>
      <c r="CZ372" s="4"/>
      <c r="DA372" s="4"/>
      <c r="DB372" s="4"/>
      <c r="DC372" s="4"/>
      <c r="DD372" s="4"/>
      <c r="DE372" s="31"/>
      <c r="DZ372" s="6"/>
    </row>
    <row r="373" spans="1:130" s="5" customFormat="1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AG373" s="11"/>
      <c r="BB373" s="11"/>
      <c r="BC373"/>
      <c r="BD373"/>
      <c r="BE373"/>
      <c r="BF373"/>
      <c r="BG373"/>
      <c r="BH373"/>
      <c r="BI373"/>
      <c r="BJ373"/>
      <c r="BK373"/>
      <c r="BW373" s="11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V373" s="54"/>
      <c r="CW373" s="4"/>
      <c r="CX373" s="4"/>
      <c r="CY373" s="4"/>
      <c r="CZ373" s="4"/>
      <c r="DA373" s="4"/>
      <c r="DB373" s="4"/>
      <c r="DC373" s="4"/>
      <c r="DD373" s="4"/>
      <c r="DE373" s="31"/>
      <c r="DZ373" s="6"/>
    </row>
    <row r="374" spans="1:130" s="5" customFormat="1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AG374" s="11"/>
      <c r="BB374" s="11"/>
      <c r="BC374"/>
      <c r="BD374"/>
      <c r="BE374"/>
      <c r="BF374"/>
      <c r="BG374"/>
      <c r="BH374"/>
      <c r="BI374"/>
      <c r="BJ374"/>
      <c r="BK374"/>
      <c r="BW374" s="11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V374" s="54"/>
      <c r="CW374" s="4" t="s">
        <v>91</v>
      </c>
      <c r="CX374" s="4" t="s">
        <v>126</v>
      </c>
      <c r="CY374" s="4" t="s">
        <v>252</v>
      </c>
      <c r="CZ374" s="4"/>
      <c r="DA374" s="4"/>
      <c r="DB374" s="4"/>
      <c r="DC374" s="4"/>
      <c r="DD374" s="4"/>
      <c r="DE374" s="31"/>
      <c r="DZ374" s="6"/>
    </row>
    <row r="375" spans="1:130" s="5" customFormat="1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AG375" s="11"/>
      <c r="BB375" s="11"/>
      <c r="BC375"/>
      <c r="BD375"/>
      <c r="BE375"/>
      <c r="BF375"/>
      <c r="BG375"/>
      <c r="BH375"/>
      <c r="BI375"/>
      <c r="BJ375"/>
      <c r="BK375"/>
      <c r="BW375" s="11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V375" s="54"/>
      <c r="CW375" s="4"/>
      <c r="CX375" s="4"/>
      <c r="CY375" s="4"/>
      <c r="CZ375" s="4"/>
      <c r="DA375" s="4"/>
      <c r="DB375" s="4"/>
      <c r="DC375" s="4"/>
      <c r="DD375" s="4"/>
      <c r="DE375" s="31"/>
      <c r="DF375"/>
      <c r="DG375"/>
      <c r="DZ375" s="6"/>
    </row>
    <row r="376" spans="1:130" s="5" customFormat="1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AG376" s="11"/>
      <c r="BB376" s="11"/>
      <c r="BC376"/>
      <c r="BD376"/>
      <c r="BE376"/>
      <c r="BF376"/>
      <c r="BG376"/>
      <c r="BH376"/>
      <c r="BI376"/>
      <c r="BJ376"/>
      <c r="BK376"/>
      <c r="BW376" s="11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V376" s="54"/>
      <c r="CW376" s="4" t="s">
        <v>93</v>
      </c>
      <c r="CX376" s="4" t="s">
        <v>126</v>
      </c>
      <c r="CY376" s="4" t="s">
        <v>253</v>
      </c>
      <c r="CZ376" s="4"/>
      <c r="DA376" s="4"/>
      <c r="DB376" s="4"/>
      <c r="DC376" s="4"/>
      <c r="DD376" s="4"/>
      <c r="DE376" s="31"/>
      <c r="DF376"/>
      <c r="DG376"/>
      <c r="DZ376" s="6"/>
    </row>
    <row r="377" spans="1:130" s="5" customFormat="1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AG377" s="11"/>
      <c r="BB377" s="11"/>
      <c r="BC377"/>
      <c r="BD377"/>
      <c r="BE377"/>
      <c r="BF377"/>
      <c r="BG377"/>
      <c r="BH377"/>
      <c r="BI377"/>
      <c r="BJ377"/>
      <c r="BK377"/>
      <c r="BW377" s="11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V377" s="54"/>
      <c r="CW377" s="4"/>
      <c r="CX377" s="4"/>
      <c r="CY377" s="4"/>
      <c r="CZ377" s="4"/>
      <c r="DA377" s="4"/>
      <c r="DB377" s="4"/>
      <c r="DC377" s="4"/>
      <c r="DD377" s="4"/>
      <c r="DE377" s="31"/>
      <c r="DF377"/>
      <c r="DG377"/>
      <c r="DZ377" s="6"/>
    </row>
    <row r="378" spans="1:130" s="5" customFormat="1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AG378" s="11"/>
      <c r="BB378" s="11"/>
      <c r="BC378"/>
      <c r="BD378"/>
      <c r="BE378"/>
      <c r="BF378"/>
      <c r="BG378"/>
      <c r="BH378"/>
      <c r="BI378"/>
      <c r="BJ378"/>
      <c r="BK378"/>
      <c r="BW378" s="11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V378" s="54"/>
      <c r="CW378" s="4" t="s">
        <v>153</v>
      </c>
      <c r="CX378" s="4" t="s">
        <v>94</v>
      </c>
      <c r="CY378" s="4" t="s">
        <v>95</v>
      </c>
      <c r="CZ378" s="4" t="s">
        <v>96</v>
      </c>
      <c r="DA378" s="4" t="s">
        <v>97</v>
      </c>
      <c r="DB378" s="4" t="s">
        <v>5</v>
      </c>
      <c r="DC378" s="4"/>
      <c r="DD378" s="4"/>
      <c r="DE378" s="31"/>
      <c r="DF378"/>
      <c r="DG378"/>
      <c r="DZ378" s="6"/>
    </row>
    <row r="379" spans="1:130" s="5" customFormat="1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AG379" s="11"/>
      <c r="BB379" s="11"/>
      <c r="BC379"/>
      <c r="BD379"/>
      <c r="BE379"/>
      <c r="BF379"/>
      <c r="BG379"/>
      <c r="BH379"/>
      <c r="BI379"/>
      <c r="BJ379"/>
      <c r="BK379"/>
      <c r="BW379" s="11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V379" s="54"/>
      <c r="CW379" s="4" t="s">
        <v>57</v>
      </c>
      <c r="CX379" s="4">
        <v>9</v>
      </c>
      <c r="CY379" s="4">
        <v>1</v>
      </c>
      <c r="CZ379" s="4">
        <v>35.247999999999998</v>
      </c>
      <c r="DA379" s="4">
        <v>4.4589999999999996</v>
      </c>
      <c r="DB379" s="4">
        <v>1.577</v>
      </c>
      <c r="DC379" s="4"/>
      <c r="DD379" s="4"/>
      <c r="DE379" s="31"/>
      <c r="DF379"/>
      <c r="DG379"/>
      <c r="DZ379" s="6"/>
    </row>
    <row r="380" spans="1:130" s="5" customFormat="1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AG380" s="11"/>
      <c r="BB380" s="11"/>
      <c r="BC380"/>
      <c r="BD380"/>
      <c r="BE380"/>
      <c r="BF380"/>
      <c r="BG380"/>
      <c r="BH380"/>
      <c r="BI380"/>
      <c r="BJ380"/>
      <c r="BK380"/>
      <c r="BW380" s="11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V380" s="54"/>
      <c r="CW380" s="4" t="s">
        <v>58</v>
      </c>
      <c r="CX380" s="4">
        <v>9</v>
      </c>
      <c r="CY380" s="4">
        <v>0</v>
      </c>
      <c r="CZ380" s="4">
        <v>27.515999999999998</v>
      </c>
      <c r="DA380" s="4">
        <v>2.5089999999999999</v>
      </c>
      <c r="DB380" s="4">
        <v>0.83599999999999997</v>
      </c>
      <c r="DC380" s="4"/>
      <c r="DD380" s="4"/>
      <c r="DE380" s="31"/>
      <c r="DF380"/>
      <c r="DG380"/>
      <c r="DZ380" s="6"/>
    </row>
    <row r="381" spans="1:130" s="5" customFormat="1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AG381" s="11"/>
      <c r="BB381" s="11"/>
      <c r="BC381"/>
      <c r="BD381"/>
      <c r="BE381"/>
      <c r="BF381"/>
      <c r="BG381"/>
      <c r="BH381"/>
      <c r="BI381"/>
      <c r="BJ381"/>
      <c r="BK381"/>
      <c r="BW381" s="1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V381" s="54"/>
      <c r="CW381" s="4" t="s">
        <v>59</v>
      </c>
      <c r="CX381" s="4">
        <v>10</v>
      </c>
      <c r="CY381" s="4">
        <v>2</v>
      </c>
      <c r="CZ381" s="4">
        <v>24.856999999999999</v>
      </c>
      <c r="DA381" s="4">
        <v>1.0900000000000001</v>
      </c>
      <c r="DB381" s="4">
        <v>0.38500000000000001</v>
      </c>
      <c r="DC381" s="4"/>
      <c r="DD381" s="4"/>
      <c r="DE381" s="31"/>
      <c r="DF381"/>
      <c r="DG381"/>
      <c r="DZ381" s="6"/>
    </row>
    <row r="382" spans="1:130" s="5" customFormat="1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AG382" s="11"/>
      <c r="BB382" s="11"/>
      <c r="BC382"/>
      <c r="BD382"/>
      <c r="BE382"/>
      <c r="BF382"/>
      <c r="BG382"/>
      <c r="BH382"/>
      <c r="BI382"/>
      <c r="BJ382"/>
      <c r="BK382"/>
      <c r="BW382" s="11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V382" s="54"/>
      <c r="CW382" s="4" t="s">
        <v>34</v>
      </c>
      <c r="CX382" s="4">
        <v>11</v>
      </c>
      <c r="CY382" s="4">
        <v>3</v>
      </c>
      <c r="CZ382" s="4">
        <v>26.428000000000001</v>
      </c>
      <c r="DA382" s="4">
        <v>3.17</v>
      </c>
      <c r="DB382" s="4">
        <v>1.121</v>
      </c>
      <c r="DC382" s="4"/>
      <c r="DD382" s="4"/>
      <c r="DE382" s="31"/>
      <c r="DF382"/>
      <c r="DG382"/>
      <c r="DZ382" s="6"/>
    </row>
    <row r="383" spans="1:130" s="5" customFormat="1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AG383" s="11"/>
      <c r="BB383" s="11"/>
      <c r="BC383"/>
      <c r="BD383"/>
      <c r="BE383"/>
      <c r="BF383"/>
      <c r="BG383"/>
      <c r="BH383"/>
      <c r="BI383"/>
      <c r="BJ383"/>
      <c r="BK383"/>
      <c r="BW383" s="11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V383" s="54"/>
      <c r="CW383" s="4" t="s">
        <v>35</v>
      </c>
      <c r="CX383" s="4">
        <v>11</v>
      </c>
      <c r="CY383" s="4">
        <v>3</v>
      </c>
      <c r="CZ383" s="4">
        <v>26.335999999999999</v>
      </c>
      <c r="DA383" s="4">
        <v>2.9119999999999999</v>
      </c>
      <c r="DB383" s="4">
        <v>1.0289999999999999</v>
      </c>
      <c r="DC383" s="4"/>
      <c r="DD383" s="4"/>
      <c r="DE383" s="31"/>
      <c r="DF383"/>
      <c r="DG383"/>
      <c r="DZ383" s="6"/>
    </row>
    <row r="384" spans="1:130" s="5" customFormat="1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AG384" s="11"/>
      <c r="BB384" s="11"/>
      <c r="BC384"/>
      <c r="BD384"/>
      <c r="BE384"/>
      <c r="BF384"/>
      <c r="BG384"/>
      <c r="BH384"/>
      <c r="BI384"/>
      <c r="BJ384"/>
      <c r="BK384"/>
      <c r="BW384" s="11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V384" s="54"/>
      <c r="CW384" s="4"/>
      <c r="CX384" s="4"/>
      <c r="CY384" s="4"/>
      <c r="CZ384" s="4"/>
      <c r="DA384" s="4"/>
      <c r="DB384" s="4"/>
      <c r="DC384" s="4"/>
      <c r="DD384" s="4"/>
      <c r="DE384" s="31"/>
      <c r="DF384"/>
      <c r="DG384"/>
      <c r="DZ384" s="6"/>
    </row>
    <row r="385" spans="1:130" s="5" customFormat="1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AG385" s="11"/>
      <c r="BB385" s="11"/>
      <c r="BC385"/>
      <c r="BD385"/>
      <c r="BE385"/>
      <c r="BF385"/>
      <c r="BG385"/>
      <c r="BH385"/>
      <c r="BI385"/>
      <c r="BJ385"/>
      <c r="BK385"/>
      <c r="BW385" s="11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V385" s="54"/>
      <c r="CW385" s="4" t="s">
        <v>154</v>
      </c>
      <c r="CX385" s="4" t="s">
        <v>155</v>
      </c>
      <c r="CY385" s="4" t="s">
        <v>156</v>
      </c>
      <c r="CZ385" s="4" t="s">
        <v>157</v>
      </c>
      <c r="DA385" s="4" t="s">
        <v>158</v>
      </c>
      <c r="DB385" s="4" t="s">
        <v>159</v>
      </c>
      <c r="DC385" s="4"/>
      <c r="DD385" s="4"/>
      <c r="DE385" s="31"/>
      <c r="DF385"/>
      <c r="DG385"/>
      <c r="DZ385" s="6"/>
    </row>
    <row r="386" spans="1:130" s="5" customFormat="1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AG386" s="11"/>
      <c r="BB386" s="11"/>
      <c r="BC386"/>
      <c r="BD386"/>
      <c r="BE386"/>
      <c r="BF386"/>
      <c r="BG386"/>
      <c r="BH386"/>
      <c r="BI386"/>
      <c r="BJ386"/>
      <c r="BK386"/>
      <c r="BW386" s="11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V386" s="54"/>
      <c r="CW386" s="4" t="s">
        <v>160</v>
      </c>
      <c r="CX386" s="4">
        <v>10</v>
      </c>
      <c r="CY386" s="4">
        <v>105.015</v>
      </c>
      <c r="CZ386" s="4">
        <v>10.500999999999999</v>
      </c>
      <c r="DA386" s="4"/>
      <c r="DB386" s="4"/>
      <c r="DC386" s="4"/>
      <c r="DD386" s="4"/>
      <c r="DE386" s="31"/>
      <c r="DF386"/>
      <c r="DG386"/>
      <c r="DZ386" s="6"/>
    </row>
    <row r="387" spans="1:130" s="5" customFormat="1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AG387" s="11"/>
      <c r="BB387" s="11"/>
      <c r="BC387"/>
      <c r="BD387"/>
      <c r="BE387"/>
      <c r="BF387"/>
      <c r="BG387"/>
      <c r="BH387"/>
      <c r="BI387"/>
      <c r="BJ387"/>
      <c r="BK387"/>
      <c r="BW387" s="11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V387" s="54"/>
      <c r="CW387" s="4" t="s">
        <v>161</v>
      </c>
      <c r="CX387" s="4">
        <v>4</v>
      </c>
      <c r="CY387" s="4">
        <v>477.214</v>
      </c>
      <c r="CZ387" s="4">
        <v>119.304</v>
      </c>
      <c r="DA387" s="4">
        <v>13.94</v>
      </c>
      <c r="DB387" s="4" t="s">
        <v>104</v>
      </c>
      <c r="DC387" s="4"/>
      <c r="DD387" s="4"/>
      <c r="DE387" s="31"/>
      <c r="DF387"/>
      <c r="DG387"/>
      <c r="DZ387" s="6"/>
    </row>
    <row r="388" spans="1:130" s="5" customFormat="1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AG388" s="11"/>
      <c r="BB388" s="11"/>
      <c r="BC388"/>
      <c r="BD388"/>
      <c r="BE388"/>
      <c r="BF388"/>
      <c r="BG388"/>
      <c r="BH388"/>
      <c r="BI388"/>
      <c r="BJ388"/>
      <c r="BK388"/>
      <c r="BW388" s="11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V388" s="54"/>
      <c r="CW388" s="4" t="s">
        <v>162</v>
      </c>
      <c r="CX388" s="4">
        <v>26</v>
      </c>
      <c r="CY388" s="4">
        <v>222.517</v>
      </c>
      <c r="CZ388" s="4">
        <v>8.5579999999999998</v>
      </c>
      <c r="DA388" s="4"/>
      <c r="DB388" s="4"/>
      <c r="DC388" s="4"/>
      <c r="DD388" s="4"/>
      <c r="DE388" s="31"/>
      <c r="DF388"/>
      <c r="DG388"/>
      <c r="DZ388" s="6"/>
    </row>
    <row r="389" spans="1:130" s="5" customFormat="1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AG389" s="11"/>
      <c r="BB389" s="11"/>
      <c r="BC389"/>
      <c r="BD389"/>
      <c r="BE389"/>
      <c r="BF389"/>
      <c r="BG389"/>
      <c r="BH389"/>
      <c r="BI389"/>
      <c r="BJ389"/>
      <c r="BK389"/>
      <c r="BW389" s="11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V389" s="54"/>
      <c r="CW389" s="4" t="s">
        <v>163</v>
      </c>
      <c r="CX389" s="4">
        <v>40</v>
      </c>
      <c r="CY389" s="4">
        <v>870.67100000000005</v>
      </c>
      <c r="CZ389" s="4">
        <v>21.766999999999999</v>
      </c>
      <c r="DA389" s="4"/>
      <c r="DB389" s="4"/>
      <c r="DC389" s="4"/>
      <c r="DD389" s="4"/>
      <c r="DE389" s="31"/>
      <c r="DF389"/>
      <c r="DG389"/>
      <c r="DZ389" s="6"/>
    </row>
    <row r="390" spans="1:130" s="5" customFormat="1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AG390" s="11"/>
      <c r="BB390" s="11"/>
      <c r="BC390"/>
      <c r="BD390"/>
      <c r="BE390"/>
      <c r="BF390"/>
      <c r="BG390"/>
      <c r="BH390"/>
      <c r="BI390"/>
      <c r="BJ390"/>
      <c r="BK390"/>
      <c r="BW390" s="11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V390" s="54"/>
      <c r="CW390" s="4"/>
      <c r="CX390" s="4"/>
      <c r="CY390" s="4"/>
      <c r="CZ390" s="4"/>
      <c r="DA390" s="4"/>
      <c r="DB390" s="4"/>
      <c r="DC390" s="4"/>
      <c r="DD390" s="4"/>
      <c r="DE390" s="31"/>
      <c r="DF390"/>
      <c r="DG390"/>
      <c r="DZ390" s="6"/>
    </row>
    <row r="391" spans="1:130" s="5" customFormat="1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AG391" s="11"/>
      <c r="BB391" s="11"/>
      <c r="BC391"/>
      <c r="BD391"/>
      <c r="BE391"/>
      <c r="BF391"/>
      <c r="BG391"/>
      <c r="BH391"/>
      <c r="BI391"/>
      <c r="BJ391"/>
      <c r="BK391"/>
      <c r="BW391" s="1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V391" s="54"/>
      <c r="CW391" s="4" t="s">
        <v>164</v>
      </c>
      <c r="CX391" s="4"/>
      <c r="CY391" s="4"/>
      <c r="CZ391" s="4"/>
      <c r="DA391" s="4"/>
      <c r="DB391" s="4"/>
      <c r="DC391" s="4"/>
      <c r="DD391" s="4"/>
      <c r="DE391" s="31"/>
      <c r="DF391"/>
      <c r="DG391"/>
      <c r="DZ391" s="6"/>
    </row>
    <row r="392" spans="1:130" s="5" customFormat="1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AG392" s="11"/>
      <c r="BB392" s="11"/>
      <c r="BC392"/>
      <c r="BD392"/>
      <c r="BE392"/>
      <c r="BF392"/>
      <c r="BG392"/>
      <c r="BH392"/>
      <c r="BI392"/>
      <c r="BJ392"/>
      <c r="BK392"/>
      <c r="BW392" s="11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V392" s="54"/>
      <c r="CW392" s="4"/>
      <c r="CX392" s="4"/>
      <c r="CY392" s="4"/>
      <c r="CZ392" s="4"/>
      <c r="DA392" s="4"/>
      <c r="DB392" s="4"/>
      <c r="DC392" s="4"/>
      <c r="DD392" s="4"/>
      <c r="DE392" s="31"/>
      <c r="DF392"/>
      <c r="DG392"/>
      <c r="DZ392" s="6"/>
    </row>
    <row r="393" spans="1:130" s="5" customFormat="1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AG393" s="11"/>
      <c r="BB393" s="11"/>
      <c r="BC393"/>
      <c r="BD393"/>
      <c r="BE393"/>
      <c r="BF393"/>
      <c r="BG393"/>
      <c r="BH393"/>
      <c r="BI393"/>
      <c r="BJ393"/>
      <c r="BK393"/>
      <c r="BW393" s="11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V393" s="54"/>
      <c r="CW393" s="4" t="s">
        <v>189</v>
      </c>
      <c r="CX393" s="4"/>
      <c r="CY393" s="4"/>
      <c r="CZ393" s="4"/>
      <c r="DA393" s="4"/>
      <c r="DB393" s="4"/>
      <c r="DC393" s="4"/>
      <c r="DD393" s="4"/>
      <c r="DE393" s="31"/>
      <c r="DF393"/>
      <c r="DG393"/>
      <c r="DZ393" s="6"/>
    </row>
    <row r="394" spans="1:130" s="5" customFormat="1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AG394" s="11"/>
      <c r="BB394" s="11"/>
      <c r="BC394"/>
      <c r="BD394"/>
      <c r="BE394"/>
      <c r="BF394"/>
      <c r="BG394"/>
      <c r="BH394"/>
      <c r="BI394"/>
      <c r="BJ394"/>
      <c r="BK394"/>
      <c r="BW394" s="11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V394" s="54"/>
      <c r="CW394" s="4"/>
      <c r="CX394" s="4"/>
      <c r="CY394" s="4"/>
      <c r="CZ394" s="4"/>
      <c r="DA394" s="4"/>
      <c r="DB394" s="4"/>
      <c r="DC394" s="4"/>
      <c r="DD394" s="4"/>
      <c r="DE394" s="31"/>
      <c r="DF394"/>
      <c r="DG394"/>
      <c r="DZ394" s="6"/>
    </row>
    <row r="395" spans="1:130" s="5" customFormat="1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AG395" s="11"/>
      <c r="BB395" s="11"/>
      <c r="BC395"/>
      <c r="BD395"/>
      <c r="BE395"/>
      <c r="BF395"/>
      <c r="BG395"/>
      <c r="BH395"/>
      <c r="BI395"/>
      <c r="BJ395"/>
      <c r="BK395"/>
      <c r="BW395" s="11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V395" s="54"/>
      <c r="CW395" s="4" t="s">
        <v>168</v>
      </c>
      <c r="CX395" s="4"/>
      <c r="CY395" s="4"/>
      <c r="CZ395" s="4"/>
      <c r="DA395" s="4"/>
      <c r="DB395" s="4"/>
      <c r="DC395" s="4"/>
      <c r="DD395" s="4"/>
      <c r="DE395" s="31"/>
      <c r="DF395"/>
      <c r="DG395"/>
      <c r="DH395"/>
      <c r="DI395"/>
      <c r="DJ395"/>
      <c r="DK395"/>
      <c r="DL395"/>
      <c r="DM395"/>
      <c r="DN395"/>
      <c r="DO395"/>
      <c r="DP395"/>
      <c r="DZ395" s="6"/>
    </row>
    <row r="396" spans="1:130" s="5" customFormat="1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AG396" s="11"/>
      <c r="BB396" s="11"/>
      <c r="BC396"/>
      <c r="BD396"/>
      <c r="BE396"/>
      <c r="BF396"/>
      <c r="BG396"/>
      <c r="BH396"/>
      <c r="BI396"/>
      <c r="BJ396"/>
      <c r="BK396"/>
      <c r="BW396" s="11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V396" s="54"/>
      <c r="CW396" s="4" t="s">
        <v>236</v>
      </c>
      <c r="CX396" s="4"/>
      <c r="CY396" s="4"/>
      <c r="CZ396" s="4"/>
      <c r="DA396" s="4"/>
      <c r="DB396" s="4"/>
      <c r="DC396" s="4"/>
      <c r="DD396" s="4"/>
      <c r="DE396" s="31"/>
      <c r="DF396"/>
      <c r="DG396"/>
      <c r="DH396"/>
      <c r="DI396"/>
      <c r="DJ396"/>
      <c r="DK396"/>
      <c r="DL396"/>
      <c r="DM396"/>
      <c r="DN396"/>
      <c r="DO396"/>
      <c r="DP396"/>
      <c r="DZ396" s="6"/>
    </row>
    <row r="397" spans="1:130" s="5" customFormat="1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AG397" s="11"/>
      <c r="BB397" s="11"/>
      <c r="BC397"/>
      <c r="BD397"/>
      <c r="BE397"/>
      <c r="BF397"/>
      <c r="BG397"/>
      <c r="BH397"/>
      <c r="BI397"/>
      <c r="BJ397"/>
      <c r="BK397"/>
      <c r="BW397" s="11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V397" s="54"/>
      <c r="CW397" s="4" t="s">
        <v>237</v>
      </c>
      <c r="CX397" s="4"/>
      <c r="CY397" s="4"/>
      <c r="CZ397" s="4"/>
      <c r="DA397" s="4"/>
      <c r="DB397" s="4"/>
      <c r="DC397" s="4"/>
      <c r="DD397" s="4"/>
      <c r="DE397" s="31"/>
      <c r="DF397"/>
      <c r="DG397"/>
      <c r="DH397"/>
      <c r="DI397"/>
      <c r="DJ397"/>
      <c r="DK397"/>
      <c r="DL397"/>
      <c r="DM397"/>
      <c r="DN397"/>
      <c r="DO397"/>
      <c r="DP397"/>
      <c r="DZ397" s="6"/>
    </row>
    <row r="398" spans="1:130" s="5" customFormat="1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AG398" s="11"/>
      <c r="BB398" s="11"/>
      <c r="BC398"/>
      <c r="BD398"/>
      <c r="BE398"/>
      <c r="BF398"/>
      <c r="BG398"/>
      <c r="BH398"/>
      <c r="BI398"/>
      <c r="BJ398"/>
      <c r="BK398"/>
      <c r="BW398" s="11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V398" s="54"/>
      <c r="CW398" s="4" t="s">
        <v>171</v>
      </c>
      <c r="CX398" s="4"/>
      <c r="CY398" s="4"/>
      <c r="CZ398" s="4"/>
      <c r="DA398" s="4"/>
      <c r="DB398" s="4"/>
      <c r="DC398" s="4"/>
      <c r="DD398" s="4"/>
      <c r="DE398" s="31"/>
      <c r="DF398"/>
      <c r="DG398"/>
      <c r="DH398"/>
      <c r="DI398"/>
      <c r="DJ398"/>
      <c r="DK398"/>
      <c r="DL398"/>
      <c r="DM398"/>
      <c r="DN398"/>
      <c r="DO398"/>
      <c r="DP398"/>
      <c r="DZ398" s="6"/>
    </row>
    <row r="399" spans="1:130" s="5" customFormat="1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AG399" s="11"/>
      <c r="BB399" s="11"/>
      <c r="BC399"/>
      <c r="BD399"/>
      <c r="BE399"/>
      <c r="BF399"/>
      <c r="BG399"/>
      <c r="BH399"/>
      <c r="BI399"/>
      <c r="BJ399"/>
      <c r="BK399"/>
      <c r="BW399" s="11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V399" s="54"/>
      <c r="CW399" s="4" t="s">
        <v>172</v>
      </c>
      <c r="CX399" s="4"/>
      <c r="CY399" s="4"/>
      <c r="CZ399" s="4"/>
      <c r="DA399" s="4"/>
      <c r="DB399" s="4"/>
      <c r="DC399" s="4"/>
      <c r="DD399" s="4"/>
      <c r="DE399" s="31"/>
      <c r="DF399"/>
      <c r="DG399"/>
      <c r="DH399"/>
      <c r="DI399"/>
      <c r="DJ399"/>
      <c r="DK399"/>
      <c r="DL399"/>
      <c r="DM399"/>
      <c r="DN399"/>
      <c r="DO399"/>
      <c r="DP399"/>
      <c r="DZ399" s="6"/>
    </row>
    <row r="400" spans="1:130" s="5" customFormat="1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AG400" s="11"/>
      <c r="BB400" s="11"/>
      <c r="BC400"/>
      <c r="BD400"/>
      <c r="BE400"/>
      <c r="BF400"/>
      <c r="BG400"/>
      <c r="BH400"/>
      <c r="BI400"/>
      <c r="BJ400"/>
      <c r="BK400"/>
      <c r="BW400" s="11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V400" s="54"/>
      <c r="CW400" s="4"/>
      <c r="CX400" s="4"/>
      <c r="CY400" s="4"/>
      <c r="CZ400" s="4"/>
      <c r="DA400" s="4"/>
      <c r="DB400" s="4"/>
      <c r="DC400" s="4"/>
      <c r="DD400" s="4"/>
      <c r="DE400" s="31"/>
      <c r="DF400"/>
      <c r="DG400"/>
      <c r="DH400"/>
      <c r="DI400"/>
      <c r="DJ400"/>
      <c r="DK400"/>
      <c r="DL400"/>
      <c r="DM400"/>
      <c r="DN400"/>
      <c r="DO400"/>
      <c r="DP400"/>
      <c r="DZ400" s="6"/>
    </row>
    <row r="401" spans="1:130" s="5" customFormat="1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AG401" s="11"/>
      <c r="BB401" s="11"/>
      <c r="BC401"/>
      <c r="BD401"/>
      <c r="BE401"/>
      <c r="BF401"/>
      <c r="BG401"/>
      <c r="BH401"/>
      <c r="BI401"/>
      <c r="BJ401"/>
      <c r="BK401"/>
      <c r="BW401" s="1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V401" s="54"/>
      <c r="CW401" s="4"/>
      <c r="CX401" s="4"/>
      <c r="CY401" s="4"/>
      <c r="CZ401" s="4"/>
      <c r="DA401" s="4"/>
      <c r="DB401" s="4"/>
      <c r="DC401" s="4"/>
      <c r="DD401" s="4"/>
      <c r="DE401" s="31"/>
      <c r="DF401"/>
      <c r="DG401"/>
      <c r="DH401"/>
      <c r="DI401"/>
      <c r="DJ401"/>
      <c r="DK401"/>
      <c r="DL401"/>
      <c r="DM401"/>
      <c r="DN401"/>
      <c r="DO401"/>
      <c r="DP401"/>
      <c r="DZ401" s="6"/>
    </row>
    <row r="402" spans="1:130" s="5" customFormat="1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AG402" s="11"/>
      <c r="BB402" s="11"/>
      <c r="BC402"/>
      <c r="BD402"/>
      <c r="BE402"/>
      <c r="BF402"/>
      <c r="BG402"/>
      <c r="BH402"/>
      <c r="BI402"/>
      <c r="BJ402"/>
      <c r="BK402"/>
      <c r="BW402" s="11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V402" s="54"/>
      <c r="CW402" s="4" t="s">
        <v>173</v>
      </c>
      <c r="CX402" s="4"/>
      <c r="CY402" s="4"/>
      <c r="CZ402" s="4"/>
      <c r="DA402" s="4"/>
      <c r="DB402" s="4"/>
      <c r="DC402" s="4"/>
      <c r="DD402" s="4"/>
      <c r="DE402" s="31"/>
      <c r="DF402"/>
      <c r="DG402"/>
      <c r="DH402"/>
      <c r="DI402"/>
      <c r="DJ402"/>
      <c r="DK402"/>
      <c r="DL402"/>
      <c r="DM402"/>
      <c r="DN402"/>
      <c r="DO402"/>
      <c r="DP402"/>
      <c r="DZ402" s="6"/>
    </row>
    <row r="403" spans="1:130" s="5" customFormat="1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AG403" s="11"/>
      <c r="BB403" s="11"/>
      <c r="BC403"/>
      <c r="BD403"/>
      <c r="BE403"/>
      <c r="BF403"/>
      <c r="BG403"/>
      <c r="BH403"/>
      <c r="BI403"/>
      <c r="BJ403"/>
      <c r="BK403"/>
      <c r="BW403" s="11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V403" s="54"/>
      <c r="CW403" s="4" t="s">
        <v>98</v>
      </c>
      <c r="CX403" s="4"/>
      <c r="CY403" s="4"/>
      <c r="CZ403" s="4"/>
      <c r="DA403" s="4"/>
      <c r="DB403" s="4"/>
      <c r="DC403" s="4"/>
      <c r="DD403" s="4"/>
      <c r="DE403" s="31"/>
      <c r="DF403"/>
      <c r="DG403"/>
      <c r="DH403"/>
      <c r="DI403"/>
      <c r="DJ403"/>
      <c r="DK403"/>
      <c r="DL403"/>
      <c r="DM403"/>
      <c r="DN403"/>
      <c r="DO403"/>
      <c r="DP403"/>
      <c r="DZ403" s="6"/>
    </row>
    <row r="404" spans="1:130" s="5" customFormat="1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AG404" s="11"/>
      <c r="BB404" s="11"/>
      <c r="BC404"/>
      <c r="BD404"/>
      <c r="BE404"/>
      <c r="BF404"/>
      <c r="BG404"/>
      <c r="BH404"/>
      <c r="BI404"/>
      <c r="BJ404"/>
      <c r="BK404"/>
      <c r="BW404" s="11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V404" s="54"/>
      <c r="CW404" s="4" t="s">
        <v>99</v>
      </c>
      <c r="CX404" s="4" t="s">
        <v>100</v>
      </c>
      <c r="CY404" s="4" t="s">
        <v>174</v>
      </c>
      <c r="CZ404" s="4" t="s">
        <v>175</v>
      </c>
      <c r="DA404" s="4" t="s">
        <v>101</v>
      </c>
      <c r="DB404" s="4" t="s">
        <v>102</v>
      </c>
      <c r="DC404" s="4"/>
      <c r="DD404" s="4"/>
      <c r="DE404" s="31"/>
      <c r="DF404"/>
      <c r="DG404"/>
      <c r="DH404"/>
      <c r="DI404"/>
      <c r="DJ404"/>
      <c r="DK404"/>
      <c r="DL404"/>
      <c r="DM404"/>
      <c r="DN404"/>
      <c r="DO404"/>
      <c r="DP404"/>
      <c r="DZ404" s="6"/>
    </row>
    <row r="405" spans="1:130" s="5" customFormat="1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AG405" s="11"/>
      <c r="BB405" s="11"/>
      <c r="BC405"/>
      <c r="BD405"/>
      <c r="BE405"/>
      <c r="BF405"/>
      <c r="BG405"/>
      <c r="BH405"/>
      <c r="BI405"/>
      <c r="BJ405"/>
      <c r="BK405"/>
      <c r="BW405" s="11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V405" s="54"/>
      <c r="CW405" s="43" t="s">
        <v>129</v>
      </c>
      <c r="CX405" s="43">
        <v>9.8350000000000009</v>
      </c>
      <c r="CY405" s="43">
        <v>5</v>
      </c>
      <c r="CZ405" s="43">
        <v>8.9320000000000004</v>
      </c>
      <c r="DA405" s="43" t="s">
        <v>104</v>
      </c>
      <c r="DB405" s="43" t="s">
        <v>105</v>
      </c>
      <c r="DC405" s="4"/>
      <c r="DD405" s="4"/>
      <c r="DE405" s="31"/>
      <c r="DF405"/>
      <c r="DG405"/>
      <c r="DH405"/>
      <c r="DI405"/>
      <c r="DJ405"/>
      <c r="DK405"/>
      <c r="DL405"/>
      <c r="DM405"/>
      <c r="DN405"/>
      <c r="DO405"/>
      <c r="DP405"/>
      <c r="DZ405" s="6"/>
    </row>
    <row r="406" spans="1:130" s="5" customFormat="1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AG406" s="11"/>
      <c r="BB406" s="11"/>
      <c r="BC406"/>
      <c r="BD406"/>
      <c r="BE406"/>
      <c r="BF406"/>
      <c r="BG406"/>
      <c r="BH406"/>
      <c r="BI406"/>
      <c r="BJ406"/>
      <c r="BK406"/>
      <c r="BW406" s="11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V406" s="54"/>
      <c r="CW406" s="43" t="s">
        <v>127</v>
      </c>
      <c r="CX406" s="43">
        <v>9.125</v>
      </c>
      <c r="CY406" s="43">
        <v>5</v>
      </c>
      <c r="CZ406" s="43">
        <v>8.2319999999999993</v>
      </c>
      <c r="DA406" s="43" t="s">
        <v>104</v>
      </c>
      <c r="DB406" s="43" t="s">
        <v>105</v>
      </c>
      <c r="DC406" s="4"/>
      <c r="DD406" s="4"/>
      <c r="DE406" s="31"/>
      <c r="DF406"/>
      <c r="DG406"/>
      <c r="DH406"/>
      <c r="DI406"/>
      <c r="DJ406"/>
      <c r="DK406"/>
      <c r="DL406"/>
      <c r="DM406"/>
      <c r="DN406"/>
      <c r="DO406"/>
      <c r="DP406"/>
      <c r="DZ406" s="6"/>
    </row>
    <row r="407" spans="1:130" s="5" customFormat="1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AG407" s="11"/>
      <c r="BB407" s="11"/>
      <c r="BC407"/>
      <c r="BD407"/>
      <c r="BE407"/>
      <c r="BF407"/>
      <c r="BG407"/>
      <c r="BH407"/>
      <c r="BI407"/>
      <c r="BJ407"/>
      <c r="BK407"/>
      <c r="BW407" s="11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V407" s="54"/>
      <c r="CW407" s="43" t="s">
        <v>128</v>
      </c>
      <c r="CX407" s="43">
        <v>8.5830000000000002</v>
      </c>
      <c r="CY407" s="43">
        <v>5</v>
      </c>
      <c r="CZ407" s="43">
        <v>7.7549999999999999</v>
      </c>
      <c r="DA407" s="43" t="s">
        <v>104</v>
      </c>
      <c r="DB407" s="43" t="s">
        <v>105</v>
      </c>
      <c r="DC407" s="4"/>
      <c r="DD407" s="4"/>
      <c r="DE407" s="31"/>
      <c r="DF407"/>
      <c r="DG407"/>
      <c r="DH407"/>
      <c r="DI407"/>
      <c r="DJ407"/>
      <c r="DK407"/>
      <c r="DL407"/>
      <c r="DM407"/>
      <c r="DN407"/>
      <c r="DO407"/>
      <c r="DP407"/>
      <c r="DZ407" s="6"/>
    </row>
    <row r="408" spans="1:130" s="5" customFormat="1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AG408" s="11"/>
      <c r="BB408" s="11"/>
      <c r="BC408"/>
      <c r="BD408"/>
      <c r="BE408"/>
      <c r="BF408"/>
      <c r="BG408"/>
      <c r="BH408"/>
      <c r="BI408"/>
      <c r="BJ408"/>
      <c r="BK408"/>
      <c r="BW408" s="11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V408" s="54"/>
      <c r="CW408" s="43" t="s">
        <v>130</v>
      </c>
      <c r="CX408" s="43">
        <v>7.54</v>
      </c>
      <c r="CY408" s="43">
        <v>5</v>
      </c>
      <c r="CZ408" s="43">
        <v>7.0190000000000001</v>
      </c>
      <c r="DA408" s="43" t="s">
        <v>104</v>
      </c>
      <c r="DB408" s="43" t="s">
        <v>105</v>
      </c>
      <c r="DC408" s="4"/>
      <c r="DD408" s="4"/>
      <c r="DE408" s="31"/>
      <c r="DF408"/>
      <c r="DG408"/>
      <c r="DH408"/>
      <c r="DI408"/>
      <c r="DJ408"/>
      <c r="DK408"/>
      <c r="DL408"/>
      <c r="DM408"/>
      <c r="DN408"/>
      <c r="DO408"/>
      <c r="DP408"/>
      <c r="DZ408" s="6"/>
    </row>
    <row r="409" spans="1:130" s="5" customFormat="1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AG409" s="11"/>
      <c r="BB409" s="11"/>
      <c r="BC409"/>
      <c r="BD409"/>
      <c r="BE409"/>
      <c r="BF409"/>
      <c r="BG409"/>
      <c r="BH409"/>
      <c r="BI409"/>
      <c r="BJ409"/>
      <c r="BK409"/>
      <c r="BW409" s="11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V409" s="54"/>
      <c r="CW409" s="4" t="s">
        <v>133</v>
      </c>
      <c r="CX409" s="4">
        <v>2.2959999999999998</v>
      </c>
      <c r="CY409" s="4">
        <v>5</v>
      </c>
      <c r="CZ409" s="4">
        <v>2.1579999999999999</v>
      </c>
      <c r="DA409" s="4">
        <v>0.55600000000000005</v>
      </c>
      <c r="DB409" s="4" t="s">
        <v>108</v>
      </c>
      <c r="DC409" s="4"/>
      <c r="DD409" s="4"/>
      <c r="DE409" s="31"/>
      <c r="DF409"/>
      <c r="DG409"/>
      <c r="DH409"/>
      <c r="DI409"/>
      <c r="DJ409"/>
      <c r="DK409"/>
      <c r="DL409"/>
      <c r="DM409"/>
      <c r="DN409"/>
      <c r="DO409"/>
      <c r="DP409"/>
      <c r="DZ409" s="6"/>
    </row>
    <row r="410" spans="1:130" s="5" customFormat="1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AG410" s="11"/>
      <c r="BB410" s="11"/>
      <c r="BC410"/>
      <c r="BD410"/>
      <c r="BE410"/>
      <c r="BF410"/>
      <c r="BG410"/>
      <c r="BH410"/>
      <c r="BI410"/>
      <c r="BJ410"/>
      <c r="BK410"/>
      <c r="BW410" s="11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V410" s="54"/>
      <c r="CW410" s="4" t="s">
        <v>131</v>
      </c>
      <c r="CX410" s="4">
        <v>1.585</v>
      </c>
      <c r="CY410" s="4">
        <v>5</v>
      </c>
      <c r="CZ410" s="4">
        <v>1.4790000000000001</v>
      </c>
      <c r="DA410" s="4">
        <v>0.83199999999999996</v>
      </c>
      <c r="DB410" s="4" t="s">
        <v>110</v>
      </c>
      <c r="DC410" s="4"/>
      <c r="DD410" s="4"/>
      <c r="DE410" s="31"/>
      <c r="DF410"/>
      <c r="DG410"/>
      <c r="DH410"/>
      <c r="DI410"/>
      <c r="DJ410"/>
      <c r="DK410"/>
      <c r="DL410"/>
      <c r="DM410"/>
      <c r="DN410"/>
      <c r="DO410"/>
      <c r="DP410"/>
      <c r="DZ410" s="6"/>
    </row>
    <row r="411" spans="1:130" s="5" customFormat="1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AG411" s="11"/>
      <c r="BB411" s="11"/>
      <c r="BC411"/>
      <c r="BD411"/>
      <c r="BE411"/>
      <c r="BF411"/>
      <c r="BG411"/>
      <c r="BH411"/>
      <c r="BI411"/>
      <c r="BJ411"/>
      <c r="BK411"/>
      <c r="BW411" s="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V411" s="54"/>
      <c r="CW411" s="4" t="s">
        <v>132</v>
      </c>
      <c r="CX411" s="4">
        <v>1.0429999999999999</v>
      </c>
      <c r="CY411" s="4">
        <v>5</v>
      </c>
      <c r="CZ411" s="4">
        <v>0.97499999999999998</v>
      </c>
      <c r="DA411" s="4">
        <v>0.95699999999999996</v>
      </c>
      <c r="DB411" s="4" t="s">
        <v>110</v>
      </c>
      <c r="DC411" s="4"/>
      <c r="DD411" s="4"/>
      <c r="DE411" s="31"/>
      <c r="DF411"/>
      <c r="DG411"/>
      <c r="DH411"/>
      <c r="DI411"/>
      <c r="DJ411"/>
      <c r="DK411"/>
      <c r="DL411"/>
      <c r="DM411"/>
      <c r="DN411"/>
      <c r="DO411"/>
      <c r="DP411"/>
      <c r="DZ411" s="6"/>
    </row>
    <row r="412" spans="1:130" s="5" customFormat="1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AG412" s="11"/>
      <c r="BB412" s="11"/>
      <c r="BC412"/>
      <c r="BD412"/>
      <c r="BE412"/>
      <c r="BF412"/>
      <c r="BG412"/>
      <c r="BH412"/>
      <c r="BI412"/>
      <c r="BJ412"/>
      <c r="BK412"/>
      <c r="BW412" s="11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V412" s="54"/>
      <c r="CW412" s="4" t="s">
        <v>107</v>
      </c>
      <c r="CX412" s="4">
        <v>1.2529999999999999</v>
      </c>
      <c r="CY412" s="4">
        <v>5</v>
      </c>
      <c r="CZ412" s="4">
        <v>1.1419999999999999</v>
      </c>
      <c r="DA412" s="4">
        <v>0.92600000000000005</v>
      </c>
      <c r="DB412" s="4" t="s">
        <v>110</v>
      </c>
      <c r="DC412" s="4"/>
      <c r="DD412" s="4"/>
      <c r="DE412" s="31"/>
      <c r="DF412"/>
      <c r="DG412"/>
      <c r="DH412"/>
      <c r="DI412"/>
      <c r="DJ412"/>
      <c r="DK412"/>
      <c r="DL412"/>
      <c r="DM412"/>
      <c r="DN412"/>
      <c r="DO412"/>
      <c r="DP412"/>
      <c r="DZ412" s="6"/>
    </row>
    <row r="413" spans="1:130" s="5" customFormat="1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AG413" s="11"/>
      <c r="BB413" s="11"/>
      <c r="BC413"/>
      <c r="BD413"/>
      <c r="BE413"/>
      <c r="BF413"/>
      <c r="BG413"/>
      <c r="BH413"/>
      <c r="BI413"/>
      <c r="BJ413"/>
      <c r="BK413"/>
      <c r="BW413" s="11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V413" s="54"/>
      <c r="CW413" s="4" t="s">
        <v>109</v>
      </c>
      <c r="CX413" s="4">
        <v>0.54200000000000004</v>
      </c>
      <c r="CY413" s="4">
        <v>5</v>
      </c>
      <c r="CZ413" s="4">
        <v>0.49099999999999999</v>
      </c>
      <c r="DA413" s="4">
        <v>0.997</v>
      </c>
      <c r="DB413" s="4" t="s">
        <v>110</v>
      </c>
      <c r="DC413" s="4"/>
      <c r="DD413" s="4"/>
      <c r="DE413" s="31"/>
      <c r="DF413"/>
      <c r="DG413"/>
      <c r="DH413"/>
      <c r="DI413"/>
      <c r="DJ413"/>
      <c r="DK413"/>
      <c r="DL413"/>
      <c r="DM413"/>
      <c r="DN413"/>
      <c r="DO413"/>
      <c r="DP413"/>
      <c r="DZ413" s="6"/>
    </row>
    <row r="414" spans="1:130" s="5" customFormat="1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AG414" s="11"/>
      <c r="BB414" s="11"/>
      <c r="BC414"/>
      <c r="BD414"/>
      <c r="BE414"/>
      <c r="BF414"/>
      <c r="BG414"/>
      <c r="BH414"/>
      <c r="BI414"/>
      <c r="BJ414"/>
      <c r="BK414"/>
      <c r="BW414" s="11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V414" s="54"/>
      <c r="CW414" s="4" t="s">
        <v>113</v>
      </c>
      <c r="CX414" s="4">
        <v>0.71099999999999997</v>
      </c>
      <c r="CY414" s="4">
        <v>5</v>
      </c>
      <c r="CZ414" s="4">
        <v>0.64700000000000002</v>
      </c>
      <c r="DA414" s="4">
        <v>0.99099999999999999</v>
      </c>
      <c r="DB414" s="4" t="s">
        <v>110</v>
      </c>
      <c r="DC414" s="4"/>
      <c r="DD414" s="4"/>
      <c r="DE414" s="31"/>
      <c r="DF414"/>
      <c r="DG414"/>
      <c r="DH414"/>
      <c r="DI414"/>
      <c r="DJ414"/>
      <c r="DK414"/>
      <c r="DL414"/>
      <c r="DM414"/>
      <c r="DN414"/>
      <c r="DO414"/>
      <c r="DP414"/>
      <c r="DZ414" s="6"/>
    </row>
    <row r="415" spans="1:130" s="5" customFormat="1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AG415" s="11"/>
      <c r="BB415" s="11"/>
      <c r="BC415"/>
      <c r="BD415"/>
      <c r="BE415"/>
      <c r="BF415"/>
      <c r="BG415"/>
      <c r="BH415"/>
      <c r="BI415"/>
      <c r="BJ415"/>
      <c r="BK415"/>
      <c r="BW415" s="11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V415" s="54"/>
      <c r="CW415" s="4"/>
      <c r="CX415" s="4"/>
      <c r="CY415" s="4"/>
      <c r="CZ415" s="4"/>
      <c r="DA415" s="4"/>
      <c r="DB415" s="4"/>
      <c r="DC415" s="4"/>
      <c r="DD415" s="4"/>
      <c r="DE415" s="31"/>
      <c r="DF415"/>
      <c r="DG415"/>
      <c r="DH415"/>
      <c r="DI415"/>
      <c r="DJ415"/>
      <c r="DK415"/>
      <c r="DL415"/>
      <c r="DM415"/>
      <c r="DN415"/>
      <c r="DO415"/>
      <c r="DP415"/>
      <c r="DZ415" s="6"/>
    </row>
    <row r="416" spans="1:130" s="5" customFormat="1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AG416" s="11"/>
      <c r="BB416" s="11"/>
      <c r="BC416"/>
      <c r="BD416"/>
      <c r="BE416"/>
      <c r="BF416"/>
      <c r="BG416"/>
      <c r="BH416"/>
      <c r="BI416"/>
      <c r="BJ416"/>
      <c r="BK416"/>
      <c r="BW416" s="11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V416" s="54"/>
      <c r="DE416" s="31"/>
      <c r="DF416"/>
      <c r="DG416"/>
      <c r="DH416"/>
      <c r="DI416"/>
      <c r="DJ416"/>
      <c r="DK416"/>
      <c r="DL416"/>
      <c r="DM416"/>
      <c r="DN416"/>
      <c r="DO416"/>
      <c r="DP416"/>
      <c r="DZ416" s="6"/>
    </row>
    <row r="417" spans="1:130" s="5" customFormat="1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AG417" s="11"/>
      <c r="BB417" s="11"/>
      <c r="BC417"/>
      <c r="BD417"/>
      <c r="BE417"/>
      <c r="BF417"/>
      <c r="BG417"/>
      <c r="BH417"/>
      <c r="BI417"/>
      <c r="BJ417"/>
      <c r="BK417"/>
      <c r="BW417" s="11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V417" s="54"/>
      <c r="CW417" s="207" t="s">
        <v>90</v>
      </c>
      <c r="CX417" s="207"/>
      <c r="CY417" s="207"/>
      <c r="CZ417" s="207"/>
      <c r="DA417" s="207"/>
      <c r="DB417" s="207"/>
      <c r="DC417" s="207"/>
      <c r="DD417" s="207"/>
      <c r="DE417" s="31"/>
      <c r="DF417"/>
      <c r="DG417"/>
      <c r="DH417"/>
      <c r="DI417"/>
      <c r="DJ417"/>
      <c r="DK417"/>
      <c r="DL417"/>
      <c r="DM417"/>
      <c r="DN417"/>
      <c r="DO417"/>
      <c r="DP417"/>
      <c r="DZ417" s="6"/>
    </row>
    <row r="418" spans="1:130" s="5" customFormat="1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AG418" s="11"/>
      <c r="BB418" s="11"/>
      <c r="BC418"/>
      <c r="BD418"/>
      <c r="BE418"/>
      <c r="BF418"/>
      <c r="BG418"/>
      <c r="BH418"/>
      <c r="BI418"/>
      <c r="BJ418"/>
      <c r="BK418"/>
      <c r="BW418" s="11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V418" s="54"/>
      <c r="CW418" s="25" t="s">
        <v>33</v>
      </c>
      <c r="CX418" s="25" t="s">
        <v>57</v>
      </c>
      <c r="CY418" s="25" t="s">
        <v>58</v>
      </c>
      <c r="CZ418" s="25" t="s">
        <v>59</v>
      </c>
      <c r="DA418" s="25" t="s">
        <v>34</v>
      </c>
      <c r="DB418" s="25" t="s">
        <v>35</v>
      </c>
      <c r="DC418" s="25"/>
      <c r="DD418" s="25"/>
      <c r="DE418" s="31"/>
      <c r="DF418"/>
      <c r="DG418"/>
      <c r="DH418"/>
      <c r="DI418"/>
      <c r="DJ418"/>
      <c r="DK418"/>
      <c r="DL418"/>
      <c r="DM418"/>
      <c r="DN418"/>
      <c r="DO418"/>
      <c r="DP418"/>
      <c r="DZ418" s="6"/>
    </row>
    <row r="419" spans="1:130" s="5" customFormat="1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AG419" s="11"/>
      <c r="BB419" s="11"/>
      <c r="BC419"/>
      <c r="BD419"/>
      <c r="BE419"/>
      <c r="BF419"/>
      <c r="BG419"/>
      <c r="BH419"/>
      <c r="BI419"/>
      <c r="BJ419"/>
      <c r="BK419"/>
      <c r="BW419" s="11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V419" s="22" t="s">
        <v>16</v>
      </c>
      <c r="CW419" s="44"/>
      <c r="CX419" s="17"/>
      <c r="CY419" s="17">
        <v>22.109204424163611</v>
      </c>
      <c r="CZ419" s="17">
        <v>28.544441067767885</v>
      </c>
      <c r="DA419" s="63">
        <v>36.108266374517591</v>
      </c>
      <c r="DB419" s="2"/>
      <c r="DE419" s="31"/>
      <c r="DF419"/>
      <c r="DG419"/>
      <c r="DH419"/>
      <c r="DI419"/>
      <c r="DJ419"/>
      <c r="DK419"/>
      <c r="DL419"/>
      <c r="DM419"/>
      <c r="DN419"/>
      <c r="DO419"/>
      <c r="DP419"/>
      <c r="DZ419" s="6"/>
    </row>
    <row r="420" spans="1:130" s="5" customFormat="1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AG420" s="11"/>
      <c r="BB420" s="11"/>
      <c r="BC420"/>
      <c r="BD420"/>
      <c r="BE420"/>
      <c r="BF420"/>
      <c r="BG420"/>
      <c r="BH420"/>
      <c r="BI420"/>
      <c r="BJ420"/>
      <c r="BK420"/>
      <c r="BW420" s="11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V420" s="22" t="s">
        <v>17</v>
      </c>
      <c r="CW420" s="44"/>
      <c r="CX420" s="17">
        <v>22.91530172813297</v>
      </c>
      <c r="CY420" s="17">
        <v>21.606653008132195</v>
      </c>
      <c r="CZ420" s="17">
        <v>27.662626276171363</v>
      </c>
      <c r="DA420" s="63">
        <v>50.082034529818984</v>
      </c>
      <c r="DB420" s="2">
        <v>44.265737782663351</v>
      </c>
      <c r="DE420" s="31"/>
      <c r="DF420"/>
      <c r="DG420"/>
      <c r="DH420"/>
      <c r="DI420"/>
      <c r="DJ420"/>
      <c r="DK420"/>
      <c r="DL420"/>
      <c r="DM420"/>
      <c r="DN420"/>
      <c r="DO420"/>
      <c r="DP420"/>
      <c r="DZ420" s="6"/>
    </row>
    <row r="421" spans="1:130" s="5" customFormat="1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AG421" s="11"/>
      <c r="BB421" s="11"/>
      <c r="BC421"/>
      <c r="BD421"/>
      <c r="BE421"/>
      <c r="BF421"/>
      <c r="BG421"/>
      <c r="BH421"/>
      <c r="BI421"/>
      <c r="BJ421"/>
      <c r="BK421"/>
      <c r="BW421" s="1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V421" s="22" t="s">
        <v>18</v>
      </c>
      <c r="CW421" s="44"/>
      <c r="CX421" s="17">
        <v>21.185546845871222</v>
      </c>
      <c r="CY421" s="17">
        <v>25.707247763832132</v>
      </c>
      <c r="CZ421" s="17">
        <v>41.997841569343223</v>
      </c>
      <c r="DA421" s="63">
        <v>51.325482436806503</v>
      </c>
      <c r="DB421" s="2">
        <v>57.594824365646943</v>
      </c>
      <c r="DE421" s="31"/>
      <c r="DF421"/>
      <c r="DG421"/>
      <c r="DH421"/>
      <c r="DI421"/>
      <c r="DJ421"/>
      <c r="DK421"/>
      <c r="DL421"/>
      <c r="DM421"/>
      <c r="DN421"/>
      <c r="DO421"/>
      <c r="DP421"/>
      <c r="DZ421" s="6"/>
    </row>
    <row r="422" spans="1:130" s="5" customFormat="1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AG422" s="11"/>
      <c r="BB422" s="11"/>
      <c r="BC422"/>
      <c r="BD422"/>
      <c r="BE422"/>
      <c r="BF422"/>
      <c r="BG422"/>
      <c r="BH422"/>
      <c r="BI422"/>
      <c r="BJ422"/>
      <c r="BK422"/>
      <c r="BW422" s="11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V422" s="22" t="s">
        <v>19</v>
      </c>
      <c r="CW422" s="44"/>
      <c r="CX422" s="17">
        <v>22.957357263793615</v>
      </c>
      <c r="CY422" s="17">
        <v>23.68545770251146</v>
      </c>
      <c r="CZ422" s="17">
        <v>42.715586035925909</v>
      </c>
      <c r="DA422" s="63">
        <v>45.882608372967574</v>
      </c>
      <c r="DB422" s="2">
        <v>46.192265471978459</v>
      </c>
      <c r="DE422" s="31"/>
      <c r="DF422"/>
      <c r="DG422"/>
      <c r="DH422"/>
      <c r="DI422"/>
      <c r="DJ422"/>
      <c r="DK422"/>
      <c r="DL422"/>
      <c r="DM422"/>
      <c r="DN422"/>
      <c r="DO422"/>
      <c r="DP422"/>
      <c r="DZ422" s="6"/>
    </row>
    <row r="423" spans="1:130" s="5" customFormat="1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AG423" s="11"/>
      <c r="BB423" s="11"/>
      <c r="BC423"/>
      <c r="BD423"/>
      <c r="BE423"/>
      <c r="BF423"/>
      <c r="BG423"/>
      <c r="BH423"/>
      <c r="BI423"/>
      <c r="BJ423"/>
      <c r="BK423"/>
      <c r="BW423" s="11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V423" s="22" t="s">
        <v>20</v>
      </c>
      <c r="CW423" s="44"/>
      <c r="CX423" s="17">
        <v>25.182447330867586</v>
      </c>
      <c r="CY423" s="17">
        <v>21.520212867873131</v>
      </c>
      <c r="CZ423" s="17"/>
      <c r="DA423" s="63"/>
      <c r="DB423" s="2">
        <v>45.322279098079562</v>
      </c>
      <c r="DE423" s="31"/>
      <c r="DF423"/>
      <c r="DG423"/>
      <c r="DH423"/>
      <c r="DI423"/>
      <c r="DJ423"/>
      <c r="DK423"/>
      <c r="DL423"/>
      <c r="DM423"/>
      <c r="DN423"/>
      <c r="DO423"/>
      <c r="DP423"/>
      <c r="DZ423" s="6"/>
    </row>
    <row r="424" spans="1:130" s="5" customFormat="1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AG424" s="11"/>
      <c r="BB424" s="11"/>
      <c r="BC424"/>
      <c r="BD424"/>
      <c r="BE424"/>
      <c r="BF424"/>
      <c r="BG424"/>
      <c r="BH424"/>
      <c r="BI424"/>
      <c r="BJ424"/>
      <c r="BK424"/>
      <c r="BW424" s="11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V424" s="22" t="s">
        <v>21</v>
      </c>
      <c r="CW424" s="44"/>
      <c r="CX424" s="17">
        <v>24.669419342531743</v>
      </c>
      <c r="CY424" s="17">
        <v>25.045370212109347</v>
      </c>
      <c r="CZ424" s="17">
        <v>31.092821932920753</v>
      </c>
      <c r="DA424" s="63">
        <v>36.60896679496576</v>
      </c>
      <c r="DB424" s="2">
        <v>41.452912035423012</v>
      </c>
      <c r="DE424" s="31"/>
      <c r="DF424"/>
      <c r="DG424"/>
      <c r="DH424"/>
      <c r="DI424"/>
      <c r="DJ424"/>
      <c r="DK424"/>
      <c r="DL424"/>
      <c r="DM424"/>
      <c r="DN424"/>
      <c r="DO424"/>
      <c r="DP424"/>
      <c r="DZ424" s="6"/>
    </row>
    <row r="425" spans="1:130" s="5" customFormat="1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AG425" s="11"/>
      <c r="BB425" s="11"/>
      <c r="BC425"/>
      <c r="BD425"/>
      <c r="BE425"/>
      <c r="BF425"/>
      <c r="BG425"/>
      <c r="BH425"/>
      <c r="BI425"/>
      <c r="BJ425"/>
      <c r="BK425"/>
      <c r="BW425" s="11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V425" s="22" t="s">
        <v>22</v>
      </c>
      <c r="CW425" s="44"/>
      <c r="CX425" s="17">
        <v>22.31757992664981</v>
      </c>
      <c r="CY425" s="17">
        <v>26.455872133669143</v>
      </c>
      <c r="CZ425" s="17">
        <v>35.449224709325584</v>
      </c>
      <c r="DA425" s="63"/>
      <c r="DB425" s="2">
        <v>44.589111738019916</v>
      </c>
      <c r="DE425" s="31"/>
      <c r="DF425"/>
      <c r="DG425"/>
      <c r="DH425"/>
      <c r="DI425"/>
      <c r="DJ425"/>
      <c r="DK425"/>
      <c r="DL425"/>
      <c r="DM425"/>
      <c r="DN425"/>
      <c r="DO425"/>
      <c r="DP425"/>
      <c r="DZ425" s="6"/>
    </row>
    <row r="426" spans="1:130" s="5" customFormat="1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AG426" s="11"/>
      <c r="BB426" s="11"/>
      <c r="BC426"/>
      <c r="BD426"/>
      <c r="BE426"/>
      <c r="BF426"/>
      <c r="BG426"/>
      <c r="BH426"/>
      <c r="BI426"/>
      <c r="BJ426"/>
      <c r="BK426"/>
      <c r="BW426" s="11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V426" s="22" t="s">
        <v>28</v>
      </c>
      <c r="CW426" s="44"/>
      <c r="CX426" s="17">
        <v>20.423816063329514</v>
      </c>
      <c r="CY426" s="17">
        <v>30.305479703929819</v>
      </c>
      <c r="CZ426" s="17">
        <v>36.514735672357688</v>
      </c>
      <c r="DA426" s="63">
        <v>43.843918014959876</v>
      </c>
      <c r="DB426" s="2">
        <v>43.302990316855016</v>
      </c>
      <c r="DE426" s="31"/>
      <c r="DF426"/>
      <c r="DG426"/>
      <c r="DH426"/>
      <c r="DI426"/>
      <c r="DJ426"/>
      <c r="DK426"/>
      <c r="DL426"/>
      <c r="DM426"/>
      <c r="DN426"/>
      <c r="DO426"/>
      <c r="DP426"/>
      <c r="DZ426" s="6"/>
    </row>
    <row r="427" spans="1:130" s="5" customFormat="1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AG427" s="11"/>
      <c r="BB427" s="11"/>
      <c r="BC427"/>
      <c r="BD427"/>
      <c r="BE427"/>
      <c r="BF427"/>
      <c r="BG427"/>
      <c r="BH427"/>
      <c r="BI427"/>
      <c r="BJ427"/>
      <c r="BK427"/>
      <c r="BW427" s="11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V427" s="22" t="s">
        <v>23</v>
      </c>
      <c r="CW427" s="44"/>
      <c r="CX427" s="17">
        <v>23.03346313861881</v>
      </c>
      <c r="CY427" s="17">
        <v>24.689108971397761</v>
      </c>
      <c r="CZ427" s="17"/>
      <c r="DA427" s="63">
        <v>43.470526846786633</v>
      </c>
      <c r="DB427" s="2"/>
      <c r="DE427" s="31"/>
      <c r="DF427"/>
      <c r="DG427"/>
      <c r="DH427"/>
      <c r="DI427"/>
      <c r="DJ427"/>
      <c r="DK427"/>
      <c r="DL427"/>
      <c r="DM427"/>
      <c r="DN427"/>
      <c r="DO427"/>
      <c r="DP427"/>
      <c r="DZ427" s="6"/>
    </row>
    <row r="428" spans="1:130" s="5" customFormat="1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AG428" s="11"/>
      <c r="BB428" s="11"/>
      <c r="BC428"/>
      <c r="BD428"/>
      <c r="BE428"/>
      <c r="BF428"/>
      <c r="BG428"/>
      <c r="BH428"/>
      <c r="BI428"/>
      <c r="BJ428"/>
      <c r="BK428"/>
      <c r="BW428" s="11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V428" s="22" t="s">
        <v>24</v>
      </c>
      <c r="CW428" s="44"/>
      <c r="CX428" s="17"/>
      <c r="CY428" s="17"/>
      <c r="CZ428" s="17">
        <v>33.082306534405795</v>
      </c>
      <c r="DA428" s="63"/>
      <c r="DB428" s="2"/>
      <c r="DE428" s="31"/>
      <c r="DF428"/>
      <c r="DG428"/>
      <c r="DH428"/>
      <c r="DI428"/>
      <c r="DJ428"/>
      <c r="DK428"/>
      <c r="DL428"/>
      <c r="DM428"/>
      <c r="DN428"/>
      <c r="DO428"/>
      <c r="DP428"/>
      <c r="DZ428" s="6"/>
    </row>
    <row r="429" spans="1:130" s="5" customFormat="1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AG429" s="11"/>
      <c r="BB429" s="11"/>
      <c r="BC429"/>
      <c r="BD429"/>
      <c r="BE429"/>
      <c r="BF429"/>
      <c r="BG429"/>
      <c r="BH429"/>
      <c r="BI429"/>
      <c r="BJ429"/>
      <c r="BK429"/>
      <c r="BW429" s="11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V429" s="22" t="s">
        <v>25</v>
      </c>
      <c r="CY429" s="17"/>
      <c r="CZ429" s="17"/>
      <c r="DA429" s="63">
        <v>41.390946630441213</v>
      </c>
      <c r="DB429" s="2">
        <v>40.654423783609687</v>
      </c>
      <c r="DE429" s="31"/>
      <c r="DF429"/>
      <c r="DG429"/>
      <c r="DH429"/>
      <c r="DI429"/>
      <c r="DJ429"/>
      <c r="DK429"/>
      <c r="DL429"/>
      <c r="DM429"/>
      <c r="DN429"/>
      <c r="DO429"/>
      <c r="DP429"/>
      <c r="DZ429" s="6"/>
    </row>
    <row r="430" spans="1:130" s="5" customFormat="1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AG430" s="11"/>
      <c r="BB430" s="11"/>
      <c r="BC430"/>
      <c r="BD430"/>
      <c r="BE430"/>
      <c r="BF430"/>
      <c r="BG430"/>
      <c r="BH430"/>
      <c r="BI430"/>
      <c r="BJ430"/>
      <c r="BK430"/>
      <c r="BW430" s="11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V430" s="54"/>
      <c r="CW430" s="4"/>
      <c r="CX430" s="4"/>
      <c r="CY430" s="4"/>
      <c r="CZ430" s="4"/>
      <c r="DA430" s="4"/>
      <c r="DB430" s="4"/>
      <c r="DC430" s="4"/>
      <c r="DE430" s="31"/>
      <c r="DF430"/>
      <c r="DG430"/>
      <c r="DH430"/>
      <c r="DI430"/>
      <c r="DJ430"/>
      <c r="DK430"/>
      <c r="DL430"/>
      <c r="DM430"/>
      <c r="DN430"/>
      <c r="DO430"/>
      <c r="DP430"/>
      <c r="DZ430" s="6"/>
    </row>
    <row r="431" spans="1:130" s="5" customFormat="1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AG431" s="11"/>
      <c r="BB431" s="11"/>
      <c r="BC431"/>
      <c r="BD431"/>
      <c r="BE431"/>
      <c r="BF431"/>
      <c r="BG431"/>
      <c r="BH431"/>
      <c r="BI431"/>
      <c r="BJ431"/>
      <c r="BK431"/>
      <c r="BW431" s="1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V431" s="54"/>
      <c r="CW431" s="4" t="s">
        <v>166</v>
      </c>
      <c r="CX431" s="4" t="s">
        <v>254</v>
      </c>
      <c r="CY431" s="4"/>
      <c r="CZ431" s="4"/>
      <c r="DA431" s="4"/>
      <c r="DB431" s="4"/>
      <c r="DC431" s="4"/>
      <c r="DE431" s="31"/>
      <c r="DF431"/>
      <c r="DG431"/>
      <c r="DH431"/>
      <c r="DI431"/>
      <c r="DJ431"/>
      <c r="DK431"/>
      <c r="DL431"/>
      <c r="DM431"/>
      <c r="DN431"/>
      <c r="DO431"/>
      <c r="DP431"/>
      <c r="DZ431" s="6"/>
    </row>
    <row r="432" spans="1:130" s="5" customFormat="1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AG432" s="11"/>
      <c r="BB432" s="11"/>
      <c r="BC432"/>
      <c r="BD432"/>
      <c r="BE432"/>
      <c r="BF432"/>
      <c r="BG432"/>
      <c r="BH432"/>
      <c r="BI432"/>
      <c r="BJ432"/>
      <c r="BK432"/>
      <c r="BW432" s="11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V432" s="54"/>
      <c r="CW432" s="4"/>
      <c r="CX432" s="4"/>
      <c r="CY432" s="4"/>
      <c r="CZ432" s="4"/>
      <c r="DA432" s="4"/>
      <c r="DB432" s="4"/>
      <c r="DC432" s="4"/>
      <c r="DE432" s="31"/>
      <c r="DF432"/>
      <c r="DG432"/>
      <c r="DH432"/>
      <c r="DI432"/>
      <c r="DJ432"/>
      <c r="DK432"/>
      <c r="DL432"/>
      <c r="DM432"/>
      <c r="DN432"/>
      <c r="DO432"/>
      <c r="DP432"/>
      <c r="DZ432" s="6"/>
    </row>
    <row r="433" spans="1:130" s="5" customFormat="1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AG433" s="11"/>
      <c r="BB433" s="11"/>
      <c r="BC433"/>
      <c r="BD433"/>
      <c r="BE433"/>
      <c r="BF433"/>
      <c r="BG433"/>
      <c r="BH433"/>
      <c r="BI433"/>
      <c r="BJ433"/>
      <c r="BK433"/>
      <c r="BW433" s="11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V433" s="54"/>
      <c r="CW433" s="4" t="s">
        <v>255</v>
      </c>
      <c r="CX433" s="4"/>
      <c r="CY433" s="4"/>
      <c r="CZ433" s="4"/>
      <c r="DA433" s="4"/>
      <c r="DB433" s="4"/>
      <c r="DC433" s="4"/>
      <c r="DE433" s="31"/>
      <c r="DF433"/>
      <c r="DG433"/>
      <c r="DH433"/>
      <c r="DI433"/>
      <c r="DJ433"/>
      <c r="DK433"/>
      <c r="DL433"/>
      <c r="DM433"/>
      <c r="DN433"/>
      <c r="DO433"/>
      <c r="DP433"/>
      <c r="DZ433" s="6"/>
    </row>
    <row r="434" spans="1:130" s="5" customFormat="1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AG434" s="11"/>
      <c r="BB434" s="11"/>
      <c r="BC434"/>
      <c r="BD434"/>
      <c r="BE434"/>
      <c r="BF434"/>
      <c r="BG434"/>
      <c r="BH434"/>
      <c r="BI434"/>
      <c r="BJ434"/>
      <c r="BK434"/>
      <c r="BW434" s="11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V434" s="54"/>
      <c r="CW434" s="4"/>
      <c r="CX434" s="4"/>
      <c r="CY434" s="4"/>
      <c r="CZ434" s="4"/>
      <c r="DA434" s="4"/>
      <c r="DB434" s="4"/>
      <c r="DC434" s="4"/>
      <c r="DE434" s="31"/>
      <c r="DF434"/>
      <c r="DG434"/>
      <c r="DH434"/>
      <c r="DI434"/>
      <c r="DJ434"/>
      <c r="DK434"/>
      <c r="DL434"/>
      <c r="DM434"/>
      <c r="DN434"/>
      <c r="DO434"/>
      <c r="DP434"/>
      <c r="DZ434" s="6"/>
    </row>
    <row r="435" spans="1:130" s="5" customFormat="1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AG435" s="11"/>
      <c r="BB435" s="11"/>
      <c r="BC435"/>
      <c r="BD435"/>
      <c r="BE435"/>
      <c r="BF435"/>
      <c r="BG435"/>
      <c r="BH435"/>
      <c r="BI435"/>
      <c r="BJ435"/>
      <c r="BK435"/>
      <c r="BW435" s="11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V435" s="54"/>
      <c r="CW435" s="4" t="s">
        <v>91</v>
      </c>
      <c r="CX435" s="4" t="s">
        <v>126</v>
      </c>
      <c r="CY435" s="4" t="s">
        <v>256</v>
      </c>
      <c r="CZ435" s="4"/>
      <c r="DA435" s="4"/>
      <c r="DB435" s="4"/>
      <c r="DC435" s="4"/>
      <c r="DE435" s="31"/>
      <c r="DF435"/>
      <c r="DG435"/>
      <c r="DH435"/>
      <c r="DI435"/>
      <c r="DJ435"/>
      <c r="DK435"/>
      <c r="DL435"/>
      <c r="DM435"/>
      <c r="DN435"/>
      <c r="DO435"/>
      <c r="DP435"/>
      <c r="DZ435" s="6"/>
    </row>
    <row r="436" spans="1:130" s="5" customFormat="1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AG436" s="11"/>
      <c r="BB436" s="11"/>
      <c r="BC436"/>
      <c r="BD436"/>
      <c r="BE436"/>
      <c r="BF436"/>
      <c r="BG436"/>
      <c r="BH436"/>
      <c r="BI436"/>
      <c r="BJ436"/>
      <c r="BK436"/>
      <c r="BW436" s="11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V436" s="54"/>
      <c r="CW436" s="4"/>
      <c r="CX436" s="4"/>
      <c r="CY436" s="4"/>
      <c r="CZ436" s="4"/>
      <c r="DA436" s="4"/>
      <c r="DB436" s="4"/>
      <c r="DC436" s="4"/>
      <c r="DE436" s="31"/>
      <c r="DF436"/>
      <c r="DG436"/>
      <c r="DH436"/>
      <c r="DI436"/>
      <c r="DJ436"/>
      <c r="DK436"/>
      <c r="DL436"/>
      <c r="DM436"/>
      <c r="DN436"/>
      <c r="DO436"/>
      <c r="DP436"/>
      <c r="DZ436" s="6"/>
    </row>
    <row r="437" spans="1:130" s="5" customFormat="1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AG437" s="11"/>
      <c r="BB437" s="11"/>
      <c r="BC437"/>
      <c r="BD437"/>
      <c r="BE437"/>
      <c r="BF437"/>
      <c r="BG437"/>
      <c r="BH437"/>
      <c r="BI437"/>
      <c r="BJ437"/>
      <c r="BK437"/>
      <c r="BW437" s="11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V437" s="54"/>
      <c r="CW437" s="4" t="s">
        <v>93</v>
      </c>
      <c r="CX437" s="4" t="s">
        <v>126</v>
      </c>
      <c r="CY437" s="4" t="s">
        <v>188</v>
      </c>
      <c r="CZ437" s="4"/>
      <c r="DA437" s="4"/>
      <c r="DB437" s="4"/>
      <c r="DC437" s="4"/>
      <c r="DE437" s="31"/>
      <c r="DF437"/>
      <c r="DG437"/>
      <c r="DH437"/>
      <c r="DI437"/>
      <c r="DJ437"/>
      <c r="DK437"/>
      <c r="DL437"/>
      <c r="DM437"/>
      <c r="DN437"/>
      <c r="DO437"/>
      <c r="DP437"/>
      <c r="DZ437" s="6"/>
    </row>
    <row r="438" spans="1:130" s="5" customFormat="1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AG438" s="11"/>
      <c r="BB438" s="11"/>
      <c r="BC438"/>
      <c r="BD438"/>
      <c r="BE438"/>
      <c r="BF438"/>
      <c r="BG438"/>
      <c r="BH438"/>
      <c r="BI438"/>
      <c r="BJ438"/>
      <c r="BK438"/>
      <c r="BW438" s="11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V438" s="54"/>
      <c r="CW438" s="4"/>
      <c r="CX438" s="4"/>
      <c r="CY438" s="4"/>
      <c r="CZ438" s="4"/>
      <c r="DA438" s="4"/>
      <c r="DB438" s="4"/>
      <c r="DC438" s="4"/>
      <c r="DE438" s="31"/>
      <c r="DF438"/>
      <c r="DG438"/>
      <c r="DH438"/>
      <c r="DI438"/>
      <c r="DJ438"/>
      <c r="DK438"/>
      <c r="DL438"/>
      <c r="DM438"/>
      <c r="DN438"/>
      <c r="DO438"/>
      <c r="DP438"/>
      <c r="DZ438" s="6"/>
    </row>
    <row r="439" spans="1:130" s="5" customFormat="1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AG439" s="11"/>
      <c r="BB439" s="11"/>
      <c r="BC439"/>
      <c r="BD439"/>
      <c r="BE439"/>
      <c r="BF439"/>
      <c r="BG439"/>
      <c r="BH439"/>
      <c r="BI439"/>
      <c r="BJ439"/>
      <c r="BK439"/>
      <c r="BW439" s="11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V439" s="54"/>
      <c r="CW439" s="4" t="s">
        <v>153</v>
      </c>
      <c r="CX439" s="4" t="s">
        <v>94</v>
      </c>
      <c r="CY439" s="4" t="s">
        <v>95</v>
      </c>
      <c r="CZ439" s="4" t="s">
        <v>96</v>
      </c>
      <c r="DA439" s="4" t="s">
        <v>97</v>
      </c>
      <c r="DB439" s="4" t="s">
        <v>5</v>
      </c>
      <c r="DC439" s="4"/>
      <c r="DE439" s="31"/>
      <c r="DF439"/>
      <c r="DG439"/>
      <c r="DH439"/>
      <c r="DI439"/>
      <c r="DJ439"/>
      <c r="DK439"/>
      <c r="DL439"/>
      <c r="DM439"/>
      <c r="DN439"/>
      <c r="DO439"/>
      <c r="DP439"/>
      <c r="DZ439" s="6"/>
    </row>
    <row r="440" spans="1:130" s="5" customFormat="1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AG440" s="11"/>
      <c r="BB440" s="11"/>
      <c r="BC440"/>
      <c r="BD440"/>
      <c r="BE440"/>
      <c r="BF440"/>
      <c r="BG440"/>
      <c r="BH440"/>
      <c r="BI440"/>
      <c r="BJ440"/>
      <c r="BK440"/>
      <c r="BW440" s="11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V440" s="54"/>
      <c r="CW440" s="4" t="s">
        <v>57</v>
      </c>
      <c r="CX440" s="4">
        <v>9</v>
      </c>
      <c r="CY440" s="4">
        <v>1</v>
      </c>
      <c r="CZ440" s="4">
        <v>22.835999999999999</v>
      </c>
      <c r="DA440" s="4">
        <v>1.5920000000000001</v>
      </c>
      <c r="DB440" s="4">
        <v>0.56299999999999994</v>
      </c>
      <c r="DC440" s="4"/>
      <c r="DE440" s="31"/>
      <c r="DF440"/>
      <c r="DG440"/>
      <c r="DH440"/>
      <c r="DI440"/>
      <c r="DJ440"/>
      <c r="DK440"/>
      <c r="DL440"/>
      <c r="DM440"/>
      <c r="DN440"/>
      <c r="DO440"/>
      <c r="DP440"/>
      <c r="DZ440" s="6"/>
    </row>
    <row r="441" spans="1:130" s="5" customFormat="1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AG441" s="11"/>
      <c r="BB441" s="11"/>
      <c r="BC441"/>
      <c r="BD441"/>
      <c r="BE441"/>
      <c r="BF441"/>
      <c r="BG441"/>
      <c r="BH441"/>
      <c r="BI441"/>
      <c r="BJ441"/>
      <c r="BK441"/>
      <c r="BW441" s="1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V441" s="54"/>
      <c r="CW441" s="4" t="s">
        <v>58</v>
      </c>
      <c r="CX441" s="4">
        <v>9</v>
      </c>
      <c r="CY441" s="4">
        <v>0</v>
      </c>
      <c r="CZ441" s="4">
        <v>24.568999999999999</v>
      </c>
      <c r="DA441" s="4">
        <v>2.8039999999999998</v>
      </c>
      <c r="DB441" s="4">
        <v>0.93500000000000005</v>
      </c>
      <c r="DC441" s="4"/>
      <c r="DE441" s="31"/>
      <c r="DF441"/>
      <c r="DG441"/>
      <c r="DH441"/>
      <c r="DI441"/>
      <c r="DJ441"/>
      <c r="DK441"/>
      <c r="DL441"/>
      <c r="DM441"/>
      <c r="DN441"/>
      <c r="DO441"/>
      <c r="DP441"/>
      <c r="DZ441" s="6"/>
    </row>
    <row r="442" spans="1:130" s="5" customFormat="1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AG442" s="11"/>
      <c r="BB442" s="11"/>
      <c r="BC442"/>
      <c r="BD442"/>
      <c r="BE442"/>
      <c r="BF442"/>
      <c r="BG442"/>
      <c r="BH442"/>
      <c r="BI442"/>
      <c r="BJ442"/>
      <c r="BK442"/>
      <c r="BW442" s="11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V442" s="54"/>
      <c r="CW442" s="4" t="s">
        <v>59</v>
      </c>
      <c r="CX442" s="4">
        <v>10</v>
      </c>
      <c r="CY442" s="4">
        <v>2</v>
      </c>
      <c r="CZ442" s="4">
        <v>34.631999999999998</v>
      </c>
      <c r="DA442" s="4">
        <v>5.6619999999999999</v>
      </c>
      <c r="DB442" s="4">
        <v>2.0019999999999998</v>
      </c>
      <c r="DC442" s="4"/>
      <c r="DE442" s="31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Z442" s="6"/>
    </row>
    <row r="443" spans="1:130" s="5" customFormat="1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AG443" s="11"/>
      <c r="BB443" s="11"/>
      <c r="BC443"/>
      <c r="BD443"/>
      <c r="BE443"/>
      <c r="BF443"/>
      <c r="BG443"/>
      <c r="BH443"/>
      <c r="BI443"/>
      <c r="BJ443"/>
      <c r="BK443"/>
      <c r="BW443" s="11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V443" s="54"/>
      <c r="CW443" s="4" t="s">
        <v>34</v>
      </c>
      <c r="CX443" s="4">
        <v>11</v>
      </c>
      <c r="CY443" s="4">
        <v>3</v>
      </c>
      <c r="CZ443" s="4">
        <v>43.588999999999999</v>
      </c>
      <c r="DA443" s="4">
        <v>5.5659999999999998</v>
      </c>
      <c r="DB443" s="4">
        <v>1.968</v>
      </c>
      <c r="DC443" s="4"/>
      <c r="DE443" s="31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Z443" s="6"/>
    </row>
    <row r="444" spans="1:130" s="5" customFormat="1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AG444" s="11"/>
      <c r="BB444" s="11"/>
      <c r="BC444"/>
      <c r="BD444"/>
      <c r="BE444"/>
      <c r="BF444"/>
      <c r="BG444"/>
      <c r="BH444"/>
      <c r="BI444"/>
      <c r="BJ444"/>
      <c r="BK444"/>
      <c r="BW444" s="11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V444" s="54"/>
      <c r="CW444" s="4" t="s">
        <v>35</v>
      </c>
      <c r="CX444" s="4">
        <v>11</v>
      </c>
      <c r="CY444" s="4">
        <v>3</v>
      </c>
      <c r="CZ444" s="4">
        <v>45.421999999999997</v>
      </c>
      <c r="DA444" s="4">
        <v>5.2619999999999996</v>
      </c>
      <c r="DB444" s="4">
        <v>1.86</v>
      </c>
      <c r="DC444" s="4"/>
      <c r="DE444" s="31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Z444" s="6"/>
    </row>
    <row r="445" spans="1:130" s="5" customFormat="1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AG445" s="11"/>
      <c r="BB445" s="11"/>
      <c r="BC445"/>
      <c r="BD445"/>
      <c r="BE445"/>
      <c r="BF445"/>
      <c r="BG445"/>
      <c r="BH445"/>
      <c r="BI445"/>
      <c r="BJ445"/>
      <c r="BK445"/>
      <c r="BW445" s="11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V445" s="54"/>
      <c r="CW445" s="4"/>
      <c r="CX445" s="4"/>
      <c r="CY445" s="4"/>
      <c r="CZ445" s="4"/>
      <c r="DA445" s="4"/>
      <c r="DB445" s="4"/>
      <c r="DC445" s="4"/>
      <c r="DE445" s="31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Z445" s="6"/>
    </row>
    <row r="446" spans="1:130" s="5" customFormat="1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AG446" s="11"/>
      <c r="BB446" s="11"/>
      <c r="BC446"/>
      <c r="BD446"/>
      <c r="BE446"/>
      <c r="BF446"/>
      <c r="BG446"/>
      <c r="BH446"/>
      <c r="BI446"/>
      <c r="BJ446"/>
      <c r="BK446"/>
      <c r="BW446" s="11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V446" s="54"/>
      <c r="CW446" s="4" t="s">
        <v>154</v>
      </c>
      <c r="CX446" s="4" t="s">
        <v>155</v>
      </c>
      <c r="CY446" s="4" t="s">
        <v>156</v>
      </c>
      <c r="CZ446" s="4" t="s">
        <v>157</v>
      </c>
      <c r="DA446" s="4" t="s">
        <v>158</v>
      </c>
      <c r="DB446" s="4" t="s">
        <v>159</v>
      </c>
      <c r="DC446" s="4"/>
      <c r="DE446" s="31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Z446" s="6"/>
    </row>
    <row r="447" spans="1:130" s="5" customFormat="1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AG447" s="11"/>
      <c r="BB447" s="11"/>
      <c r="BC447"/>
      <c r="BD447"/>
      <c r="BE447"/>
      <c r="BF447"/>
      <c r="BG447"/>
      <c r="BH447"/>
      <c r="BI447"/>
      <c r="BJ447"/>
      <c r="BK447"/>
      <c r="BW447" s="11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V447" s="54"/>
      <c r="CW447" s="4" t="s">
        <v>160</v>
      </c>
      <c r="CX447" s="4">
        <v>10</v>
      </c>
      <c r="CY447" s="4">
        <v>320.05399999999997</v>
      </c>
      <c r="CZ447" s="4">
        <v>32.005000000000003</v>
      </c>
      <c r="DA447" s="4"/>
      <c r="DB447" s="4"/>
      <c r="DC447" s="4"/>
      <c r="DE447" s="31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Z447" s="6"/>
    </row>
    <row r="448" spans="1:130" s="5" customFormat="1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AG448" s="11"/>
      <c r="BB448" s="11"/>
      <c r="BC448"/>
      <c r="BD448"/>
      <c r="BE448"/>
      <c r="BF448"/>
      <c r="BG448"/>
      <c r="BH448"/>
      <c r="BI448"/>
      <c r="BJ448"/>
      <c r="BK448"/>
      <c r="BW448" s="11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V448" s="54"/>
      <c r="CW448" s="4" t="s">
        <v>161</v>
      </c>
      <c r="CX448" s="4">
        <v>4</v>
      </c>
      <c r="CY448" s="4">
        <v>3426.3319999999999</v>
      </c>
      <c r="CZ448" s="4">
        <v>856.58299999999997</v>
      </c>
      <c r="DA448" s="4">
        <v>56.295000000000002</v>
      </c>
      <c r="DB448" s="4" t="s">
        <v>104</v>
      </c>
      <c r="DC448" s="4"/>
      <c r="DE448" s="31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Z448" s="6"/>
    </row>
    <row r="449" spans="1:130" s="5" customFormat="1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AG449" s="11"/>
      <c r="BB449" s="11"/>
      <c r="BC449"/>
      <c r="BD449"/>
      <c r="BE449"/>
      <c r="BF449"/>
      <c r="BG449"/>
      <c r="BH449"/>
      <c r="BI449"/>
      <c r="BJ449"/>
      <c r="BK449"/>
      <c r="BW449" s="11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V449" s="54"/>
      <c r="CW449" s="4" t="s">
        <v>162</v>
      </c>
      <c r="CX449" s="4">
        <v>26</v>
      </c>
      <c r="CY449" s="4">
        <v>395.61200000000002</v>
      </c>
      <c r="CZ449" s="4">
        <v>15.215999999999999</v>
      </c>
      <c r="DA449" s="4"/>
      <c r="DB449" s="4"/>
      <c r="DC449" s="4"/>
      <c r="DE449" s="31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Z449" s="6"/>
    </row>
    <row r="450" spans="1:130" s="5" customFormat="1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AG450" s="11"/>
      <c r="BB450" s="11"/>
      <c r="BC450"/>
      <c r="BD450"/>
      <c r="BE450"/>
      <c r="BF450"/>
      <c r="BG450"/>
      <c r="BH450"/>
      <c r="BI450"/>
      <c r="BJ450"/>
      <c r="BK450"/>
      <c r="BW450" s="11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V450" s="54"/>
      <c r="CW450" s="4" t="s">
        <v>163</v>
      </c>
      <c r="CX450" s="4">
        <v>40</v>
      </c>
      <c r="CY450" s="4">
        <v>4295.683</v>
      </c>
      <c r="CZ450" s="4">
        <v>107.392</v>
      </c>
      <c r="DA450" s="4"/>
      <c r="DB450" s="4"/>
      <c r="DC450" s="4"/>
      <c r="DE450" s="31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Z450" s="6"/>
    </row>
    <row r="451" spans="1:130" s="5" customFormat="1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AG451" s="11"/>
      <c r="BB451" s="11"/>
      <c r="BC451"/>
      <c r="BD451"/>
      <c r="BE451"/>
      <c r="BF451"/>
      <c r="BG451"/>
      <c r="BH451"/>
      <c r="BI451"/>
      <c r="BJ451"/>
      <c r="BK451"/>
      <c r="BW451" s="1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V451" s="54"/>
      <c r="CW451" s="4"/>
      <c r="CX451" s="4"/>
      <c r="CY451" s="4"/>
      <c r="CZ451" s="4"/>
      <c r="DA451" s="4"/>
      <c r="DB451" s="4"/>
      <c r="DC451" s="4"/>
      <c r="DE451" s="3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Z451" s="6"/>
    </row>
    <row r="452" spans="1:130" s="5" customFormat="1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AG452" s="11"/>
      <c r="BB452" s="11"/>
      <c r="BC452"/>
      <c r="BD452"/>
      <c r="BE452"/>
      <c r="BF452"/>
      <c r="BG452"/>
      <c r="BH452"/>
      <c r="BI452"/>
      <c r="BJ452"/>
      <c r="BK452"/>
      <c r="BW452" s="11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V452" s="54"/>
      <c r="CW452" s="4" t="s">
        <v>164</v>
      </c>
      <c r="CX452" s="4"/>
      <c r="CY452" s="4"/>
      <c r="CZ452" s="4"/>
      <c r="DA452" s="4"/>
      <c r="DB452" s="4"/>
      <c r="DC452" s="4"/>
      <c r="DE452" s="31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Z452" s="6"/>
    </row>
    <row r="453" spans="1:130" s="5" customFormat="1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AG453" s="11"/>
      <c r="BB453" s="11"/>
      <c r="BC453"/>
      <c r="BD453"/>
      <c r="BE453"/>
      <c r="BF453"/>
      <c r="BG453"/>
      <c r="BH453"/>
      <c r="BI453"/>
      <c r="BJ453"/>
      <c r="BK453"/>
      <c r="BW453" s="11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V453" s="54"/>
      <c r="CW453" s="4"/>
      <c r="CX453" s="4"/>
      <c r="CY453" s="4"/>
      <c r="CZ453" s="4"/>
      <c r="DA453" s="4"/>
      <c r="DB453" s="4"/>
      <c r="DC453" s="4"/>
      <c r="DE453" s="31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Z453" s="6"/>
    </row>
    <row r="454" spans="1:130" s="5" customFormat="1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AG454" s="11"/>
      <c r="BB454" s="11"/>
      <c r="BC454"/>
      <c r="BD454"/>
      <c r="BE454"/>
      <c r="BF454"/>
      <c r="BG454"/>
      <c r="BH454"/>
      <c r="BI454"/>
      <c r="BJ454"/>
      <c r="BK454"/>
      <c r="BW454" s="11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V454" s="54"/>
      <c r="CW454" s="4" t="s">
        <v>189</v>
      </c>
      <c r="CX454" s="4"/>
      <c r="CY454" s="4"/>
      <c r="CZ454" s="4"/>
      <c r="DA454" s="4"/>
      <c r="DB454" s="4"/>
      <c r="DC454" s="4"/>
      <c r="DE454" s="31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Z454" s="6"/>
    </row>
    <row r="455" spans="1:130" s="5" customFormat="1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AG455" s="11"/>
      <c r="BB455" s="11"/>
      <c r="BC455"/>
      <c r="BD455"/>
      <c r="BE455"/>
      <c r="BF455"/>
      <c r="BG455"/>
      <c r="BH455"/>
      <c r="BI455"/>
      <c r="BJ455"/>
      <c r="BK455"/>
      <c r="BW455" s="11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V455" s="54"/>
      <c r="CW455" s="4"/>
      <c r="CX455" s="4"/>
      <c r="CY455" s="4"/>
      <c r="CZ455" s="4"/>
      <c r="DA455" s="4"/>
      <c r="DB455" s="4"/>
      <c r="DC455" s="4"/>
      <c r="DE455" s="31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Z455" s="6"/>
    </row>
    <row r="456" spans="1:130" s="5" customFormat="1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AG456" s="11"/>
      <c r="BB456" s="11"/>
      <c r="BC456"/>
      <c r="BD456"/>
      <c r="BE456"/>
      <c r="BF456"/>
      <c r="BG456"/>
      <c r="BH456"/>
      <c r="BI456"/>
      <c r="BJ456"/>
      <c r="BK456"/>
      <c r="BW456" s="11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V456" s="54"/>
      <c r="CW456" s="4" t="s">
        <v>168</v>
      </c>
      <c r="CX456" s="4"/>
      <c r="CY456" s="4"/>
      <c r="CZ456" s="4"/>
      <c r="DA456" s="4"/>
      <c r="DB456" s="4"/>
      <c r="DC456" s="4"/>
      <c r="DE456" s="31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Z456" s="6"/>
    </row>
    <row r="457" spans="1:130" s="5" customFormat="1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AG457" s="11"/>
      <c r="BB457" s="11"/>
      <c r="BC457"/>
      <c r="BD457"/>
      <c r="BE457"/>
      <c r="BF457"/>
      <c r="BG457"/>
      <c r="BH457"/>
      <c r="BI457"/>
      <c r="BJ457"/>
      <c r="BK457"/>
      <c r="BW457" s="11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V457" s="54"/>
      <c r="CW457" s="4" t="s">
        <v>236</v>
      </c>
      <c r="CX457" s="4"/>
      <c r="CY457" s="4"/>
      <c r="CZ457" s="4"/>
      <c r="DA457" s="4"/>
      <c r="DB457" s="4"/>
      <c r="DC457" s="4"/>
      <c r="DE457" s="31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Z457" s="6"/>
    </row>
    <row r="458" spans="1:130" s="5" customFormat="1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AG458" s="11"/>
      <c r="BB458" s="11"/>
      <c r="BC458"/>
      <c r="BD458"/>
      <c r="BE458"/>
      <c r="BF458"/>
      <c r="BG458"/>
      <c r="BH458"/>
      <c r="BI458"/>
      <c r="BJ458"/>
      <c r="BK458"/>
      <c r="BW458" s="11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V458" s="54"/>
      <c r="CW458" s="4" t="s">
        <v>237</v>
      </c>
      <c r="CX458" s="4"/>
      <c r="CY458" s="4"/>
      <c r="CZ458" s="4"/>
      <c r="DA458" s="4"/>
      <c r="DB458" s="4"/>
      <c r="DC458" s="4"/>
      <c r="DE458" s="31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Z458" s="6"/>
    </row>
    <row r="459" spans="1:130" s="5" customFormat="1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AG459" s="11"/>
      <c r="BB459" s="11"/>
      <c r="BC459"/>
      <c r="BD459"/>
      <c r="BE459"/>
      <c r="BF459"/>
      <c r="BG459"/>
      <c r="BH459"/>
      <c r="BI459"/>
      <c r="BJ459"/>
      <c r="BK459"/>
      <c r="BW459" s="11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V459" s="54"/>
      <c r="CW459" s="4" t="s">
        <v>171</v>
      </c>
      <c r="CX459" s="4"/>
      <c r="CY459" s="4"/>
      <c r="CZ459" s="4"/>
      <c r="DA459" s="4"/>
      <c r="DB459" s="4"/>
      <c r="DC459" s="4"/>
      <c r="DE459" s="31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Z459" s="6"/>
    </row>
    <row r="460" spans="1:130" s="5" customFormat="1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AG460" s="11"/>
      <c r="BB460" s="11"/>
      <c r="BC460"/>
      <c r="BD460"/>
      <c r="BE460"/>
      <c r="BF460"/>
      <c r="BG460"/>
      <c r="BH460"/>
      <c r="BI460"/>
      <c r="BJ460"/>
      <c r="BK460"/>
      <c r="BW460" s="11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V460" s="54"/>
      <c r="CW460" s="4" t="s">
        <v>172</v>
      </c>
      <c r="CX460" s="4"/>
      <c r="CY460" s="4"/>
      <c r="CZ460" s="4"/>
      <c r="DA460" s="4"/>
      <c r="DB460" s="4"/>
      <c r="DC460" s="4"/>
      <c r="DE460" s="31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Z460" s="6"/>
    </row>
    <row r="461" spans="1:130" s="5" customFormat="1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AG461" s="11"/>
      <c r="BB461" s="11"/>
      <c r="BC461"/>
      <c r="BD461"/>
      <c r="BE461"/>
      <c r="BF461"/>
      <c r="BG461"/>
      <c r="BH461"/>
      <c r="BI461"/>
      <c r="BJ461"/>
      <c r="BK461"/>
      <c r="BW461" s="1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V461" s="54"/>
      <c r="CW461" s="4"/>
      <c r="CX461" s="4"/>
      <c r="CY461" s="4"/>
      <c r="CZ461" s="4"/>
      <c r="DA461" s="4"/>
      <c r="DB461" s="4"/>
      <c r="DC461" s="4"/>
      <c r="DE461" s="3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Z461" s="6"/>
    </row>
    <row r="462" spans="1:130" s="5" customFormat="1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AG462" s="11"/>
      <c r="BB462" s="11"/>
      <c r="BC462"/>
      <c r="BD462"/>
      <c r="BE462"/>
      <c r="BF462"/>
      <c r="BG462"/>
      <c r="BH462"/>
      <c r="BI462"/>
      <c r="BJ462"/>
      <c r="BK462"/>
      <c r="BW462" s="11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V462" s="54"/>
      <c r="CW462" s="4"/>
      <c r="CX462" s="4"/>
      <c r="CY462" s="4"/>
      <c r="CZ462" s="4"/>
      <c r="DA462" s="4"/>
      <c r="DB462" s="4"/>
      <c r="DC462" s="4"/>
      <c r="DE462" s="31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Z462" s="6"/>
    </row>
    <row r="463" spans="1:130" s="5" customFormat="1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AG463" s="11"/>
      <c r="BB463" s="11"/>
      <c r="BC463"/>
      <c r="BD463"/>
      <c r="BE463"/>
      <c r="BF463"/>
      <c r="BG463"/>
      <c r="BH463"/>
      <c r="BI463"/>
      <c r="BJ463"/>
      <c r="BK463"/>
      <c r="BW463" s="11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V463" s="54"/>
      <c r="CW463" s="4" t="s">
        <v>173</v>
      </c>
      <c r="CX463" s="4"/>
      <c r="CY463" s="4"/>
      <c r="CZ463" s="4"/>
      <c r="DA463" s="4"/>
      <c r="DB463" s="4"/>
      <c r="DC463" s="4"/>
      <c r="DE463" s="31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Z463" s="6"/>
    </row>
    <row r="464" spans="1:130" s="5" customFormat="1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AG464" s="11"/>
      <c r="BB464" s="11"/>
      <c r="BC464"/>
      <c r="BD464"/>
      <c r="BE464"/>
      <c r="BF464"/>
      <c r="BG464"/>
      <c r="BH464"/>
      <c r="BI464"/>
      <c r="BJ464"/>
      <c r="BK464"/>
      <c r="BW464" s="11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V464" s="54"/>
      <c r="CW464" s="4"/>
      <c r="CX464" s="4"/>
      <c r="CY464" s="4"/>
      <c r="CZ464" s="4"/>
      <c r="DA464" s="4"/>
      <c r="DB464" s="4"/>
      <c r="DC464" s="4"/>
      <c r="DE464" s="31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Z464" s="6"/>
    </row>
    <row r="465" spans="1:131" s="5" customFormat="1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AG465" s="11"/>
      <c r="BB465" s="11"/>
      <c r="BC465"/>
      <c r="BD465"/>
      <c r="BE465"/>
      <c r="BF465"/>
      <c r="BG465"/>
      <c r="BH465"/>
      <c r="BI465"/>
      <c r="BJ465"/>
      <c r="BK465"/>
      <c r="BW465" s="11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V465" s="54"/>
      <c r="CW465" s="4" t="s">
        <v>98</v>
      </c>
      <c r="CX465" s="4"/>
      <c r="CY465" s="4"/>
      <c r="CZ465" s="4"/>
      <c r="DA465" s="4"/>
      <c r="DB465" s="4"/>
      <c r="DC465" s="4"/>
      <c r="DE465" s="31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Z465" s="6"/>
    </row>
    <row r="466" spans="1:131" s="5" customFormat="1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AG466" s="11"/>
      <c r="BB466" s="11"/>
      <c r="BC466"/>
      <c r="BD466"/>
      <c r="BE466"/>
      <c r="BF466"/>
      <c r="BG466"/>
      <c r="BH466"/>
      <c r="BI466"/>
      <c r="BJ466"/>
      <c r="BK466"/>
      <c r="BW466" s="11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V466" s="54"/>
      <c r="CW466" s="4" t="s">
        <v>99</v>
      </c>
      <c r="CX466" s="4" t="s">
        <v>100</v>
      </c>
      <c r="CY466" s="4" t="s">
        <v>174</v>
      </c>
      <c r="CZ466" s="4" t="s">
        <v>175</v>
      </c>
      <c r="DA466" s="4" t="s">
        <v>101</v>
      </c>
      <c r="DB466" s="4" t="s">
        <v>102</v>
      </c>
      <c r="DC466" s="4"/>
      <c r="DE466" s="31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Z466" s="6"/>
    </row>
    <row r="467" spans="1:131" s="5" customFormat="1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AG467" s="11"/>
      <c r="BB467" s="11"/>
      <c r="BC467"/>
      <c r="BD467"/>
      <c r="BE467"/>
      <c r="BF467"/>
      <c r="BG467"/>
      <c r="BH467"/>
      <c r="BI467"/>
      <c r="BJ467"/>
      <c r="BK467"/>
      <c r="BW467" s="11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V467" s="54"/>
      <c r="CW467" s="43" t="s">
        <v>111</v>
      </c>
      <c r="CX467" s="43">
        <v>23.055</v>
      </c>
      <c r="CY467" s="43">
        <v>5</v>
      </c>
      <c r="CZ467" s="43">
        <v>15.599</v>
      </c>
      <c r="DA467" s="43" t="s">
        <v>104</v>
      </c>
      <c r="DB467" s="43" t="s">
        <v>105</v>
      </c>
      <c r="DC467" s="4"/>
      <c r="DE467" s="31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Z467" s="6"/>
    </row>
    <row r="468" spans="1:131" s="5" customFormat="1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AG468" s="11"/>
      <c r="BB468" s="11"/>
      <c r="BC468"/>
      <c r="BD468"/>
      <c r="BE468"/>
      <c r="BF468"/>
      <c r="BG468"/>
      <c r="BH468"/>
      <c r="BI468"/>
      <c r="BJ468"/>
      <c r="BK468"/>
      <c r="BW468" s="11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V468" s="54"/>
      <c r="CW468" s="43" t="s">
        <v>112</v>
      </c>
      <c r="CX468" s="43">
        <v>20.622</v>
      </c>
      <c r="CY468" s="43">
        <v>5</v>
      </c>
      <c r="CZ468" s="43">
        <v>14.432</v>
      </c>
      <c r="DA468" s="43" t="s">
        <v>104</v>
      </c>
      <c r="DB468" s="43" t="s">
        <v>105</v>
      </c>
      <c r="DC468" s="4"/>
      <c r="DE468" s="31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Z468" s="6"/>
    </row>
    <row r="469" spans="1:131" s="5" customFormat="1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AG469" s="11"/>
      <c r="BB469" s="11"/>
      <c r="BC469"/>
      <c r="BD469"/>
      <c r="BE469"/>
      <c r="BF469"/>
      <c r="BG469"/>
      <c r="BH469"/>
      <c r="BI469"/>
      <c r="BJ469"/>
      <c r="BK469"/>
      <c r="BW469" s="11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V469" s="54"/>
      <c r="CW469" s="43" t="s">
        <v>113</v>
      </c>
      <c r="CX469" s="43">
        <v>10.313000000000001</v>
      </c>
      <c r="CY469" s="43">
        <v>5</v>
      </c>
      <c r="CZ469" s="43">
        <v>7.04</v>
      </c>
      <c r="DA469" s="43" t="s">
        <v>104</v>
      </c>
      <c r="DB469" s="43" t="s">
        <v>105</v>
      </c>
      <c r="DC469" s="4"/>
      <c r="DE469" s="31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Z469" s="6"/>
    </row>
    <row r="470" spans="1:131" s="5" customFormat="1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AG470" s="11"/>
      <c r="BB470" s="11"/>
      <c r="BC470"/>
      <c r="BD470"/>
      <c r="BE470"/>
      <c r="BF470"/>
      <c r="BG470"/>
      <c r="BH470"/>
      <c r="BI470"/>
      <c r="BJ470"/>
      <c r="BK470"/>
      <c r="BW470" s="11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V470" s="54"/>
      <c r="CW470" s="5" t="s">
        <v>136</v>
      </c>
      <c r="CX470" s="5">
        <v>1.079</v>
      </c>
      <c r="CY470" s="5">
        <v>5</v>
      </c>
      <c r="CZ470" s="5">
        <v>0.73299999999999998</v>
      </c>
      <c r="DA470" s="5">
        <v>0.98499999999999999</v>
      </c>
      <c r="DB470" s="5" t="s">
        <v>108</v>
      </c>
      <c r="DE470" s="31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Z470" s="6"/>
    </row>
    <row r="471" spans="1:131" s="5" customFormat="1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AG471" s="11"/>
      <c r="BB471" s="11"/>
      <c r="BC471"/>
      <c r="BD471"/>
      <c r="BE471"/>
      <c r="BF471"/>
      <c r="BG471"/>
      <c r="BH471"/>
      <c r="BI471"/>
      <c r="BJ471"/>
      <c r="BK471"/>
      <c r="BW471" s="1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V471" s="54"/>
      <c r="CW471" s="43" t="s">
        <v>103</v>
      </c>
      <c r="CX471" s="43">
        <v>21.975999999999999</v>
      </c>
      <c r="CY471" s="43">
        <v>5</v>
      </c>
      <c r="CZ471" s="43">
        <v>14.891</v>
      </c>
      <c r="DA471" s="43" t="s">
        <v>104</v>
      </c>
      <c r="DB471" s="43" t="s">
        <v>105</v>
      </c>
      <c r="DE471" s="3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Z471" s="6"/>
    </row>
    <row r="472" spans="1:131" s="5" customFormat="1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AG472" s="11"/>
      <c r="BB472" s="11"/>
      <c r="BC472"/>
      <c r="BD472"/>
      <c r="BE472"/>
      <c r="BF472"/>
      <c r="BG472"/>
      <c r="BH472"/>
      <c r="BI472"/>
      <c r="BJ472"/>
      <c r="BK472"/>
      <c r="BW472" s="11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V472" s="54"/>
      <c r="CW472" s="43" t="s">
        <v>106</v>
      </c>
      <c r="CX472" s="43">
        <v>19.542000000000002</v>
      </c>
      <c r="CY472" s="43">
        <v>5</v>
      </c>
      <c r="CZ472" s="43">
        <v>13.699</v>
      </c>
      <c r="DA472" s="43" t="s">
        <v>104</v>
      </c>
      <c r="DB472" s="43" t="s">
        <v>105</v>
      </c>
      <c r="DE472" s="31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Z472" s="6"/>
    </row>
    <row r="473" spans="1:131" s="5" customFormat="1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AG473" s="11"/>
      <c r="BB473" s="11"/>
      <c r="BC473"/>
      <c r="BD473"/>
      <c r="BE473"/>
      <c r="BF473"/>
      <c r="BG473"/>
      <c r="BH473"/>
      <c r="BI473"/>
      <c r="BJ473"/>
      <c r="BK473"/>
      <c r="BW473" s="11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V473" s="54"/>
      <c r="CW473" s="43" t="s">
        <v>107</v>
      </c>
      <c r="CX473" s="43">
        <v>9.234</v>
      </c>
      <c r="CY473" s="43">
        <v>5</v>
      </c>
      <c r="CZ473" s="43">
        <v>6.3129999999999997</v>
      </c>
      <c r="DA473" s="43">
        <v>1E-3</v>
      </c>
      <c r="DB473" s="43" t="s">
        <v>105</v>
      </c>
      <c r="DE473" s="31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Z473" s="6"/>
    </row>
    <row r="474" spans="1:131" s="5" customFormat="1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AG474" s="11"/>
      <c r="BB474" s="11"/>
      <c r="BC474"/>
      <c r="BD474"/>
      <c r="BE474"/>
      <c r="BF474"/>
      <c r="BG474"/>
      <c r="BH474"/>
      <c r="BI474"/>
      <c r="BJ474"/>
      <c r="BK474"/>
      <c r="BW474" s="11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V474" s="54"/>
      <c r="CW474" s="43" t="s">
        <v>114</v>
      </c>
      <c r="CX474" s="43">
        <v>12.742000000000001</v>
      </c>
      <c r="CY474" s="43">
        <v>5</v>
      </c>
      <c r="CZ474" s="43">
        <v>8.6790000000000003</v>
      </c>
      <c r="DA474" s="43" t="s">
        <v>104</v>
      </c>
      <c r="DB474" s="43" t="s">
        <v>105</v>
      </c>
      <c r="DE474" s="31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Z474" s="6"/>
    </row>
    <row r="475" spans="1:131" s="5" customFormat="1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AG475" s="11"/>
      <c r="BB475" s="11"/>
      <c r="BC475"/>
      <c r="BD475"/>
      <c r="BE475"/>
      <c r="BF475"/>
      <c r="BG475"/>
      <c r="BH475"/>
      <c r="BI475"/>
      <c r="BJ475"/>
      <c r="BK475"/>
      <c r="BW475" s="11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V475" s="54"/>
      <c r="CW475" s="43" t="s">
        <v>115</v>
      </c>
      <c r="CX475" s="43">
        <v>10.308999999999999</v>
      </c>
      <c r="CY475" s="43">
        <v>5</v>
      </c>
      <c r="CZ475" s="43">
        <v>7.266</v>
      </c>
      <c r="DA475" s="43" t="s">
        <v>104</v>
      </c>
      <c r="DB475" s="43" t="s">
        <v>105</v>
      </c>
      <c r="DE475" s="31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Z475" s="6"/>
    </row>
    <row r="476" spans="1:131" s="5" customFormat="1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AG476" s="11"/>
      <c r="BB476" s="11"/>
      <c r="BC476"/>
      <c r="BD476"/>
      <c r="BE476"/>
      <c r="BF476"/>
      <c r="BG476"/>
      <c r="BH476"/>
      <c r="BI476"/>
      <c r="BJ476"/>
      <c r="BK476"/>
      <c r="BW476" s="11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V476" s="54"/>
      <c r="CW476" s="5" t="s">
        <v>116</v>
      </c>
      <c r="CX476" s="5">
        <v>2.4340000000000002</v>
      </c>
      <c r="CY476" s="5">
        <v>5</v>
      </c>
      <c r="CZ476" s="5">
        <v>1.6990000000000001</v>
      </c>
      <c r="DA476" s="5">
        <v>0.751</v>
      </c>
      <c r="DB476" s="5" t="s">
        <v>108</v>
      </c>
      <c r="DE476" s="31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Z476" s="6"/>
    </row>
    <row r="477" spans="1:131" s="5" customFormat="1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AG477" s="11"/>
      <c r="BB477" s="11"/>
      <c r="BC477"/>
      <c r="BD477"/>
      <c r="BE477"/>
      <c r="BF477"/>
      <c r="BG477"/>
      <c r="BH477"/>
      <c r="BI477"/>
      <c r="BJ477"/>
      <c r="BK477"/>
      <c r="BW477" s="11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V477" s="54"/>
      <c r="DE477" s="31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 s="6"/>
      <c r="EA477"/>
    </row>
    <row r="478" spans="1:131" s="5" customFormat="1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AG478" s="11"/>
      <c r="BB478" s="11"/>
      <c r="BC478"/>
      <c r="BD478"/>
      <c r="BE478"/>
      <c r="BF478"/>
      <c r="BG478"/>
      <c r="BH478"/>
      <c r="BI478"/>
      <c r="BJ478"/>
      <c r="BK478"/>
      <c r="BW478" s="11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V478" s="54"/>
      <c r="DE478" s="31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 s="6"/>
      <c r="EA478"/>
    </row>
    <row r="479" spans="1:131" s="5" customFormat="1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AG479" s="11"/>
      <c r="BB479" s="11"/>
      <c r="BC479"/>
      <c r="BD479"/>
      <c r="BE479"/>
      <c r="BF479"/>
      <c r="BG479"/>
      <c r="BH479"/>
      <c r="BI479"/>
      <c r="BJ479"/>
      <c r="BK479"/>
      <c r="BW479" s="11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V479" s="54"/>
      <c r="DE479" s="31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 s="6"/>
      <c r="EA479"/>
    </row>
    <row r="480" spans="1:131" s="5" customFormat="1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AG480" s="11"/>
      <c r="BB480" s="11"/>
      <c r="BC480"/>
      <c r="BD480"/>
      <c r="BE480"/>
      <c r="BF480"/>
      <c r="BG480"/>
      <c r="BH480"/>
      <c r="BI480"/>
      <c r="BJ480"/>
      <c r="BK480"/>
      <c r="BW480" s="11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V480" s="54"/>
      <c r="DE480" s="31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 s="6"/>
      <c r="EA480"/>
    </row>
    <row r="481" spans="1:131" s="5" customFormat="1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AG481" s="11"/>
      <c r="BB481" s="11"/>
      <c r="BC481"/>
      <c r="BD481"/>
      <c r="BE481"/>
      <c r="BF481"/>
      <c r="BG481"/>
      <c r="BH481"/>
      <c r="BI481"/>
      <c r="BJ481"/>
      <c r="BK481"/>
      <c r="BW481" s="1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V481" s="54"/>
      <c r="DE481" s="3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 s="6"/>
      <c r="EA481"/>
    </row>
    <row r="482" spans="1:131" s="5" customFormat="1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AG482" s="11"/>
      <c r="BB482" s="11"/>
      <c r="BC482"/>
      <c r="BD482"/>
      <c r="BE482"/>
      <c r="BF482"/>
      <c r="BG482"/>
      <c r="BH482"/>
      <c r="BI482"/>
      <c r="BJ482"/>
      <c r="BK482"/>
      <c r="BW482" s="11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V482" s="54"/>
      <c r="DE482" s="31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 s="6"/>
      <c r="EA482"/>
    </row>
    <row r="483" spans="1:131" s="5" customFormat="1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AG483" s="11"/>
      <c r="BB483" s="11"/>
      <c r="BC483"/>
      <c r="BD483"/>
      <c r="BE483"/>
      <c r="BF483"/>
      <c r="BG483"/>
      <c r="BH483"/>
      <c r="BI483"/>
      <c r="BJ483"/>
      <c r="BK483"/>
      <c r="BW483" s="11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V483" s="54"/>
      <c r="DE483" s="31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 s="6"/>
      <c r="EA483"/>
    </row>
    <row r="484" spans="1:131" s="5" customFormat="1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AG484" s="11"/>
      <c r="BB484" s="11"/>
      <c r="BC484"/>
      <c r="BD484"/>
      <c r="BE484"/>
      <c r="BF484"/>
      <c r="BG484"/>
      <c r="BH484"/>
      <c r="BI484"/>
      <c r="BJ484"/>
      <c r="BK484"/>
      <c r="BW484" s="11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V484" s="54"/>
      <c r="DE484" s="31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 s="6"/>
      <c r="EA484"/>
    </row>
    <row r="485" spans="1:131" s="5" customFormat="1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AG485" s="11"/>
      <c r="BB485" s="11"/>
      <c r="BC485"/>
      <c r="BD485"/>
      <c r="BE485"/>
      <c r="BF485"/>
      <c r="BG485"/>
      <c r="BH485"/>
      <c r="BI485"/>
      <c r="BJ485"/>
      <c r="BK485"/>
      <c r="BW485" s="11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V485" s="4"/>
      <c r="DE485" s="31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 s="6"/>
      <c r="EA485"/>
    </row>
    <row r="486" spans="1:131" s="5" customFormat="1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AG486" s="11"/>
      <c r="BB486" s="11"/>
      <c r="BC486"/>
      <c r="BD486"/>
      <c r="BE486"/>
      <c r="BF486"/>
      <c r="BG486"/>
      <c r="BH486"/>
      <c r="BI486"/>
      <c r="BJ486"/>
      <c r="BK486"/>
      <c r="BW486" s="11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V486"/>
      <c r="CW486"/>
      <c r="DA486"/>
      <c r="DB486"/>
      <c r="DC486"/>
      <c r="DD486"/>
      <c r="DE486" s="31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 s="6"/>
      <c r="EA486"/>
    </row>
    <row r="487" spans="1:131" s="5" customFormat="1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AG487" s="11"/>
      <c r="BB487" s="11"/>
      <c r="BC487"/>
      <c r="BD487"/>
      <c r="BE487"/>
      <c r="BF487"/>
      <c r="BG487"/>
      <c r="BH487"/>
      <c r="BI487"/>
      <c r="BJ487"/>
      <c r="BK487"/>
      <c r="BW487" s="11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V487"/>
      <c r="CW487"/>
      <c r="DA487"/>
      <c r="DB487"/>
      <c r="DC487"/>
      <c r="DD487"/>
      <c r="DE487" s="31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 s="6"/>
      <c r="EA487"/>
    </row>
    <row r="488" spans="1:131" s="5" customFormat="1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AG488" s="11"/>
      <c r="BB488" s="11"/>
      <c r="BC488"/>
      <c r="BD488"/>
      <c r="BE488"/>
      <c r="BF488"/>
      <c r="BG488"/>
      <c r="BH488"/>
      <c r="BI488"/>
      <c r="BJ488"/>
      <c r="BK488"/>
      <c r="BW488" s="11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V488"/>
      <c r="CW488"/>
      <c r="DA488"/>
      <c r="DB488"/>
      <c r="DC488"/>
      <c r="DD488"/>
      <c r="DE488" s="31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 s="6"/>
      <c r="EA488"/>
    </row>
    <row r="489" spans="1:131" s="5" customFormat="1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AG489" s="11"/>
      <c r="BB489" s="11"/>
      <c r="BC489"/>
      <c r="BD489"/>
      <c r="BE489"/>
      <c r="BF489"/>
      <c r="BG489"/>
      <c r="BH489"/>
      <c r="BI489"/>
      <c r="BJ489"/>
      <c r="BK489"/>
      <c r="BW489" s="11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V489"/>
      <c r="CW489"/>
      <c r="DA489"/>
      <c r="DB489"/>
      <c r="DC489"/>
      <c r="DD489"/>
      <c r="DE489" s="31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 s="6"/>
      <c r="EA489"/>
    </row>
    <row r="490" spans="1:131" s="5" customFormat="1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AG490" s="11"/>
      <c r="BB490" s="11"/>
      <c r="BC490"/>
      <c r="BD490"/>
      <c r="BE490"/>
      <c r="BF490"/>
      <c r="BG490"/>
      <c r="BH490"/>
      <c r="BI490"/>
      <c r="BJ490"/>
      <c r="BK490"/>
      <c r="BL490"/>
      <c r="BW490" s="11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V490"/>
      <c r="CW490"/>
      <c r="DA490"/>
      <c r="DB490"/>
      <c r="DC490"/>
      <c r="DD490"/>
      <c r="DE490" s="31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 s="6"/>
      <c r="EA490"/>
    </row>
    <row r="491" spans="1:131" s="5" customFormat="1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AG491" s="11"/>
      <c r="BB491" s="11"/>
      <c r="BC491"/>
      <c r="BD491"/>
      <c r="BE491"/>
      <c r="BF491"/>
      <c r="BG491"/>
      <c r="BH491"/>
      <c r="BI491"/>
      <c r="BJ491"/>
      <c r="BK491"/>
      <c r="BL491"/>
      <c r="BW491" s="1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V491"/>
      <c r="CW491"/>
      <c r="DA491"/>
      <c r="DB491"/>
      <c r="DC491"/>
      <c r="DD491"/>
      <c r="DE491" s="3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 s="6"/>
      <c r="EA491"/>
    </row>
    <row r="492" spans="1:131" s="5" customFormat="1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AG492" s="11"/>
      <c r="BB492" s="11"/>
      <c r="BC492"/>
      <c r="BD492"/>
      <c r="BE492"/>
      <c r="BF492"/>
      <c r="BG492"/>
      <c r="BH492"/>
      <c r="BI492"/>
      <c r="BJ492"/>
      <c r="BK492"/>
      <c r="BL492"/>
      <c r="BW492" s="11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V492"/>
      <c r="CW492"/>
      <c r="DA492"/>
      <c r="DB492"/>
      <c r="DC492"/>
      <c r="DD492"/>
      <c r="DE492" s="31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 s="6"/>
      <c r="EA492"/>
    </row>
    <row r="493" spans="1:131" s="5" customFormat="1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AG493" s="11"/>
      <c r="BB493" s="11"/>
      <c r="BC493"/>
      <c r="BD493"/>
      <c r="BE493"/>
      <c r="BF493"/>
      <c r="BG493"/>
      <c r="BH493"/>
      <c r="BI493"/>
      <c r="BJ493"/>
      <c r="BK493"/>
      <c r="BL493"/>
      <c r="BW493" s="11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V493"/>
      <c r="CW493"/>
      <c r="DA493"/>
      <c r="DB493"/>
      <c r="DC493"/>
      <c r="DD493"/>
      <c r="DE493" s="31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 s="6"/>
      <c r="EA493"/>
    </row>
    <row r="494" spans="1:131" s="5" customFormat="1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AG494" s="11"/>
      <c r="BB494" s="11"/>
      <c r="BC494"/>
      <c r="BD494"/>
      <c r="BE494"/>
      <c r="BF494"/>
      <c r="BG494"/>
      <c r="BH494"/>
      <c r="BI494"/>
      <c r="BJ494"/>
      <c r="BK494"/>
      <c r="BL494"/>
      <c r="BW494" s="11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V494"/>
      <c r="CW494"/>
      <c r="DA494"/>
      <c r="DB494"/>
      <c r="DC494"/>
      <c r="DD494"/>
      <c r="DE494" s="31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 s="6"/>
      <c r="EA494"/>
    </row>
    <row r="495" spans="1:131" s="5" customFormat="1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AG495" s="11"/>
      <c r="BB495" s="11"/>
      <c r="BC495"/>
      <c r="BD495"/>
      <c r="BE495"/>
      <c r="BF495"/>
      <c r="BG495"/>
      <c r="BH495"/>
      <c r="BI495"/>
      <c r="BJ495"/>
      <c r="BK495"/>
      <c r="BL495"/>
      <c r="BW495" s="11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V495"/>
      <c r="CW495"/>
      <c r="DA495"/>
      <c r="DB495"/>
      <c r="DC495"/>
      <c r="DD495"/>
      <c r="DE495" s="31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 s="6"/>
      <c r="EA495"/>
    </row>
    <row r="496" spans="1:131" s="5" customFormat="1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AG496" s="11"/>
      <c r="BB496" s="11"/>
      <c r="BC496"/>
      <c r="BD496"/>
      <c r="BE496"/>
      <c r="BF496"/>
      <c r="BG496"/>
      <c r="BH496"/>
      <c r="BI496"/>
      <c r="BJ496"/>
      <c r="BK496"/>
      <c r="BL496"/>
      <c r="BW496" s="11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V496"/>
      <c r="CW496"/>
      <c r="DA496"/>
      <c r="DB496"/>
      <c r="DC496"/>
      <c r="DD496"/>
      <c r="DE496" s="31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 s="6"/>
      <c r="EA496"/>
    </row>
    <row r="497" spans="1:131" s="5" customFormat="1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AG497" s="11"/>
      <c r="BB497" s="11"/>
      <c r="BC497"/>
      <c r="BD497"/>
      <c r="BE497"/>
      <c r="BF497"/>
      <c r="BG497"/>
      <c r="BH497"/>
      <c r="BI497"/>
      <c r="BJ497"/>
      <c r="BK497"/>
      <c r="BL497"/>
      <c r="BW497" s="11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V497"/>
      <c r="CW497"/>
      <c r="DA497"/>
      <c r="DB497"/>
      <c r="DC497"/>
      <c r="DD497"/>
      <c r="DE497" s="31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 s="6"/>
      <c r="EA497"/>
    </row>
    <row r="498" spans="1:131" s="5" customFormat="1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AG498" s="11"/>
      <c r="BB498" s="11"/>
      <c r="BC498"/>
      <c r="BD498"/>
      <c r="BE498"/>
      <c r="BF498"/>
      <c r="BG498"/>
      <c r="BH498"/>
      <c r="BI498"/>
      <c r="BJ498"/>
      <c r="BK498"/>
      <c r="BL498"/>
      <c r="BW498" s="11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V498"/>
      <c r="CW498"/>
      <c r="DA498"/>
      <c r="DB498"/>
      <c r="DC498"/>
      <c r="DD498"/>
      <c r="DE498" s="31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 s="6"/>
      <c r="EA498"/>
    </row>
    <row r="499" spans="1:131" s="5" customFormat="1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W499"/>
      <c r="X499"/>
      <c r="Y499"/>
      <c r="Z499"/>
      <c r="AA499"/>
      <c r="AB499"/>
      <c r="AC499"/>
      <c r="AG499" s="11"/>
      <c r="BB499" s="11"/>
      <c r="BC499"/>
      <c r="BD499"/>
      <c r="BE499"/>
      <c r="BF499"/>
      <c r="BG499"/>
      <c r="BH499"/>
      <c r="BI499"/>
      <c r="BJ499"/>
      <c r="BK499"/>
      <c r="BL499"/>
      <c r="BW499" s="11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V499"/>
      <c r="CW499"/>
      <c r="DA499"/>
      <c r="DB499"/>
      <c r="DC499"/>
      <c r="DD499"/>
      <c r="DE499" s="31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 s="6"/>
      <c r="EA499"/>
    </row>
    <row r="500" spans="1:131" s="5" customFormat="1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AG500" s="11"/>
      <c r="BB500" s="11"/>
      <c r="BC500"/>
      <c r="BD500"/>
      <c r="BE500"/>
      <c r="BF500"/>
      <c r="BG500"/>
      <c r="BH500"/>
      <c r="BI500"/>
      <c r="BJ500"/>
      <c r="BK500"/>
      <c r="BL500"/>
      <c r="BW500" s="11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V500"/>
      <c r="CW500"/>
      <c r="DA500"/>
      <c r="DB500"/>
      <c r="DC500"/>
      <c r="DD500"/>
      <c r="DE500" s="31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 s="6"/>
      <c r="EA500"/>
    </row>
    <row r="501" spans="1:131" s="5" customFormat="1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W501"/>
      <c r="X501"/>
      <c r="Y501"/>
      <c r="Z501"/>
      <c r="AA501"/>
      <c r="AB501"/>
      <c r="AC501"/>
      <c r="AG501" s="11"/>
      <c r="BB501" s="11"/>
      <c r="BC501"/>
      <c r="BD501"/>
      <c r="BE501"/>
      <c r="BF501"/>
      <c r="BG501"/>
      <c r="BH501"/>
      <c r="BI501"/>
      <c r="BJ501"/>
      <c r="BK501"/>
      <c r="BL501"/>
      <c r="BW501" s="1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V501"/>
      <c r="CW501"/>
      <c r="DA501"/>
      <c r="DB501"/>
      <c r="DC501"/>
      <c r="DD501"/>
      <c r="DE501" s="3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 s="6"/>
      <c r="EA501"/>
    </row>
    <row r="502" spans="1:131" s="5" customFormat="1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W502"/>
      <c r="X502"/>
      <c r="Y502"/>
      <c r="Z502"/>
      <c r="AA502"/>
      <c r="AB502"/>
      <c r="AC502"/>
      <c r="AG502" s="11"/>
      <c r="BB502" s="11"/>
      <c r="BC502"/>
      <c r="BD502"/>
      <c r="BE502"/>
      <c r="BF502"/>
      <c r="BG502"/>
      <c r="BH502"/>
      <c r="BI502"/>
      <c r="BJ502"/>
      <c r="BK502"/>
      <c r="BL502"/>
      <c r="BW502" s="11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V502"/>
      <c r="CW502"/>
      <c r="DA502"/>
      <c r="DB502"/>
      <c r="DC502"/>
      <c r="DD502"/>
      <c r="DE502" s="31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 s="6"/>
      <c r="EA502"/>
    </row>
    <row r="503" spans="1:131" s="5" customFormat="1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W503"/>
      <c r="X503"/>
      <c r="Y503"/>
      <c r="Z503"/>
      <c r="AA503"/>
      <c r="AB503"/>
      <c r="AC503"/>
      <c r="AG503" s="11"/>
      <c r="BB503" s="11"/>
      <c r="BC503"/>
      <c r="BD503"/>
      <c r="BE503"/>
      <c r="BF503"/>
      <c r="BG503"/>
      <c r="BH503"/>
      <c r="BI503"/>
      <c r="BJ503"/>
      <c r="BK503"/>
      <c r="BL503"/>
      <c r="BW503" s="11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V503"/>
      <c r="CW503"/>
      <c r="DA503"/>
      <c r="DB503"/>
      <c r="DC503"/>
      <c r="DD503"/>
      <c r="DE503" s="31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 s="6"/>
      <c r="EA503"/>
    </row>
    <row r="504" spans="1:131" s="5" customFormat="1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W504"/>
      <c r="X504"/>
      <c r="Y504"/>
      <c r="Z504"/>
      <c r="AA504"/>
      <c r="AB504"/>
      <c r="AC504"/>
      <c r="AG504" s="11"/>
      <c r="BB504" s="11"/>
      <c r="BC504"/>
      <c r="BD504"/>
      <c r="BE504"/>
      <c r="BF504"/>
      <c r="BG504"/>
      <c r="BH504"/>
      <c r="BI504"/>
      <c r="BJ504"/>
      <c r="BK504"/>
      <c r="BL504"/>
      <c r="BW504" s="11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V504"/>
      <c r="CW504"/>
      <c r="DA504"/>
      <c r="DB504"/>
      <c r="DC504"/>
      <c r="DD504"/>
      <c r="DE504" s="31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 s="6"/>
      <c r="EA504"/>
    </row>
    <row r="505" spans="1:131" s="5" customFormat="1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W505"/>
      <c r="X505"/>
      <c r="Y505"/>
      <c r="Z505"/>
      <c r="AA505"/>
      <c r="AB505"/>
      <c r="AC505"/>
      <c r="AG505" s="11"/>
      <c r="BB505" s="11"/>
      <c r="BC505"/>
      <c r="BD505"/>
      <c r="BE505"/>
      <c r="BF505"/>
      <c r="BG505"/>
      <c r="BH505"/>
      <c r="BI505"/>
      <c r="BJ505"/>
      <c r="BK505"/>
      <c r="BL505"/>
      <c r="BW505" s="11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V505"/>
      <c r="CW505"/>
      <c r="DA505"/>
      <c r="DB505"/>
      <c r="DC505"/>
      <c r="DD505"/>
      <c r="DE505" s="31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 s="6"/>
      <c r="EA505"/>
    </row>
    <row r="506" spans="1:131" s="5" customFormat="1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W506"/>
      <c r="X506"/>
      <c r="Y506"/>
      <c r="Z506"/>
      <c r="AA506"/>
      <c r="AB506"/>
      <c r="AC506"/>
      <c r="AG506" s="11"/>
      <c r="BB506" s="11"/>
      <c r="BC506"/>
      <c r="BD506"/>
      <c r="BE506"/>
      <c r="BF506"/>
      <c r="BG506"/>
      <c r="BH506"/>
      <c r="BI506"/>
      <c r="BJ506"/>
      <c r="BK506"/>
      <c r="BL506"/>
      <c r="BW506" s="11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V506"/>
      <c r="CW506"/>
      <c r="DA506"/>
      <c r="DB506"/>
      <c r="DC506"/>
      <c r="DD506"/>
      <c r="DE506" s="31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 s="6"/>
      <c r="EA506"/>
    </row>
    <row r="507" spans="1:131" s="5" customFormat="1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W507"/>
      <c r="X507"/>
      <c r="Y507"/>
      <c r="Z507"/>
      <c r="AA507"/>
      <c r="AB507"/>
      <c r="AC507"/>
      <c r="AG507" s="11"/>
      <c r="BB507" s="11"/>
      <c r="BC507"/>
      <c r="BD507"/>
      <c r="BE507"/>
      <c r="BF507"/>
      <c r="BG507"/>
      <c r="BH507"/>
      <c r="BI507"/>
      <c r="BJ507"/>
      <c r="BK507"/>
      <c r="BL507"/>
      <c r="BW507" s="11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V507"/>
      <c r="CW507"/>
      <c r="DA507"/>
      <c r="DB507"/>
      <c r="DC507"/>
      <c r="DD507"/>
      <c r="DE507" s="31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 s="6"/>
      <c r="EA507"/>
    </row>
    <row r="508" spans="1:131" s="5" customFormat="1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W508"/>
      <c r="X508"/>
      <c r="Y508"/>
      <c r="Z508"/>
      <c r="AA508"/>
      <c r="AB508"/>
      <c r="AC508"/>
      <c r="AG508" s="11"/>
      <c r="BB508" s="11"/>
      <c r="BC508"/>
      <c r="BD508"/>
      <c r="BE508"/>
      <c r="BF508"/>
      <c r="BG508"/>
      <c r="BH508"/>
      <c r="BI508"/>
      <c r="BJ508"/>
      <c r="BK508"/>
      <c r="BL508"/>
      <c r="BW508" s="11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V508"/>
      <c r="CW508"/>
      <c r="DA508"/>
      <c r="DB508"/>
      <c r="DC508"/>
      <c r="DD508"/>
      <c r="DE508" s="31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 s="6"/>
      <c r="EA508"/>
    </row>
    <row r="509" spans="1:131" s="5" customFormat="1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W509"/>
      <c r="X509"/>
      <c r="Y509"/>
      <c r="Z509"/>
      <c r="AA509"/>
      <c r="AB509"/>
      <c r="AC509"/>
      <c r="AG509" s="11"/>
      <c r="BB509" s="11"/>
      <c r="BC509"/>
      <c r="BD509"/>
      <c r="BE509"/>
      <c r="BF509"/>
      <c r="BG509"/>
      <c r="BH509"/>
      <c r="BI509"/>
      <c r="BJ509"/>
      <c r="BK509"/>
      <c r="BL509"/>
      <c r="BW509" s="11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V509"/>
      <c r="CW509"/>
      <c r="DA509"/>
      <c r="DB509"/>
      <c r="DC509"/>
      <c r="DD509"/>
      <c r="DE509" s="31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 s="6"/>
      <c r="EA509"/>
    </row>
    <row r="510" spans="1:131" s="5" customFormat="1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W510"/>
      <c r="X510"/>
      <c r="Y510"/>
      <c r="Z510"/>
      <c r="AA510"/>
      <c r="AB510"/>
      <c r="AC510"/>
      <c r="AG510" s="11"/>
      <c r="BB510" s="11"/>
      <c r="BC510"/>
      <c r="BD510"/>
      <c r="BE510"/>
      <c r="BF510"/>
      <c r="BG510"/>
      <c r="BH510"/>
      <c r="BI510"/>
      <c r="BJ510"/>
      <c r="BK510"/>
      <c r="BL510"/>
      <c r="BW510" s="11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V510"/>
      <c r="CW510"/>
      <c r="DA510"/>
      <c r="DB510"/>
      <c r="DC510"/>
      <c r="DD510"/>
      <c r="DE510" s="31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 s="6"/>
      <c r="EA510"/>
    </row>
    <row r="511" spans="1:131" s="5" customFormat="1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W511"/>
      <c r="X511"/>
      <c r="Y511"/>
      <c r="Z511"/>
      <c r="AA511"/>
      <c r="AB511"/>
      <c r="AC511"/>
      <c r="AG511" s="11"/>
      <c r="BB511" s="11"/>
      <c r="BC511"/>
      <c r="BD511"/>
      <c r="BE511"/>
      <c r="BF511"/>
      <c r="BG511"/>
      <c r="BH511"/>
      <c r="BI511"/>
      <c r="BJ511"/>
      <c r="BK511"/>
      <c r="BL511"/>
      <c r="BW511" s="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V511"/>
      <c r="CW511"/>
      <c r="DA511"/>
      <c r="DB511"/>
      <c r="DC511"/>
      <c r="DD511"/>
      <c r="DE511" s="3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 s="6"/>
      <c r="EA511"/>
    </row>
    <row r="512" spans="1:131" s="5" customFormat="1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W512"/>
      <c r="X512"/>
      <c r="Y512"/>
      <c r="Z512"/>
      <c r="AA512"/>
      <c r="AB512"/>
      <c r="AC512"/>
      <c r="AG512" s="11"/>
      <c r="BB512" s="11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V512"/>
      <c r="BW512" s="11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V512"/>
      <c r="CW512"/>
      <c r="DA512"/>
      <c r="DB512"/>
      <c r="DC512"/>
      <c r="DD512"/>
      <c r="DE512" s="31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 s="6"/>
      <c r="EA512"/>
    </row>
    <row r="513" spans="1:131" s="5" customFormat="1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W513"/>
      <c r="X513"/>
      <c r="Y513"/>
      <c r="Z513"/>
      <c r="AA513"/>
      <c r="AB513"/>
      <c r="AC513"/>
      <c r="AG513" s="11"/>
      <c r="BB513" s="11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V513"/>
      <c r="BW513" s="11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V513"/>
      <c r="CW513"/>
      <c r="DA513"/>
      <c r="DB513"/>
      <c r="DC513"/>
      <c r="DD513"/>
      <c r="DE513" s="31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 s="6"/>
      <c r="EA513"/>
    </row>
    <row r="514" spans="1:131" s="5" customFormat="1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W514"/>
      <c r="X514"/>
      <c r="Y514"/>
      <c r="Z514"/>
      <c r="AA514"/>
      <c r="AB514"/>
      <c r="AC514"/>
      <c r="AG514" s="11"/>
      <c r="BB514" s="11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V514"/>
      <c r="BW514" s="11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V514"/>
      <c r="CW514"/>
      <c r="DA514"/>
      <c r="DB514"/>
      <c r="DC514"/>
      <c r="DD514"/>
      <c r="DE514" s="31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 s="6"/>
      <c r="EA514"/>
    </row>
    <row r="515" spans="1:131" s="5" customFormat="1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W515"/>
      <c r="X515"/>
      <c r="Y515"/>
      <c r="Z515"/>
      <c r="AA515"/>
      <c r="AB515"/>
      <c r="AC515"/>
      <c r="AG515" s="11"/>
      <c r="BB515" s="11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V515"/>
      <c r="BW515" s="11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V515"/>
      <c r="CW515"/>
      <c r="DA515"/>
      <c r="DB515"/>
      <c r="DC515"/>
      <c r="DD515"/>
      <c r="DE515" s="31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 s="6"/>
      <c r="EA515"/>
    </row>
    <row r="516" spans="1:131" s="5" customFormat="1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W516"/>
      <c r="X516"/>
      <c r="Y516"/>
      <c r="Z516"/>
      <c r="AA516"/>
      <c r="AB516"/>
      <c r="AC516"/>
      <c r="AG516" s="11"/>
      <c r="BB516" s="11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V516"/>
      <c r="BW516" s="11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V516"/>
      <c r="CW516"/>
      <c r="DA516"/>
      <c r="DB516"/>
      <c r="DC516"/>
      <c r="DD516"/>
      <c r="DE516" s="31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 s="6"/>
      <c r="EA516"/>
    </row>
    <row r="517" spans="1:131" s="5" customFormat="1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W517"/>
      <c r="X517"/>
      <c r="Y517"/>
      <c r="Z517"/>
      <c r="AA517"/>
      <c r="AB517"/>
      <c r="AC517"/>
      <c r="AG517" s="11"/>
      <c r="BB517" s="11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V517"/>
      <c r="BW517" s="11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V517"/>
      <c r="CW517"/>
      <c r="DA517"/>
      <c r="DB517"/>
      <c r="DC517"/>
      <c r="DD517"/>
      <c r="DE517" s="31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 s="6"/>
      <c r="EA517"/>
    </row>
    <row r="518" spans="1:131" s="5" customFormat="1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W518"/>
      <c r="X518"/>
      <c r="Y518"/>
      <c r="Z518"/>
      <c r="AA518"/>
      <c r="AB518"/>
      <c r="AC518"/>
      <c r="AG518" s="11"/>
      <c r="BB518" s="11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V518"/>
      <c r="BW518" s="11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V518"/>
      <c r="CW518"/>
      <c r="DA518"/>
      <c r="DB518"/>
      <c r="DC518"/>
      <c r="DD518"/>
      <c r="DE518" s="31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 s="6"/>
      <c r="EA518"/>
    </row>
    <row r="519" spans="1:131" s="5" customFormat="1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W519"/>
      <c r="X519"/>
      <c r="Y519"/>
      <c r="Z519"/>
      <c r="AA519"/>
      <c r="AB519"/>
      <c r="AC519"/>
      <c r="AG519" s="11"/>
      <c r="BB519" s="11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V519"/>
      <c r="BW519" s="11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V519"/>
      <c r="CW519"/>
      <c r="DA519"/>
      <c r="DB519"/>
      <c r="DC519"/>
      <c r="DD519"/>
      <c r="DE519" s="31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 s="6"/>
      <c r="EA519"/>
    </row>
    <row r="520" spans="1:131" s="5" customFormat="1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W520"/>
      <c r="X520"/>
      <c r="Y520"/>
      <c r="Z520"/>
      <c r="AA520"/>
      <c r="AB520"/>
      <c r="AC520"/>
      <c r="AG520" s="11"/>
      <c r="BB520" s="11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V520"/>
      <c r="BW520" s="11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V520"/>
      <c r="CW520"/>
      <c r="DA520"/>
      <c r="DB520"/>
      <c r="DC520"/>
      <c r="DD520"/>
      <c r="DE520" s="31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 s="6"/>
      <c r="EA520"/>
    </row>
    <row r="521" spans="1:131" s="5" customFormat="1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W521"/>
      <c r="X521"/>
      <c r="Y521"/>
      <c r="Z521"/>
      <c r="AA521"/>
      <c r="AB521"/>
      <c r="AC521"/>
      <c r="AG521" s="11"/>
      <c r="BB521" s="1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V521"/>
      <c r="BW521" s="1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V521"/>
      <c r="CW521"/>
      <c r="DA521"/>
      <c r="DB521"/>
      <c r="DC521"/>
      <c r="DD521"/>
      <c r="DE521" s="3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 s="6"/>
      <c r="EA521"/>
    </row>
    <row r="522" spans="1:131" s="5" customFormat="1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W522"/>
      <c r="X522"/>
      <c r="Y522"/>
      <c r="Z522"/>
      <c r="AA522"/>
      <c r="AB522"/>
      <c r="AC522"/>
      <c r="AG522" s="11"/>
      <c r="BB522" s="11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V522"/>
      <c r="BW522" s="11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V522"/>
      <c r="CW522"/>
      <c r="DA522"/>
      <c r="DB522"/>
      <c r="DC522"/>
      <c r="DD522"/>
      <c r="DE522" s="31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 s="6"/>
      <c r="EA522"/>
    </row>
    <row r="523" spans="1:131" s="5" customFormat="1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W523"/>
      <c r="X523"/>
      <c r="Y523"/>
      <c r="Z523"/>
      <c r="AA523"/>
      <c r="AB523"/>
      <c r="AC523"/>
      <c r="AG523" s="11"/>
      <c r="BB523" s="11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V523"/>
      <c r="BW523" s="11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V523"/>
      <c r="CW523"/>
      <c r="DA523"/>
      <c r="DB523"/>
      <c r="DC523"/>
      <c r="DD523"/>
      <c r="DE523" s="31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 s="6"/>
      <c r="EA523"/>
    </row>
    <row r="524" spans="1:131" s="5" customFormat="1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W524"/>
      <c r="X524"/>
      <c r="Y524"/>
      <c r="Z524"/>
      <c r="AA524"/>
      <c r="AB524"/>
      <c r="AC524"/>
      <c r="AG524" s="11"/>
      <c r="BB524" s="11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V524"/>
      <c r="BW524" s="11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V524"/>
      <c r="CW524"/>
      <c r="DA524"/>
      <c r="DB524"/>
      <c r="DC524"/>
      <c r="DD524"/>
      <c r="DE524" s="31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 s="6"/>
      <c r="EA524"/>
    </row>
    <row r="525" spans="1:131" s="5" customFormat="1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W525"/>
      <c r="X525"/>
      <c r="Y525"/>
      <c r="Z525"/>
      <c r="AA525"/>
      <c r="AB525"/>
      <c r="AC525"/>
      <c r="AG525" s="11"/>
      <c r="BB525" s="11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V525"/>
      <c r="BW525" s="11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V525"/>
      <c r="CW525"/>
      <c r="DA525"/>
      <c r="DB525"/>
      <c r="DC525"/>
      <c r="DD525"/>
      <c r="DE525" s="31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 s="6"/>
      <c r="EA525"/>
    </row>
    <row r="526" spans="1:131" s="5" customFormat="1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W526"/>
      <c r="X526"/>
      <c r="Y526"/>
      <c r="Z526"/>
      <c r="AA526"/>
      <c r="AB526"/>
      <c r="AC526"/>
      <c r="AG526" s="11"/>
      <c r="BB526" s="11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V526"/>
      <c r="BW526" s="11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V526"/>
      <c r="CW526"/>
      <c r="DA526"/>
      <c r="DB526"/>
      <c r="DC526"/>
      <c r="DD526"/>
      <c r="DE526" s="31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 s="6"/>
      <c r="EA526"/>
    </row>
    <row r="527" spans="1:131" s="5" customFormat="1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W527"/>
      <c r="X527"/>
      <c r="Y527"/>
      <c r="Z527"/>
      <c r="AA527"/>
      <c r="AB527"/>
      <c r="AC527"/>
      <c r="AG527" s="11"/>
      <c r="BB527" s="11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V527"/>
      <c r="BW527" s="11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V527"/>
      <c r="CW527"/>
      <c r="DA527"/>
      <c r="DB527"/>
      <c r="DC527"/>
      <c r="DD527"/>
      <c r="DE527" s="31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 s="6"/>
      <c r="EA527"/>
    </row>
    <row r="528" spans="1:131" s="5" customFormat="1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W528"/>
      <c r="X528"/>
      <c r="Y528"/>
      <c r="Z528"/>
      <c r="AA528"/>
      <c r="AB528"/>
      <c r="AC528"/>
      <c r="AG528" s="11"/>
      <c r="BB528" s="11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V528"/>
      <c r="BW528" s="11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V528"/>
      <c r="CW528"/>
      <c r="DA528"/>
      <c r="DB528"/>
      <c r="DC528"/>
      <c r="DD528"/>
      <c r="DE528" s="31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 s="6"/>
      <c r="EA528"/>
    </row>
    <row r="529" spans="1:131" s="5" customFormat="1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W529"/>
      <c r="X529"/>
      <c r="Y529"/>
      <c r="Z529"/>
      <c r="AA529"/>
      <c r="AB529"/>
      <c r="AC529"/>
      <c r="AG529" s="11"/>
      <c r="BB529" s="11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V529"/>
      <c r="BW529" s="11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V529"/>
      <c r="CW529"/>
      <c r="DA529"/>
      <c r="DB529"/>
      <c r="DC529"/>
      <c r="DD529"/>
      <c r="DE529" s="31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 s="6"/>
      <c r="EA529"/>
    </row>
    <row r="530" spans="1:131" s="5" customFormat="1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W530"/>
      <c r="X530"/>
      <c r="Y530"/>
      <c r="Z530"/>
      <c r="AA530"/>
      <c r="AB530"/>
      <c r="AC530"/>
      <c r="AG530" s="11"/>
      <c r="BB530" s="11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V530"/>
      <c r="BW530" s="11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V530"/>
      <c r="CW530"/>
      <c r="DA530"/>
      <c r="DB530"/>
      <c r="DC530"/>
      <c r="DD530"/>
      <c r="DE530" s="31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 s="6"/>
      <c r="EA530"/>
    </row>
    <row r="531" spans="1:131" s="5" customFormat="1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W531"/>
      <c r="X531"/>
      <c r="Y531"/>
      <c r="Z531"/>
      <c r="AA531"/>
      <c r="AB531"/>
      <c r="AC531"/>
      <c r="AG531" s="11"/>
      <c r="BB531" s="1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V531"/>
      <c r="BW531" s="1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V531"/>
      <c r="CW531"/>
      <c r="DA531"/>
      <c r="DB531"/>
      <c r="DC531"/>
      <c r="DD531"/>
      <c r="DE531" s="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 s="6"/>
      <c r="EA531"/>
    </row>
    <row r="532" spans="1:131" s="5" customFormat="1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W532"/>
      <c r="X532"/>
      <c r="Y532"/>
      <c r="Z532"/>
      <c r="AA532"/>
      <c r="AB532"/>
      <c r="AC532"/>
      <c r="AG532" s="11"/>
      <c r="BB532" s="11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V532"/>
      <c r="BW532" s="11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V532"/>
      <c r="CW532"/>
      <c r="DA532"/>
      <c r="DB532"/>
      <c r="DC532"/>
      <c r="DD532"/>
      <c r="DE532" s="31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 s="6"/>
      <c r="EA532"/>
    </row>
    <row r="533" spans="1:131" s="5" customFormat="1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W533"/>
      <c r="X533"/>
      <c r="Y533"/>
      <c r="Z533"/>
      <c r="AA533"/>
      <c r="AB533"/>
      <c r="AC533"/>
      <c r="AG533" s="11"/>
      <c r="BB533" s="11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V533"/>
      <c r="BW533" s="11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V533"/>
      <c r="CW533"/>
      <c r="DA533"/>
      <c r="DB533"/>
      <c r="DC533"/>
      <c r="DD533"/>
      <c r="DE533" s="31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 s="6"/>
      <c r="EA533"/>
    </row>
    <row r="534" spans="1:131" s="5" customFormat="1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W534"/>
      <c r="X534"/>
      <c r="Y534"/>
      <c r="Z534"/>
      <c r="AA534"/>
      <c r="AB534"/>
      <c r="AC534"/>
      <c r="AG534" s="11"/>
      <c r="BB534" s="11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V534"/>
      <c r="BW534" s="11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V534"/>
      <c r="CW534"/>
      <c r="DA534"/>
      <c r="DB534"/>
      <c r="DC534"/>
      <c r="DD534"/>
      <c r="DE534" s="31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 s="6"/>
      <c r="EA534"/>
    </row>
    <row r="535" spans="1:131" s="5" customFormat="1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W535"/>
      <c r="X535"/>
      <c r="Y535"/>
      <c r="Z535"/>
      <c r="AA535"/>
      <c r="AB535"/>
      <c r="AC535"/>
      <c r="AG535" s="11"/>
      <c r="BB535" s="11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V535"/>
      <c r="BW535" s="11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V535"/>
      <c r="CW535"/>
      <c r="DA535"/>
      <c r="DB535"/>
      <c r="DC535"/>
      <c r="DD535"/>
      <c r="DE535" s="31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 s="6"/>
      <c r="EA535"/>
    </row>
    <row r="536" spans="1:131" s="5" customFormat="1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W536"/>
      <c r="X536"/>
      <c r="Y536"/>
      <c r="Z536"/>
      <c r="AA536"/>
      <c r="AB536"/>
      <c r="AC536"/>
      <c r="AG536" s="11"/>
      <c r="BB536" s="11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V536"/>
      <c r="BW536" s="11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V536"/>
      <c r="CW536"/>
      <c r="DA536"/>
      <c r="DB536"/>
      <c r="DC536"/>
      <c r="DD536"/>
      <c r="DE536" s="31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 s="6"/>
      <c r="EA536"/>
    </row>
    <row r="537" spans="1:131" s="5" customFormat="1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W537"/>
      <c r="X537"/>
      <c r="Y537"/>
      <c r="Z537"/>
      <c r="AA537"/>
      <c r="AB537"/>
      <c r="AC537"/>
      <c r="AG537" s="11"/>
      <c r="BB537" s="11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V537"/>
      <c r="BW537" s="11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V537"/>
      <c r="CW537"/>
      <c r="DA537"/>
      <c r="DB537"/>
      <c r="DC537"/>
      <c r="DD537"/>
      <c r="DE537" s="31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 s="6"/>
      <c r="EA537"/>
    </row>
    <row r="538" spans="1:131" s="5" customFormat="1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W538"/>
      <c r="X538"/>
      <c r="Y538"/>
      <c r="Z538"/>
      <c r="AA538"/>
      <c r="AB538"/>
      <c r="AC538"/>
      <c r="AG538" s="11"/>
      <c r="BB538" s="11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V538"/>
      <c r="BW538" s="11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V538"/>
      <c r="CW538"/>
      <c r="DA538"/>
      <c r="DB538"/>
      <c r="DC538"/>
      <c r="DD538"/>
      <c r="DE538" s="31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 s="6"/>
      <c r="EA538"/>
    </row>
    <row r="539" spans="1:131" s="5" customFormat="1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W539"/>
      <c r="X539"/>
      <c r="Y539"/>
      <c r="Z539"/>
      <c r="AA539"/>
      <c r="AB539"/>
      <c r="AC539"/>
      <c r="AG539" s="11"/>
      <c r="BB539" s="11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V539"/>
      <c r="BW539" s="11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V539"/>
      <c r="CW539"/>
      <c r="DA539"/>
      <c r="DB539"/>
      <c r="DC539"/>
      <c r="DD539"/>
      <c r="DE539" s="31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 s="6"/>
      <c r="EA539"/>
    </row>
    <row r="540" spans="1:131" s="5" customFormat="1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W540"/>
      <c r="X540"/>
      <c r="Y540"/>
      <c r="Z540"/>
      <c r="AA540"/>
      <c r="AB540"/>
      <c r="AC540"/>
      <c r="AG540" s="11"/>
      <c r="BB540" s="11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V540"/>
      <c r="BW540" s="11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V540"/>
      <c r="CW540"/>
      <c r="DA540"/>
      <c r="DB540"/>
      <c r="DC540"/>
      <c r="DD540"/>
      <c r="DE540" s="31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 s="6"/>
      <c r="EA540"/>
    </row>
    <row r="541" spans="1:131" s="5" customFormat="1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W541"/>
      <c r="X541"/>
      <c r="Y541"/>
      <c r="Z541"/>
      <c r="AA541"/>
      <c r="AB541"/>
      <c r="AC541"/>
      <c r="AG541" s="11"/>
      <c r="BB541" s="1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V541"/>
      <c r="BW541" s="1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V541"/>
      <c r="CW541"/>
      <c r="DA541"/>
      <c r="DB541"/>
      <c r="DC541"/>
      <c r="DD541"/>
      <c r="DE541" s="3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 s="6"/>
      <c r="EA541"/>
    </row>
    <row r="542" spans="1:131" s="5" customFormat="1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W542"/>
      <c r="X542"/>
      <c r="Y542"/>
      <c r="Z542"/>
      <c r="AA542"/>
      <c r="AB542"/>
      <c r="AC542"/>
      <c r="AG542" s="11"/>
      <c r="BB542" s="11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V542"/>
      <c r="BW542" s="11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V542"/>
      <c r="CW542"/>
      <c r="DA542"/>
      <c r="DB542"/>
      <c r="DC542"/>
      <c r="DD542"/>
      <c r="DE542" s="31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 s="6"/>
      <c r="EA542"/>
    </row>
    <row r="543" spans="1:131" s="5" customFormat="1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W543"/>
      <c r="X543"/>
      <c r="Y543"/>
      <c r="Z543"/>
      <c r="AA543"/>
      <c r="AB543"/>
      <c r="AC543"/>
      <c r="AG543" s="11"/>
      <c r="BB543" s="11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V543"/>
      <c r="BW543" s="11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V543"/>
      <c r="CW543"/>
      <c r="DA543"/>
      <c r="DB543"/>
      <c r="DC543"/>
      <c r="DD543"/>
      <c r="DE543" s="31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 s="6"/>
      <c r="EA543"/>
    </row>
    <row r="544" spans="1:131" s="5" customFormat="1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W544"/>
      <c r="X544"/>
      <c r="Y544"/>
      <c r="Z544"/>
      <c r="AA544"/>
      <c r="AB544"/>
      <c r="AC544"/>
      <c r="AG544" s="11"/>
      <c r="BB544" s="11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V544"/>
      <c r="BW544" s="11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V544"/>
      <c r="CW544"/>
      <c r="DA544"/>
      <c r="DB544"/>
      <c r="DC544"/>
      <c r="DD544"/>
      <c r="DE544" s="31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 s="6"/>
      <c r="EA544"/>
    </row>
    <row r="545" spans="1:131" s="5" customFormat="1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W545"/>
      <c r="X545"/>
      <c r="Y545"/>
      <c r="Z545"/>
      <c r="AA545"/>
      <c r="AB545"/>
      <c r="AC545"/>
      <c r="AG545" s="11"/>
      <c r="BB545" s="11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V545"/>
      <c r="BW545" s="11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V545"/>
      <c r="CW545"/>
      <c r="DA545"/>
      <c r="DB545"/>
      <c r="DC545"/>
      <c r="DD545"/>
      <c r="DE545" s="31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 s="6"/>
      <c r="EA545"/>
    </row>
    <row r="546" spans="1:131" s="5" customFormat="1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W546"/>
      <c r="X546"/>
      <c r="Y546"/>
      <c r="Z546"/>
      <c r="AA546"/>
      <c r="AB546"/>
      <c r="AC546"/>
      <c r="AG546" s="11"/>
      <c r="BB546" s="11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V546"/>
      <c r="BW546" s="11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V546"/>
      <c r="CW546"/>
      <c r="DA546"/>
      <c r="DB546"/>
      <c r="DC546"/>
      <c r="DD546"/>
      <c r="DE546" s="31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 s="6"/>
      <c r="EA546"/>
    </row>
    <row r="547" spans="1:131" s="5" customFormat="1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W547"/>
      <c r="X547"/>
      <c r="Y547"/>
      <c r="Z547"/>
      <c r="AA547"/>
      <c r="AB547"/>
      <c r="AC547"/>
      <c r="AG547" s="11"/>
      <c r="BB547" s="11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V547"/>
      <c r="BW547" s="11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V547"/>
      <c r="CW547"/>
      <c r="DA547"/>
      <c r="DB547"/>
      <c r="DC547"/>
      <c r="DD547"/>
      <c r="DE547" s="31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 s="6"/>
      <c r="EA547"/>
    </row>
    <row r="548" spans="1:131" s="5" customFormat="1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W548"/>
      <c r="X548"/>
      <c r="Y548"/>
      <c r="Z548"/>
      <c r="AA548"/>
      <c r="AB548"/>
      <c r="AC548"/>
      <c r="AG548" s="11"/>
      <c r="BB548" s="11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V548"/>
      <c r="BW548" s="11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V548"/>
      <c r="CW548"/>
      <c r="DA548"/>
      <c r="DB548"/>
      <c r="DC548"/>
      <c r="DD548"/>
      <c r="DE548" s="31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 s="6"/>
      <c r="EA548"/>
    </row>
    <row r="549" spans="1:131" s="5" customFormat="1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W549"/>
      <c r="X549"/>
      <c r="Y549"/>
      <c r="Z549"/>
      <c r="AA549"/>
      <c r="AB549"/>
      <c r="AC549"/>
      <c r="AG549" s="11"/>
      <c r="BB549" s="11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V549"/>
      <c r="BW549" s="11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V549"/>
      <c r="CW549"/>
      <c r="DA549"/>
      <c r="DB549"/>
      <c r="DC549"/>
      <c r="DD549"/>
      <c r="DE549" s="31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 s="6"/>
      <c r="EA549"/>
    </row>
    <row r="550" spans="1:131" s="5" customFormat="1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W550"/>
      <c r="X550"/>
      <c r="Y550"/>
      <c r="Z550"/>
      <c r="AA550"/>
      <c r="AB550"/>
      <c r="AC550"/>
      <c r="AG550" s="11"/>
      <c r="BB550" s="11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V550"/>
      <c r="BW550" s="11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V550"/>
      <c r="CW550"/>
      <c r="DA550"/>
      <c r="DB550"/>
      <c r="DC550"/>
      <c r="DD550"/>
      <c r="DE550" s="31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 s="6"/>
      <c r="EA550"/>
    </row>
    <row r="551" spans="1:131" s="5" customFormat="1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W551"/>
      <c r="X551"/>
      <c r="Y551"/>
      <c r="Z551"/>
      <c r="AA551"/>
      <c r="AB551"/>
      <c r="AC551"/>
      <c r="AG551" s="11"/>
      <c r="BB551" s="1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V551"/>
      <c r="BW551" s="1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V551"/>
      <c r="CW551"/>
      <c r="DA551"/>
      <c r="DB551"/>
      <c r="DC551"/>
      <c r="DD551"/>
      <c r="DE551" s="3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 s="6"/>
      <c r="EA551"/>
    </row>
    <row r="552" spans="1:131" s="5" customFormat="1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W552"/>
      <c r="X552"/>
      <c r="Y552"/>
      <c r="Z552"/>
      <c r="AA552"/>
      <c r="AB552"/>
      <c r="AC552"/>
      <c r="AG552" s="11"/>
      <c r="BB552" s="11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V552"/>
      <c r="BW552" s="11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V552"/>
      <c r="CW552"/>
      <c r="DA552"/>
      <c r="DB552"/>
      <c r="DC552"/>
      <c r="DD552"/>
      <c r="DE552" s="31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 s="6"/>
      <c r="EA552"/>
    </row>
    <row r="553" spans="1:131" s="5" customFormat="1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W553"/>
      <c r="X553"/>
      <c r="Y553"/>
      <c r="Z553"/>
      <c r="AA553"/>
      <c r="AB553"/>
      <c r="AC553"/>
      <c r="AG553" s="11"/>
      <c r="BB553" s="11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V553"/>
      <c r="BW553" s="11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V553"/>
      <c r="CW553"/>
      <c r="DA553"/>
      <c r="DB553"/>
      <c r="DC553"/>
      <c r="DD553"/>
      <c r="DE553" s="31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 s="6"/>
      <c r="EA553"/>
    </row>
    <row r="554" spans="1:131" s="5" customFormat="1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W554"/>
      <c r="X554"/>
      <c r="Y554"/>
      <c r="Z554"/>
      <c r="AA554"/>
      <c r="AB554"/>
      <c r="AC554"/>
      <c r="AG554" s="11"/>
      <c r="BB554" s="11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V554"/>
      <c r="BW554" s="11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V554"/>
      <c r="CW554"/>
      <c r="DA554"/>
      <c r="DB554"/>
      <c r="DC554"/>
      <c r="DD554"/>
      <c r="DE554" s="31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 s="6"/>
      <c r="EA554"/>
    </row>
    <row r="555" spans="1:131" s="5" customFormat="1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W555"/>
      <c r="X555"/>
      <c r="Y555"/>
      <c r="Z555"/>
      <c r="AA555"/>
      <c r="AB555"/>
      <c r="AC555"/>
      <c r="AG555" s="11"/>
      <c r="BB555" s="11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V555"/>
      <c r="BW555" s="11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V555"/>
      <c r="CW555"/>
      <c r="DA555"/>
      <c r="DB555"/>
      <c r="DC555"/>
      <c r="DD555"/>
      <c r="DE555" s="31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 s="6"/>
      <c r="EA555"/>
    </row>
    <row r="556" spans="1:131" s="5" customFormat="1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W556"/>
      <c r="X556"/>
      <c r="Y556"/>
      <c r="Z556"/>
      <c r="AA556"/>
      <c r="AB556"/>
      <c r="AC556"/>
      <c r="AG556" s="11"/>
      <c r="BB556" s="11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V556"/>
      <c r="BW556" s="11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V556"/>
      <c r="CW556"/>
      <c r="DA556"/>
      <c r="DB556"/>
      <c r="DC556"/>
      <c r="DD556"/>
      <c r="DE556" s="31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 s="6"/>
      <c r="EA556"/>
    </row>
    <row r="557" spans="1:131" s="5" customFormat="1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W557"/>
      <c r="X557"/>
      <c r="Y557"/>
      <c r="Z557"/>
      <c r="AA557"/>
      <c r="AB557"/>
      <c r="AC557"/>
      <c r="AG557" s="11"/>
      <c r="BB557" s="11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V557"/>
      <c r="BW557" s="11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V557"/>
      <c r="CW557"/>
      <c r="DA557"/>
      <c r="DB557"/>
      <c r="DC557"/>
      <c r="DD557"/>
      <c r="DE557" s="31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 s="6"/>
      <c r="EA557"/>
    </row>
    <row r="558" spans="1:131" s="5" customFormat="1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W558"/>
      <c r="X558"/>
      <c r="Y558"/>
      <c r="Z558"/>
      <c r="AA558"/>
      <c r="AB558"/>
      <c r="AC558"/>
      <c r="AG558" s="11"/>
      <c r="BB558" s="11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V558"/>
      <c r="BW558" s="11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V558"/>
      <c r="CW558"/>
      <c r="DA558"/>
      <c r="DB558"/>
      <c r="DC558"/>
      <c r="DD558"/>
      <c r="DE558" s="31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 s="6"/>
      <c r="EA558"/>
    </row>
    <row r="559" spans="1:131" s="5" customFormat="1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W559"/>
      <c r="X559"/>
      <c r="Y559"/>
      <c r="Z559"/>
      <c r="AA559"/>
      <c r="AB559"/>
      <c r="AC559"/>
      <c r="AG559" s="11"/>
      <c r="BB559" s="11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V559"/>
      <c r="BW559" s="11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V559"/>
      <c r="CW559"/>
      <c r="DA559"/>
      <c r="DB559"/>
      <c r="DC559"/>
      <c r="DD559"/>
      <c r="DE559" s="31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 s="6"/>
      <c r="EA559"/>
    </row>
    <row r="560" spans="1:131" s="5" customFormat="1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W560"/>
      <c r="X560"/>
      <c r="Y560"/>
      <c r="Z560"/>
      <c r="AA560"/>
      <c r="AB560"/>
      <c r="AC560"/>
      <c r="AG560" s="11"/>
      <c r="BB560" s="11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V560"/>
      <c r="BW560" s="11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V560"/>
      <c r="CW560"/>
      <c r="DA560"/>
      <c r="DB560"/>
      <c r="DC560"/>
      <c r="DD560"/>
      <c r="DE560" s="31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 s="6"/>
      <c r="EA560"/>
    </row>
    <row r="561" spans="1:131" s="5" customFormat="1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W561"/>
      <c r="X561"/>
      <c r="Y561"/>
      <c r="Z561"/>
      <c r="AA561"/>
      <c r="AB561"/>
      <c r="AC561"/>
      <c r="AG561" s="11"/>
      <c r="BB561" s="1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V561"/>
      <c r="BW561" s="1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V561"/>
      <c r="CW561"/>
      <c r="DA561"/>
      <c r="DB561"/>
      <c r="DC561"/>
      <c r="DD561"/>
      <c r="DE561" s="3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 s="6"/>
      <c r="EA561"/>
    </row>
    <row r="562" spans="1:131" s="5" customFormat="1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W562"/>
      <c r="X562"/>
      <c r="Y562"/>
      <c r="Z562"/>
      <c r="AA562"/>
      <c r="AB562"/>
      <c r="AC562"/>
      <c r="AG562" s="11"/>
      <c r="BB562" s="11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V562"/>
      <c r="BW562" s="11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V562"/>
      <c r="CW562"/>
      <c r="DA562"/>
      <c r="DB562"/>
      <c r="DC562"/>
      <c r="DD562"/>
      <c r="DE562" s="31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 s="6"/>
      <c r="EA562"/>
    </row>
    <row r="563" spans="1:131" s="5" customFormat="1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W563"/>
      <c r="X563"/>
      <c r="Y563"/>
      <c r="Z563"/>
      <c r="AA563"/>
      <c r="AB563"/>
      <c r="AC563"/>
      <c r="AG563" s="11"/>
      <c r="BB563" s="11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V563"/>
      <c r="BW563" s="11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V563"/>
      <c r="CW563"/>
      <c r="DA563"/>
      <c r="DB563"/>
      <c r="DC563"/>
      <c r="DD563"/>
      <c r="DE563" s="31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 s="6"/>
      <c r="EA563"/>
    </row>
    <row r="564" spans="1:131" s="5" customFormat="1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W564"/>
      <c r="X564"/>
      <c r="Y564"/>
      <c r="Z564"/>
      <c r="AA564"/>
      <c r="AB564"/>
      <c r="AC564"/>
      <c r="AG564" s="11"/>
      <c r="BB564" s="11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V564"/>
      <c r="BW564" s="11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V564"/>
      <c r="CW564"/>
      <c r="DA564"/>
      <c r="DB564"/>
      <c r="DC564"/>
      <c r="DD564"/>
      <c r="DE564" s="31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 s="6"/>
      <c r="EA564"/>
    </row>
    <row r="565" spans="1:131" s="5" customFormat="1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W565"/>
      <c r="X565"/>
      <c r="Y565"/>
      <c r="Z565"/>
      <c r="AA565"/>
      <c r="AB565"/>
      <c r="AC565"/>
      <c r="AG565" s="11"/>
      <c r="BB565" s="11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V565"/>
      <c r="BW565" s="11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V565"/>
      <c r="CW565"/>
      <c r="DA565"/>
      <c r="DB565"/>
      <c r="DC565"/>
      <c r="DD565"/>
      <c r="DE565" s="31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 s="6"/>
      <c r="EA565"/>
    </row>
    <row r="566" spans="1:131" s="5" customFormat="1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W566"/>
      <c r="X566"/>
      <c r="Y566"/>
      <c r="Z566"/>
      <c r="AA566"/>
      <c r="AB566"/>
      <c r="AC566"/>
      <c r="AG566" s="11"/>
      <c r="BB566" s="11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V566"/>
      <c r="BW566" s="11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V566"/>
      <c r="CW566"/>
      <c r="DA566"/>
      <c r="DB566"/>
      <c r="DC566"/>
      <c r="DD566"/>
      <c r="DE566" s="31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 s="6"/>
      <c r="EA566"/>
    </row>
    <row r="567" spans="1:131" s="5" customFormat="1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W567"/>
      <c r="X567"/>
      <c r="Y567"/>
      <c r="Z567"/>
      <c r="AA567"/>
      <c r="AB567"/>
      <c r="AC567"/>
      <c r="AG567" s="11"/>
      <c r="BB567" s="11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V567"/>
      <c r="BW567" s="11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V567"/>
      <c r="CW567"/>
      <c r="DA567"/>
      <c r="DB567"/>
      <c r="DC567"/>
      <c r="DD567"/>
      <c r="DE567" s="31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 s="6"/>
      <c r="EA567"/>
    </row>
    <row r="568" spans="1:131" s="5" customFormat="1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W568"/>
      <c r="X568"/>
      <c r="Y568"/>
      <c r="Z568"/>
      <c r="AA568"/>
      <c r="AB568"/>
      <c r="AC568"/>
      <c r="AG568" s="11"/>
      <c r="BB568" s="11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V568"/>
      <c r="BW568" s="11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V568"/>
      <c r="CW568"/>
      <c r="DA568"/>
      <c r="DB568"/>
      <c r="DC568"/>
      <c r="DD568"/>
      <c r="DE568" s="31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 s="6"/>
      <c r="EA568"/>
    </row>
    <row r="569" spans="1:131" s="5" customFormat="1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W569"/>
      <c r="X569"/>
      <c r="Y569"/>
      <c r="Z569"/>
      <c r="AA569"/>
      <c r="AB569"/>
      <c r="AC569"/>
      <c r="AG569" s="11"/>
      <c r="BB569" s="11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V569"/>
      <c r="BW569" s="11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V569"/>
      <c r="CW569"/>
      <c r="DA569"/>
      <c r="DB569"/>
      <c r="DC569"/>
      <c r="DD569"/>
      <c r="DE569" s="31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 s="6"/>
      <c r="EA569"/>
    </row>
    <row r="570" spans="1:131" s="5" customFormat="1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W570"/>
      <c r="X570"/>
      <c r="Y570"/>
      <c r="Z570"/>
      <c r="AA570"/>
      <c r="AB570"/>
      <c r="AC570"/>
      <c r="AG570" s="11"/>
      <c r="BB570" s="11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V570"/>
      <c r="BW570" s="11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V570"/>
      <c r="CW570"/>
      <c r="DA570"/>
      <c r="DB570"/>
      <c r="DC570"/>
      <c r="DD570"/>
      <c r="DE570" s="31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 s="6"/>
      <c r="EA570"/>
    </row>
    <row r="571" spans="1:131" s="5" customFormat="1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W571"/>
      <c r="X571"/>
      <c r="Y571"/>
      <c r="Z571"/>
      <c r="AA571"/>
      <c r="AB571"/>
      <c r="AC571"/>
      <c r="AG571" s="11"/>
      <c r="BB571" s="1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V571"/>
      <c r="BW571" s="1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V571"/>
      <c r="CW571"/>
      <c r="DA571"/>
      <c r="DB571"/>
      <c r="DC571"/>
      <c r="DD571"/>
      <c r="DE571" s="3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 s="6"/>
      <c r="EA571"/>
    </row>
    <row r="572" spans="1:131" s="5" customFormat="1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W572"/>
      <c r="X572"/>
      <c r="Y572"/>
      <c r="Z572"/>
      <c r="AA572"/>
      <c r="AB572"/>
      <c r="AC572"/>
      <c r="AG572" s="11"/>
      <c r="BB572" s="11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V572"/>
      <c r="BW572" s="11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V572"/>
      <c r="CW572"/>
      <c r="DA572"/>
      <c r="DB572"/>
      <c r="DC572"/>
      <c r="DD572"/>
      <c r="DE572" s="31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 s="6"/>
      <c r="EA572"/>
    </row>
    <row r="573" spans="1:131" s="5" customFormat="1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W573"/>
      <c r="X573"/>
      <c r="Y573"/>
      <c r="Z573"/>
      <c r="AA573"/>
      <c r="AB573"/>
      <c r="AC573"/>
      <c r="AG573" s="11"/>
      <c r="BB573" s="11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V573"/>
      <c r="BW573" s="11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V573"/>
      <c r="CW573"/>
      <c r="DA573"/>
      <c r="DB573"/>
      <c r="DC573"/>
      <c r="DD573"/>
      <c r="DE573" s="31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 s="6"/>
      <c r="EA573"/>
    </row>
    <row r="574" spans="1:131" s="5" customFormat="1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W574"/>
      <c r="X574"/>
      <c r="Y574"/>
      <c r="Z574"/>
      <c r="AA574"/>
      <c r="AB574"/>
      <c r="AC574"/>
      <c r="AG574" s="11"/>
      <c r="BB574" s="11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V574"/>
      <c r="BW574" s="11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V574"/>
      <c r="CW574"/>
      <c r="DA574"/>
      <c r="DB574"/>
      <c r="DC574"/>
      <c r="DD574"/>
      <c r="DE574" s="31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 s="6"/>
      <c r="EA574"/>
    </row>
    <row r="575" spans="1:131" s="5" customFormat="1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W575"/>
      <c r="X575"/>
      <c r="Y575"/>
      <c r="Z575"/>
      <c r="AA575"/>
      <c r="AB575"/>
      <c r="AC575"/>
      <c r="AG575" s="11"/>
      <c r="BB575" s="11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V575"/>
      <c r="BW575" s="11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V575"/>
      <c r="CW575"/>
      <c r="DA575"/>
      <c r="DB575"/>
      <c r="DC575"/>
      <c r="DD575"/>
      <c r="DE575" s="31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 s="6"/>
      <c r="EA575"/>
    </row>
    <row r="576" spans="1:131" s="5" customFormat="1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W576"/>
      <c r="X576"/>
      <c r="Y576"/>
      <c r="Z576"/>
      <c r="AA576"/>
      <c r="AB576"/>
      <c r="AC576"/>
      <c r="AG576" s="11"/>
      <c r="BB576" s="11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V576"/>
      <c r="BW576" s="11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V576"/>
      <c r="CW576"/>
      <c r="DA576"/>
      <c r="DB576"/>
      <c r="DC576"/>
      <c r="DD576"/>
      <c r="DE576" s="31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 s="6"/>
      <c r="EA576"/>
    </row>
    <row r="577" spans="1:131" s="5" customFormat="1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W577"/>
      <c r="X577"/>
      <c r="Y577"/>
      <c r="Z577"/>
      <c r="AA577"/>
      <c r="AB577"/>
      <c r="AC577"/>
      <c r="AG577" s="11"/>
      <c r="BB577" s="11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V577"/>
      <c r="BW577" s="11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V577"/>
      <c r="CW577"/>
      <c r="DA577"/>
      <c r="DB577"/>
      <c r="DC577"/>
      <c r="DD577"/>
      <c r="DE577" s="31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 s="6"/>
      <c r="EA577"/>
    </row>
    <row r="578" spans="1:131" s="5" customFormat="1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W578"/>
      <c r="X578"/>
      <c r="Y578"/>
      <c r="Z578"/>
      <c r="AA578"/>
      <c r="AB578"/>
      <c r="AC578"/>
      <c r="AG578" s="11"/>
      <c r="BB578" s="11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V578"/>
      <c r="BW578" s="11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V578"/>
      <c r="CW578"/>
      <c r="DA578"/>
      <c r="DB578"/>
      <c r="DC578"/>
      <c r="DD578"/>
      <c r="DE578" s="31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 s="6"/>
      <c r="EA578"/>
    </row>
    <row r="579" spans="1:131" s="5" customFormat="1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W579"/>
      <c r="X579"/>
      <c r="Y579"/>
      <c r="Z579"/>
      <c r="AA579"/>
      <c r="AB579"/>
      <c r="AC579"/>
      <c r="AG579" s="11"/>
      <c r="BB579" s="11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V579"/>
      <c r="BW579" s="11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V579"/>
      <c r="CW579"/>
      <c r="DA579"/>
      <c r="DB579"/>
      <c r="DC579"/>
      <c r="DD579"/>
      <c r="DE579" s="31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 s="6"/>
      <c r="EA579"/>
    </row>
    <row r="580" spans="1:131" s="5" customFormat="1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W580"/>
      <c r="X580"/>
      <c r="Y580"/>
      <c r="Z580"/>
      <c r="AA580"/>
      <c r="AB580"/>
      <c r="AC580"/>
      <c r="AG580" s="11"/>
      <c r="BB580" s="11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V580"/>
      <c r="BW580" s="11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V580"/>
      <c r="CW580"/>
      <c r="DA580"/>
      <c r="DB580"/>
      <c r="DC580"/>
      <c r="DD580"/>
      <c r="DE580" s="31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 s="6"/>
      <c r="EA580"/>
    </row>
    <row r="581" spans="1:131" s="5" customFormat="1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W581"/>
      <c r="X581"/>
      <c r="Y581"/>
      <c r="Z581"/>
      <c r="AA581"/>
      <c r="AB581"/>
      <c r="AC581"/>
      <c r="AG581" s="11"/>
      <c r="BB581" s="1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V581"/>
      <c r="BW581" s="1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V581"/>
      <c r="CW581"/>
      <c r="DA581"/>
      <c r="DB581"/>
      <c r="DC581"/>
      <c r="DD581"/>
      <c r="DE581" s="3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 s="6"/>
      <c r="EA581"/>
    </row>
    <row r="582" spans="1:131" s="5" customFormat="1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W582"/>
      <c r="X582"/>
      <c r="Y582"/>
      <c r="Z582"/>
      <c r="AA582"/>
      <c r="AB582"/>
      <c r="AC582"/>
      <c r="AG582" s="11"/>
      <c r="BB582" s="11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V582"/>
      <c r="BW582" s="11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V582"/>
      <c r="CW582"/>
      <c r="DA582"/>
      <c r="DB582"/>
      <c r="DC582"/>
      <c r="DD582"/>
      <c r="DE582" s="31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 s="6"/>
      <c r="EA582"/>
    </row>
    <row r="583" spans="1:131" s="5" customFormat="1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W583"/>
      <c r="X583"/>
      <c r="Y583"/>
      <c r="Z583"/>
      <c r="AA583"/>
      <c r="AB583"/>
      <c r="AC583"/>
      <c r="AG583" s="11"/>
      <c r="BB583" s="11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V583"/>
      <c r="BW583" s="11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V583"/>
      <c r="CW583"/>
      <c r="DA583"/>
      <c r="DB583"/>
      <c r="DC583"/>
      <c r="DD583"/>
      <c r="DE583" s="31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 s="6"/>
      <c r="EA583"/>
    </row>
    <row r="584" spans="1:131" s="5" customFormat="1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W584"/>
      <c r="X584"/>
      <c r="Y584"/>
      <c r="Z584"/>
      <c r="AA584"/>
      <c r="AB584"/>
      <c r="AC584"/>
      <c r="AG584" s="11"/>
      <c r="BB584" s="11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V584"/>
      <c r="BW584" s="11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V584"/>
      <c r="CW584"/>
      <c r="DA584"/>
      <c r="DB584"/>
      <c r="DC584"/>
      <c r="DD584"/>
      <c r="DE584" s="31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 s="6"/>
      <c r="EA584"/>
    </row>
    <row r="585" spans="1:131" s="5" customFormat="1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W585"/>
      <c r="X585"/>
      <c r="Y585"/>
      <c r="Z585"/>
      <c r="AA585"/>
      <c r="AB585"/>
      <c r="AC585"/>
      <c r="AG585" s="11"/>
      <c r="BB585" s="11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V585"/>
      <c r="BW585" s="11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V585"/>
      <c r="CW585"/>
      <c r="DA585"/>
      <c r="DB585"/>
      <c r="DC585"/>
      <c r="DD585"/>
      <c r="DE585" s="31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 s="6"/>
      <c r="EA585"/>
    </row>
    <row r="586" spans="1:131" s="5" customFormat="1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W586"/>
      <c r="X586"/>
      <c r="Y586"/>
      <c r="Z586"/>
      <c r="AA586"/>
      <c r="AB586"/>
      <c r="AC586"/>
      <c r="AG586" s="11"/>
      <c r="BB586" s="11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V586"/>
      <c r="BW586" s="11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V586"/>
      <c r="CW586"/>
      <c r="DA586"/>
      <c r="DB586"/>
      <c r="DC586"/>
      <c r="DD586"/>
      <c r="DE586" s="31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 s="6"/>
      <c r="EA586"/>
    </row>
    <row r="587" spans="1:131" s="5" customFormat="1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W587"/>
      <c r="X587"/>
      <c r="Y587"/>
      <c r="Z587"/>
      <c r="AA587"/>
      <c r="AB587"/>
      <c r="AC587"/>
      <c r="AG587" s="11"/>
      <c r="BB587" s="11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V587"/>
      <c r="BW587" s="11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V587"/>
      <c r="CW587"/>
      <c r="DA587"/>
      <c r="DB587"/>
      <c r="DC587"/>
      <c r="DD587"/>
      <c r="DE587" s="31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 s="6"/>
      <c r="EA587"/>
    </row>
    <row r="588" spans="1:131" s="5" customFormat="1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W588"/>
      <c r="X588"/>
      <c r="Y588"/>
      <c r="Z588"/>
      <c r="AA588"/>
      <c r="AB588"/>
      <c r="AC588"/>
      <c r="AG588" s="11"/>
      <c r="BB588" s="11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V588"/>
      <c r="BW588" s="11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V588"/>
      <c r="CW588"/>
      <c r="DA588"/>
      <c r="DB588"/>
      <c r="DC588"/>
      <c r="DD588"/>
      <c r="DE588" s="31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 s="6"/>
      <c r="EA588"/>
    </row>
    <row r="589" spans="1:131" s="5" customFormat="1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W589"/>
      <c r="X589"/>
      <c r="Y589"/>
      <c r="Z589"/>
      <c r="AA589"/>
      <c r="AB589"/>
      <c r="AC589"/>
      <c r="AG589" s="11"/>
      <c r="BB589" s="11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V589"/>
      <c r="BW589" s="11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V589"/>
      <c r="CW589"/>
      <c r="DA589"/>
      <c r="DB589"/>
      <c r="DC589"/>
      <c r="DD589"/>
      <c r="DE589" s="31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 s="6"/>
      <c r="EA589"/>
    </row>
    <row r="590" spans="1:131" s="5" customFormat="1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W590"/>
      <c r="X590"/>
      <c r="Y590"/>
      <c r="Z590"/>
      <c r="AA590"/>
      <c r="AB590"/>
      <c r="AC590"/>
      <c r="AG590" s="11"/>
      <c r="BB590" s="11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V590"/>
      <c r="BW590" s="11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V590"/>
      <c r="CW590"/>
      <c r="DA590"/>
      <c r="DB590"/>
      <c r="DC590"/>
      <c r="DD590"/>
      <c r="DE590" s="31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 s="6"/>
      <c r="EA590"/>
    </row>
    <row r="591" spans="1:131" s="5" customFormat="1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W591"/>
      <c r="X591"/>
      <c r="Y591"/>
      <c r="Z591"/>
      <c r="AA591"/>
      <c r="AB591"/>
      <c r="AC591"/>
      <c r="AG591" s="11"/>
      <c r="BB591" s="1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V591"/>
      <c r="BW591" s="1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V591"/>
      <c r="CW591"/>
      <c r="DA591"/>
      <c r="DB591"/>
      <c r="DC591"/>
      <c r="DD591"/>
      <c r="DE591" s="3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 s="6"/>
      <c r="EA591"/>
    </row>
    <row r="592" spans="1:131" s="5" customFormat="1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W592"/>
      <c r="X592"/>
      <c r="Y592"/>
      <c r="Z592"/>
      <c r="AA592"/>
      <c r="AB592"/>
      <c r="AC592"/>
      <c r="AG592" s="11"/>
      <c r="BB592" s="11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V592"/>
      <c r="BW592" s="11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V592"/>
      <c r="CW592"/>
      <c r="DA592"/>
      <c r="DB592"/>
      <c r="DC592"/>
      <c r="DD592"/>
      <c r="DE592" s="31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 s="6"/>
      <c r="EA592"/>
    </row>
    <row r="593" spans="1:131" s="5" customFormat="1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W593"/>
      <c r="X593"/>
      <c r="Y593"/>
      <c r="Z593"/>
      <c r="AA593"/>
      <c r="AB593"/>
      <c r="AC593"/>
      <c r="AG593" s="11"/>
      <c r="BB593" s="11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V593"/>
      <c r="BW593" s="11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V593"/>
      <c r="CW593"/>
      <c r="DA593"/>
      <c r="DB593"/>
      <c r="DC593"/>
      <c r="DD593"/>
      <c r="DE593" s="31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 s="6"/>
      <c r="EA593"/>
    </row>
    <row r="594" spans="1:131" s="5" customFormat="1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W594"/>
      <c r="X594"/>
      <c r="Y594"/>
      <c r="Z594"/>
      <c r="AA594"/>
      <c r="AB594"/>
      <c r="AC594"/>
      <c r="AG594" s="11"/>
      <c r="BB594" s="11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V594"/>
      <c r="BW594" s="11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V594"/>
      <c r="CW594"/>
      <c r="DA594"/>
      <c r="DB594"/>
      <c r="DC594"/>
      <c r="DD594"/>
      <c r="DE594" s="31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 s="6"/>
      <c r="EA594"/>
    </row>
    <row r="595" spans="1:131" s="5" customFormat="1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W595"/>
      <c r="X595"/>
      <c r="Y595"/>
      <c r="Z595"/>
      <c r="AA595"/>
      <c r="AB595"/>
      <c r="AC595"/>
      <c r="AG595" s="11"/>
      <c r="BB595" s="11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V595"/>
      <c r="BW595" s="11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V595"/>
      <c r="CW595"/>
      <c r="DA595"/>
      <c r="DB595"/>
      <c r="DC595"/>
      <c r="DD595"/>
      <c r="DE595" s="31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 s="6"/>
      <c r="EA595"/>
    </row>
    <row r="596" spans="1:131" s="5" customFormat="1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W596"/>
      <c r="X596"/>
      <c r="Y596"/>
      <c r="Z596"/>
      <c r="AA596"/>
      <c r="AB596"/>
      <c r="AC596"/>
      <c r="AG596" s="11"/>
      <c r="BB596" s="11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V596"/>
      <c r="BW596" s="11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V596"/>
      <c r="CW596"/>
      <c r="DA596"/>
      <c r="DB596"/>
      <c r="DC596"/>
      <c r="DD596"/>
      <c r="DE596" s="31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 s="6"/>
      <c r="EA596"/>
    </row>
    <row r="597" spans="1:131" s="5" customFormat="1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W597"/>
      <c r="X597"/>
      <c r="Y597"/>
      <c r="Z597"/>
      <c r="AA597"/>
      <c r="AB597"/>
      <c r="AC597"/>
      <c r="AG597" s="11"/>
      <c r="BB597" s="11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V597"/>
      <c r="BW597" s="11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V597"/>
      <c r="CW597"/>
      <c r="DA597"/>
      <c r="DB597"/>
      <c r="DC597"/>
      <c r="DD597"/>
      <c r="DE597" s="31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 s="6"/>
      <c r="EA597"/>
    </row>
    <row r="598" spans="1:131" s="5" customFormat="1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W598"/>
      <c r="X598"/>
      <c r="Y598"/>
      <c r="Z598"/>
      <c r="AA598"/>
      <c r="AB598"/>
      <c r="AC598"/>
      <c r="AG598" s="11"/>
      <c r="BB598" s="11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V598"/>
      <c r="BW598" s="11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V598"/>
      <c r="CW598"/>
      <c r="DA598"/>
      <c r="DB598"/>
      <c r="DC598"/>
      <c r="DD598"/>
      <c r="DE598" s="31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 s="6"/>
      <c r="EA598"/>
    </row>
    <row r="599" spans="1:131" s="5" customFormat="1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W599"/>
      <c r="X599"/>
      <c r="Y599"/>
      <c r="Z599"/>
      <c r="AA599"/>
      <c r="AB599"/>
      <c r="AC599"/>
      <c r="AG599" s="11"/>
      <c r="BB599" s="11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V599"/>
      <c r="BW599" s="11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V599"/>
      <c r="CW599"/>
      <c r="DA599"/>
      <c r="DB599"/>
      <c r="DC599"/>
      <c r="DD599"/>
      <c r="DE599" s="31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 s="6"/>
      <c r="EA599"/>
    </row>
    <row r="600" spans="1:131" s="5" customFormat="1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W600"/>
      <c r="X600"/>
      <c r="Y600"/>
      <c r="Z600"/>
      <c r="AA600"/>
      <c r="AB600"/>
      <c r="AC600"/>
      <c r="AG600" s="11"/>
      <c r="BB600" s="11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V600"/>
      <c r="BW600" s="11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V600"/>
      <c r="CW600"/>
      <c r="DA600"/>
      <c r="DB600"/>
      <c r="DC600"/>
      <c r="DD600"/>
      <c r="DE600" s="31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 s="6"/>
      <c r="EA600"/>
    </row>
    <row r="601" spans="1:131" s="5" customFormat="1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W601"/>
      <c r="X601"/>
      <c r="Y601"/>
      <c r="Z601"/>
      <c r="AA601"/>
      <c r="AB601"/>
      <c r="AC601"/>
      <c r="AG601" s="11"/>
      <c r="BB601" s="1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V601"/>
      <c r="BW601" s="1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V601"/>
      <c r="CW601"/>
      <c r="DA601"/>
      <c r="DB601"/>
      <c r="DC601"/>
      <c r="DD601"/>
      <c r="DE601" s="3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 s="6"/>
      <c r="EA601"/>
    </row>
    <row r="602" spans="1:131" s="5" customFormat="1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W602"/>
      <c r="X602"/>
      <c r="Y602"/>
      <c r="Z602"/>
      <c r="AA602"/>
      <c r="AB602"/>
      <c r="AC602"/>
      <c r="AG602" s="11"/>
      <c r="BB602" s="11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V602"/>
      <c r="BW602" s="11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V602"/>
      <c r="CW602"/>
      <c r="DA602"/>
      <c r="DB602"/>
      <c r="DC602"/>
      <c r="DD602"/>
      <c r="DE602" s="31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 s="6"/>
      <c r="EA602"/>
    </row>
    <row r="603" spans="1:131" s="5" customFormat="1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W603"/>
      <c r="X603"/>
      <c r="Y603"/>
      <c r="Z603"/>
      <c r="AA603"/>
      <c r="AB603"/>
      <c r="AC603"/>
      <c r="AG603" s="11"/>
      <c r="BB603" s="11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V603"/>
      <c r="BW603" s="11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V603"/>
      <c r="CW603"/>
      <c r="DA603"/>
      <c r="DB603"/>
      <c r="DC603"/>
      <c r="DD603"/>
      <c r="DE603" s="31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 s="6"/>
      <c r="EA603"/>
    </row>
    <row r="604" spans="1:131" s="5" customFormat="1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W604"/>
      <c r="X604"/>
      <c r="Y604"/>
      <c r="Z604"/>
      <c r="AA604"/>
      <c r="AB604"/>
      <c r="AC604"/>
      <c r="AG604" s="11"/>
      <c r="BB604" s="11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V604"/>
      <c r="BW604" s="11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V604"/>
      <c r="CW604"/>
      <c r="DA604"/>
      <c r="DB604"/>
      <c r="DC604"/>
      <c r="DD604"/>
      <c r="DE604" s="31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 s="6"/>
      <c r="EA604"/>
    </row>
    <row r="605" spans="1:131" s="5" customFormat="1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W605"/>
      <c r="X605"/>
      <c r="Y605"/>
      <c r="Z605"/>
      <c r="AA605"/>
      <c r="AB605"/>
      <c r="AC605"/>
      <c r="AG605" s="11"/>
      <c r="BB605" s="11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V605"/>
      <c r="BW605" s="11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V605"/>
      <c r="CW605"/>
      <c r="DA605"/>
      <c r="DB605"/>
      <c r="DC605"/>
      <c r="DD605"/>
      <c r="DE605" s="31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 s="6"/>
      <c r="EA605"/>
    </row>
    <row r="606" spans="1:131" s="5" customFormat="1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W606"/>
      <c r="X606"/>
      <c r="Y606"/>
      <c r="Z606"/>
      <c r="AA606"/>
      <c r="AB606"/>
      <c r="AC606"/>
      <c r="AG606" s="11"/>
      <c r="BB606" s="11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V606"/>
      <c r="BW606" s="11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V606"/>
      <c r="CW606"/>
      <c r="DA606"/>
      <c r="DB606"/>
      <c r="DC606"/>
      <c r="DD606"/>
      <c r="DE606" s="31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 s="6"/>
      <c r="EA606"/>
    </row>
    <row r="607" spans="1:131" s="5" customFormat="1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W607"/>
      <c r="X607"/>
      <c r="Y607"/>
      <c r="Z607"/>
      <c r="AA607"/>
      <c r="AB607"/>
      <c r="AC607"/>
      <c r="AG607" s="11"/>
      <c r="BB607" s="11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V607"/>
      <c r="BW607" s="11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V607"/>
      <c r="CW607"/>
      <c r="DA607"/>
      <c r="DB607"/>
      <c r="DC607"/>
      <c r="DD607"/>
      <c r="DE607" s="31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 s="6"/>
      <c r="EA607"/>
    </row>
    <row r="608" spans="1:131" s="5" customFormat="1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W608"/>
      <c r="X608"/>
      <c r="Y608"/>
      <c r="Z608"/>
      <c r="AA608"/>
      <c r="AB608"/>
      <c r="AC608"/>
      <c r="AG608" s="11"/>
      <c r="BB608" s="11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V608"/>
      <c r="BW608" s="11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V608"/>
      <c r="CW608"/>
      <c r="DA608"/>
      <c r="DB608"/>
      <c r="DC608"/>
      <c r="DD608"/>
      <c r="DE608" s="31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 s="6"/>
      <c r="EA608"/>
    </row>
    <row r="609" spans="1:131" s="5" customFormat="1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W609"/>
      <c r="X609"/>
      <c r="Y609"/>
      <c r="Z609"/>
      <c r="AA609"/>
      <c r="AB609"/>
      <c r="AC609"/>
      <c r="AG609" s="11"/>
      <c r="BB609" s="11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V609"/>
      <c r="BW609" s="11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V609"/>
      <c r="CW609"/>
      <c r="DA609"/>
      <c r="DB609"/>
      <c r="DC609"/>
      <c r="DD609"/>
      <c r="DE609" s="31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 s="6"/>
      <c r="EA609"/>
    </row>
    <row r="610" spans="1:131" s="5" customFormat="1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W610"/>
      <c r="X610"/>
      <c r="Y610"/>
      <c r="Z610"/>
      <c r="AA610"/>
      <c r="AB610"/>
      <c r="AC610"/>
      <c r="AG610" s="11"/>
      <c r="BB610" s="11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V610"/>
      <c r="BW610" s="11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V610"/>
      <c r="CW610"/>
      <c r="DA610"/>
      <c r="DB610"/>
      <c r="DC610"/>
      <c r="DD610"/>
      <c r="DE610" s="31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 s="6"/>
      <c r="EA610"/>
    </row>
    <row r="611" spans="1:131" s="5" customFormat="1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W611"/>
      <c r="X611"/>
      <c r="Y611"/>
      <c r="Z611"/>
      <c r="AA611"/>
      <c r="AB611"/>
      <c r="AC611"/>
      <c r="AG611" s="11"/>
      <c r="BB611" s="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V611"/>
      <c r="BW611" s="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V611"/>
      <c r="CW611"/>
      <c r="DA611"/>
      <c r="DB611"/>
      <c r="DC611"/>
      <c r="DD611"/>
      <c r="DE611" s="3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 s="6"/>
      <c r="EA611"/>
    </row>
    <row r="612" spans="1:131" s="5" customFormat="1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W612"/>
      <c r="X612"/>
      <c r="Y612"/>
      <c r="Z612"/>
      <c r="AA612"/>
      <c r="AB612"/>
      <c r="AC612"/>
      <c r="AG612" s="11"/>
      <c r="BB612" s="11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V612"/>
      <c r="BW612" s="11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V612"/>
      <c r="CW612"/>
      <c r="DA612"/>
      <c r="DB612"/>
      <c r="DC612"/>
      <c r="DD612"/>
      <c r="DE612" s="31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 s="6"/>
      <c r="EA612"/>
    </row>
    <row r="613" spans="1:131" s="5" customFormat="1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W613"/>
      <c r="X613"/>
      <c r="Y613"/>
      <c r="Z613"/>
      <c r="AA613"/>
      <c r="AB613"/>
      <c r="AC613"/>
      <c r="AG613" s="11"/>
      <c r="BB613" s="11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V613"/>
      <c r="BW613" s="11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V613"/>
      <c r="CW613"/>
      <c r="DA613"/>
      <c r="DB613"/>
      <c r="DC613"/>
      <c r="DD613"/>
      <c r="DE613" s="31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 s="6"/>
      <c r="EA613"/>
    </row>
    <row r="614" spans="1:131" s="5" customFormat="1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W614"/>
      <c r="X614"/>
      <c r="Y614"/>
      <c r="Z614"/>
      <c r="AA614"/>
      <c r="AB614"/>
      <c r="AC614"/>
      <c r="AG614" s="11"/>
      <c r="BB614" s="11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V614"/>
      <c r="BW614" s="11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V614"/>
      <c r="CW614"/>
      <c r="DA614"/>
      <c r="DB614"/>
      <c r="DC614"/>
      <c r="DD614"/>
      <c r="DE614" s="31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 s="6"/>
      <c r="EA614"/>
    </row>
    <row r="615" spans="1:131" s="5" customFormat="1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W615"/>
      <c r="X615"/>
      <c r="Y615"/>
      <c r="Z615"/>
      <c r="AA615"/>
      <c r="AB615"/>
      <c r="AC615"/>
      <c r="AG615" s="11"/>
      <c r="BB615" s="11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V615"/>
      <c r="BW615" s="11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V615"/>
      <c r="CW615"/>
      <c r="DA615"/>
      <c r="DB615"/>
      <c r="DC615"/>
      <c r="DD615"/>
      <c r="DE615" s="31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 s="6"/>
      <c r="EA615"/>
    </row>
    <row r="616" spans="1:131" s="5" customFormat="1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W616"/>
      <c r="X616"/>
      <c r="Y616"/>
      <c r="Z616"/>
      <c r="AA616"/>
      <c r="AB616"/>
      <c r="AC616"/>
      <c r="AG616" s="11"/>
      <c r="BB616" s="11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V616"/>
      <c r="BW616" s="11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V616"/>
      <c r="CW616"/>
      <c r="DA616"/>
      <c r="DB616"/>
      <c r="DC616"/>
      <c r="DD616"/>
      <c r="DE616" s="31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 s="6"/>
      <c r="EA616"/>
    </row>
    <row r="617" spans="1:131" s="5" customFormat="1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W617"/>
      <c r="X617"/>
      <c r="Y617"/>
      <c r="Z617"/>
      <c r="AA617"/>
      <c r="AB617"/>
      <c r="AC617"/>
      <c r="AG617" s="11"/>
      <c r="BB617" s="11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V617"/>
      <c r="BW617" s="11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V617"/>
      <c r="CW617"/>
      <c r="DA617"/>
      <c r="DB617"/>
      <c r="DC617"/>
      <c r="DD617"/>
      <c r="DE617" s="31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 s="6"/>
      <c r="EA617"/>
    </row>
    <row r="618" spans="1:131" s="5" customFormat="1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W618"/>
      <c r="X618"/>
      <c r="Y618"/>
      <c r="Z618"/>
      <c r="AA618"/>
      <c r="AB618"/>
      <c r="AC618"/>
      <c r="AG618" s="11"/>
      <c r="BB618" s="11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V618"/>
      <c r="BW618" s="11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V618"/>
      <c r="CW618"/>
      <c r="DA618"/>
      <c r="DB618"/>
      <c r="DC618"/>
      <c r="DD618"/>
      <c r="DE618" s="31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 s="6"/>
      <c r="EA618"/>
    </row>
    <row r="619" spans="1:131" s="5" customFormat="1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W619"/>
      <c r="X619"/>
      <c r="Y619"/>
      <c r="Z619"/>
      <c r="AA619"/>
      <c r="AB619"/>
      <c r="AC619"/>
      <c r="AG619" s="11"/>
      <c r="BB619" s="11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V619"/>
      <c r="BW619" s="11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V619"/>
      <c r="CW619"/>
      <c r="DA619"/>
      <c r="DB619"/>
      <c r="DC619"/>
      <c r="DD619"/>
      <c r="DE619" s="31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 s="6"/>
      <c r="EA619"/>
    </row>
    <row r="620" spans="1:131" s="5" customFormat="1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W620"/>
      <c r="X620"/>
      <c r="Y620"/>
      <c r="Z620"/>
      <c r="AA620"/>
      <c r="AB620"/>
      <c r="AC620"/>
      <c r="AG620" s="11"/>
      <c r="BB620" s="11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V620"/>
      <c r="BW620" s="11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V620"/>
      <c r="CW620"/>
      <c r="DA620"/>
      <c r="DB620"/>
      <c r="DC620"/>
      <c r="DD620"/>
      <c r="DE620" s="31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 s="6"/>
      <c r="EA620"/>
    </row>
    <row r="621" spans="1:131" s="5" customFormat="1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W621"/>
      <c r="X621"/>
      <c r="Y621"/>
      <c r="Z621"/>
      <c r="AA621"/>
      <c r="AB621"/>
      <c r="AC621"/>
      <c r="AG621" s="11"/>
      <c r="BB621" s="1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V621"/>
      <c r="BW621" s="1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V621"/>
      <c r="CW621"/>
      <c r="DA621"/>
      <c r="DB621"/>
      <c r="DC621"/>
      <c r="DD621"/>
      <c r="DE621" s="3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 s="6"/>
      <c r="EA621"/>
    </row>
    <row r="622" spans="1:131" s="5" customFormat="1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W622"/>
      <c r="X622"/>
      <c r="Y622"/>
      <c r="Z622"/>
      <c r="AA622"/>
      <c r="AB622"/>
      <c r="AC622"/>
      <c r="AG622" s="11"/>
      <c r="BB622" s="11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V622"/>
      <c r="BW622" s="11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V622"/>
      <c r="CW622"/>
      <c r="DA622"/>
      <c r="DB622"/>
      <c r="DC622"/>
      <c r="DD622"/>
      <c r="DE622" s="31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 s="6"/>
      <c r="EA622"/>
    </row>
    <row r="623" spans="1:131" s="5" customFormat="1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W623"/>
      <c r="X623"/>
      <c r="Y623"/>
      <c r="Z623"/>
      <c r="AA623"/>
      <c r="AB623"/>
      <c r="AC623"/>
      <c r="AG623" s="11"/>
      <c r="BB623" s="11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V623"/>
      <c r="BW623" s="11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V623"/>
      <c r="CW623"/>
      <c r="DA623"/>
      <c r="DB623"/>
      <c r="DC623"/>
      <c r="DD623"/>
      <c r="DE623" s="31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 s="6"/>
      <c r="EA623"/>
    </row>
    <row r="624" spans="1:131" s="5" customFormat="1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W624"/>
      <c r="X624"/>
      <c r="Y624"/>
      <c r="Z624"/>
      <c r="AA624"/>
      <c r="AB624"/>
      <c r="AC624"/>
      <c r="AG624" s="11"/>
      <c r="BB624" s="11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V624"/>
      <c r="BW624" s="11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V624"/>
      <c r="CW624"/>
      <c r="DA624"/>
      <c r="DB624"/>
      <c r="DC624"/>
      <c r="DD624"/>
      <c r="DE624" s="31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 s="6"/>
      <c r="EA624"/>
    </row>
    <row r="625" spans="1:131" s="5" customFormat="1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W625"/>
      <c r="X625"/>
      <c r="Y625"/>
      <c r="Z625"/>
      <c r="AA625"/>
      <c r="AB625"/>
      <c r="AC625"/>
      <c r="AG625" s="11"/>
      <c r="BB625" s="11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V625"/>
      <c r="BW625" s="11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V625"/>
      <c r="CW625"/>
      <c r="DA625"/>
      <c r="DB625"/>
      <c r="DC625"/>
      <c r="DD625"/>
      <c r="DE625" s="31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 s="6"/>
      <c r="EA625"/>
    </row>
    <row r="626" spans="1:131" s="5" customFormat="1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W626"/>
      <c r="X626"/>
      <c r="Y626"/>
      <c r="Z626"/>
      <c r="AA626"/>
      <c r="AB626"/>
      <c r="AC626"/>
      <c r="AG626" s="11"/>
      <c r="BB626" s="11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V626"/>
      <c r="BW626" s="11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V626"/>
      <c r="CW626"/>
      <c r="DA626"/>
      <c r="DB626"/>
      <c r="DC626"/>
      <c r="DD626"/>
      <c r="DE626" s="31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 s="6"/>
      <c r="EA626"/>
    </row>
    <row r="627" spans="1:131" s="5" customFormat="1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W627"/>
      <c r="X627"/>
      <c r="Y627"/>
      <c r="Z627"/>
      <c r="AA627"/>
      <c r="AB627"/>
      <c r="AC627"/>
      <c r="AG627" s="11"/>
      <c r="BB627" s="11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V627"/>
      <c r="BW627" s="11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V627"/>
      <c r="CW627"/>
      <c r="DA627"/>
      <c r="DB627"/>
      <c r="DC627"/>
      <c r="DD627"/>
      <c r="DE627" s="31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 s="6"/>
      <c r="EA627"/>
    </row>
    <row r="628" spans="1:131" s="5" customFormat="1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W628"/>
      <c r="X628"/>
      <c r="Y628"/>
      <c r="Z628"/>
      <c r="AA628"/>
      <c r="AB628"/>
      <c r="AC628"/>
      <c r="AG628" s="11"/>
      <c r="BB628" s="11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V628"/>
      <c r="BW628" s="11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V628"/>
      <c r="CW628"/>
      <c r="DA628"/>
      <c r="DB628"/>
      <c r="DC628"/>
      <c r="DD628"/>
      <c r="DE628" s="31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 s="6"/>
      <c r="EA628"/>
    </row>
    <row r="629" spans="1:131" s="5" customFormat="1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W629"/>
      <c r="X629"/>
      <c r="Y629"/>
      <c r="Z629"/>
      <c r="AA629"/>
      <c r="AB629"/>
      <c r="AC629"/>
      <c r="AG629" s="11"/>
      <c r="BB629" s="11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V629"/>
      <c r="BW629" s="11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V629"/>
      <c r="CW629"/>
      <c r="DA629"/>
      <c r="DB629"/>
      <c r="DC629"/>
      <c r="DD629"/>
      <c r="DE629" s="31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 s="6"/>
      <c r="EA629"/>
    </row>
    <row r="630" spans="1:131" s="5" customFormat="1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W630"/>
      <c r="X630"/>
      <c r="Y630"/>
      <c r="Z630"/>
      <c r="AA630"/>
      <c r="AB630"/>
      <c r="AC630"/>
      <c r="AG630" s="11"/>
      <c r="BB630" s="11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V630"/>
      <c r="BW630" s="11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V630"/>
      <c r="CW630"/>
      <c r="DA630"/>
      <c r="DB630"/>
      <c r="DC630"/>
      <c r="DD630"/>
      <c r="DE630" s="31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 s="6"/>
      <c r="EA630"/>
    </row>
    <row r="631" spans="1:131" s="5" customFormat="1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W631"/>
      <c r="X631"/>
      <c r="Y631"/>
      <c r="Z631"/>
      <c r="AA631"/>
      <c r="AB631"/>
      <c r="AC631"/>
      <c r="AG631" s="11"/>
      <c r="BB631" s="1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V631"/>
      <c r="BW631" s="1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V631"/>
      <c r="CW631"/>
      <c r="DA631"/>
      <c r="DB631"/>
      <c r="DC631"/>
      <c r="DD631"/>
      <c r="DE631" s="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 s="6"/>
      <c r="EA631"/>
    </row>
    <row r="632" spans="1:131" s="5" customFormat="1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W632"/>
      <c r="X632"/>
      <c r="Y632"/>
      <c r="Z632"/>
      <c r="AA632"/>
      <c r="AB632"/>
      <c r="AC632"/>
      <c r="AG632" s="11"/>
      <c r="BB632" s="11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V632"/>
      <c r="BW632" s="11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V632"/>
      <c r="CW632"/>
      <c r="DA632"/>
      <c r="DB632"/>
      <c r="DC632"/>
      <c r="DD632"/>
      <c r="DE632" s="31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 s="6"/>
      <c r="EA632"/>
    </row>
    <row r="633" spans="1:131" s="5" customFormat="1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W633"/>
      <c r="X633"/>
      <c r="Y633"/>
      <c r="Z633"/>
      <c r="AA633"/>
      <c r="AB633"/>
      <c r="AC633"/>
      <c r="AG633" s="11"/>
      <c r="BB633" s="11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V633"/>
      <c r="BW633" s="11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V633"/>
      <c r="CW633"/>
      <c r="DA633"/>
      <c r="DB633"/>
      <c r="DC633"/>
      <c r="DD633"/>
      <c r="DE633" s="31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 s="6"/>
      <c r="EA633"/>
    </row>
    <row r="634" spans="1:131" s="5" customFormat="1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W634"/>
      <c r="X634"/>
      <c r="Y634"/>
      <c r="Z634"/>
      <c r="AA634"/>
      <c r="AB634"/>
      <c r="AC634"/>
      <c r="AG634" s="11"/>
      <c r="BB634" s="11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V634"/>
      <c r="BW634" s="11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V634"/>
      <c r="CW634"/>
      <c r="DA634"/>
      <c r="DB634"/>
      <c r="DC634"/>
      <c r="DD634"/>
      <c r="DE634" s="31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 s="6"/>
      <c r="EA634"/>
    </row>
    <row r="635" spans="1:131" s="5" customFormat="1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W635"/>
      <c r="X635"/>
      <c r="Y635"/>
      <c r="Z635"/>
      <c r="AA635"/>
      <c r="AB635"/>
      <c r="AC635"/>
      <c r="AG635" s="11"/>
      <c r="BB635" s="11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V635"/>
      <c r="BW635" s="11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V635"/>
      <c r="CW635"/>
      <c r="DA635"/>
      <c r="DB635"/>
      <c r="DC635"/>
      <c r="DD635"/>
      <c r="DE635" s="31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 s="6"/>
      <c r="EA635"/>
    </row>
    <row r="636" spans="1:131" s="5" customFormat="1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W636"/>
      <c r="X636"/>
      <c r="Y636"/>
      <c r="Z636"/>
      <c r="AA636"/>
      <c r="AB636"/>
      <c r="AC636"/>
      <c r="AG636" s="11"/>
      <c r="BB636" s="11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V636"/>
      <c r="BW636" s="11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V636"/>
      <c r="CW636"/>
      <c r="DA636"/>
      <c r="DB636"/>
      <c r="DC636"/>
      <c r="DD636"/>
      <c r="DE636" s="31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 s="6"/>
      <c r="EA636"/>
    </row>
    <row r="637" spans="1:131" s="5" customFormat="1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W637"/>
      <c r="X637"/>
      <c r="Y637"/>
      <c r="Z637"/>
      <c r="AA637"/>
      <c r="AB637"/>
      <c r="AC637"/>
      <c r="AG637" s="11"/>
      <c r="BB637" s="11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V637"/>
      <c r="BW637" s="11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V637"/>
      <c r="CW637"/>
      <c r="DA637"/>
      <c r="DB637"/>
      <c r="DC637"/>
      <c r="DD637"/>
      <c r="DE637" s="31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 s="6"/>
      <c r="EA637"/>
    </row>
    <row r="638" spans="1:131" s="5" customFormat="1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W638"/>
      <c r="X638"/>
      <c r="Y638"/>
      <c r="Z638"/>
      <c r="AA638"/>
      <c r="AB638"/>
      <c r="AC638"/>
      <c r="AG638" s="11"/>
      <c r="BB638" s="11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V638"/>
      <c r="BW638" s="11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V638"/>
      <c r="CW638"/>
      <c r="DA638"/>
      <c r="DB638"/>
      <c r="DC638"/>
      <c r="DD638"/>
      <c r="DE638" s="31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 s="6"/>
      <c r="EA638"/>
    </row>
    <row r="639" spans="1:131" s="5" customFormat="1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W639"/>
      <c r="X639"/>
      <c r="Y639"/>
      <c r="Z639"/>
      <c r="AA639"/>
      <c r="AB639"/>
      <c r="AC639"/>
      <c r="AG639" s="11"/>
      <c r="BB639" s="11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V639"/>
      <c r="BW639" s="11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V639"/>
      <c r="CW639"/>
      <c r="DA639"/>
      <c r="DB639"/>
      <c r="DC639"/>
      <c r="DD639"/>
      <c r="DE639" s="31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</row>
    <row r="640" spans="1:131" s="5" customFormat="1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W640"/>
      <c r="X640"/>
      <c r="Y640"/>
      <c r="Z640"/>
      <c r="AA640"/>
      <c r="AB640"/>
      <c r="AC640"/>
      <c r="AG640" s="11"/>
      <c r="BB640" s="11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V640"/>
      <c r="BW640" s="11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V640"/>
      <c r="CW640"/>
      <c r="DA640"/>
      <c r="DB640"/>
      <c r="DC640"/>
      <c r="DD640"/>
      <c r="DE640" s="31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</row>
    <row r="641" spans="1:131" s="5" customFormat="1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W641"/>
      <c r="X641"/>
      <c r="Y641"/>
      <c r="Z641"/>
      <c r="AA641"/>
      <c r="AB641"/>
      <c r="AC641"/>
      <c r="AG641" s="11"/>
      <c r="BB641" s="1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V641"/>
      <c r="BW641" s="1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V641"/>
      <c r="CW641"/>
      <c r="DA641"/>
      <c r="DB641"/>
      <c r="DC641"/>
      <c r="DD641"/>
      <c r="DE641" s="3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</row>
    <row r="642" spans="1:131" s="5" customFormat="1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W642"/>
      <c r="X642"/>
      <c r="Y642"/>
      <c r="Z642"/>
      <c r="AA642"/>
      <c r="AB642"/>
      <c r="AC642"/>
      <c r="AG642" s="11"/>
      <c r="BB642" s="11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V642"/>
      <c r="BW642" s="11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V642"/>
      <c r="CW642"/>
      <c r="DA642"/>
      <c r="DB642"/>
      <c r="DC642"/>
      <c r="DD642"/>
      <c r="DE642" s="31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</row>
    <row r="643" spans="1:131" s="5" customFormat="1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W643"/>
      <c r="X643"/>
      <c r="Y643"/>
      <c r="Z643"/>
      <c r="AA643"/>
      <c r="AB643"/>
      <c r="AC643"/>
      <c r="AG643" s="11"/>
      <c r="BB643" s="11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V643"/>
      <c r="BW643" s="11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V643"/>
      <c r="CW643"/>
      <c r="DA643"/>
      <c r="DB643"/>
      <c r="DC643"/>
      <c r="DD643"/>
      <c r="DE643" s="31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</row>
    <row r="644" spans="1:131" s="5" customFormat="1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W644"/>
      <c r="X644"/>
      <c r="Y644"/>
      <c r="Z644"/>
      <c r="AA644"/>
      <c r="AB644"/>
      <c r="AC644"/>
      <c r="AG644" s="11"/>
      <c r="BB644" s="11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V644"/>
      <c r="BW644" s="11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V644"/>
      <c r="CW644"/>
      <c r="DA644"/>
      <c r="DB644"/>
      <c r="DC644"/>
      <c r="DD644"/>
      <c r="DE644" s="31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</row>
    <row r="645" spans="1:131" s="5" customFormat="1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W645"/>
      <c r="X645"/>
      <c r="Y645"/>
      <c r="Z645"/>
      <c r="AA645"/>
      <c r="AB645"/>
      <c r="AC645"/>
      <c r="AG645" s="11"/>
      <c r="BB645" s="11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V645"/>
      <c r="BW645" s="11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V645"/>
      <c r="CW645"/>
      <c r="DA645"/>
      <c r="DB645"/>
      <c r="DC645"/>
      <c r="DD645"/>
      <c r="DE645" s="31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</row>
    <row r="646" spans="1:131" s="5" customFormat="1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W646"/>
      <c r="X646"/>
      <c r="Y646"/>
      <c r="Z646"/>
      <c r="AA646"/>
      <c r="AB646"/>
      <c r="AC646"/>
      <c r="AG646" s="11"/>
      <c r="BB646" s="11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V646"/>
      <c r="BW646" s="11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V646"/>
      <c r="CW646"/>
      <c r="DA646"/>
      <c r="DB646"/>
      <c r="DC646"/>
      <c r="DD646"/>
      <c r="DE646" s="31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</row>
    <row r="647" spans="1:131" s="5" customFormat="1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W647"/>
      <c r="X647"/>
      <c r="Y647"/>
      <c r="Z647"/>
      <c r="AA647"/>
      <c r="AB647"/>
      <c r="AC647"/>
      <c r="AG647" s="11"/>
      <c r="BB647" s="11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V647"/>
      <c r="BW647" s="11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V647"/>
      <c r="CW647"/>
      <c r="DA647"/>
      <c r="DB647"/>
      <c r="DC647"/>
      <c r="DD647"/>
      <c r="DE647" s="31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</row>
    <row r="648" spans="1:131" s="5" customFormat="1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W648"/>
      <c r="X648"/>
      <c r="Y648"/>
      <c r="Z648"/>
      <c r="AA648"/>
      <c r="AB648"/>
      <c r="AC648"/>
      <c r="AG648" s="11"/>
      <c r="BB648" s="11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V648"/>
      <c r="BW648" s="11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V648"/>
      <c r="CW648"/>
      <c r="DA648"/>
      <c r="DB648"/>
      <c r="DC648"/>
      <c r="DD648"/>
      <c r="DE648" s="31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</row>
    <row r="649" spans="1:131" s="5" customFormat="1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W649"/>
      <c r="X649"/>
      <c r="Y649"/>
      <c r="Z649"/>
      <c r="AA649"/>
      <c r="AB649"/>
      <c r="AC649"/>
      <c r="AG649" s="11"/>
      <c r="BB649" s="11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V649"/>
      <c r="BW649" s="11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V649"/>
      <c r="CW649"/>
      <c r="DA649"/>
      <c r="DB649"/>
      <c r="DC649"/>
      <c r="DD649"/>
      <c r="DE649" s="31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</row>
    <row r="650" spans="1:131" s="5" customFormat="1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W650"/>
      <c r="X650"/>
      <c r="Y650"/>
      <c r="Z650"/>
      <c r="AA650"/>
      <c r="AB650"/>
      <c r="AC650"/>
      <c r="AG650" s="11"/>
      <c r="BB650" s="11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V650"/>
      <c r="BW650" s="11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V650"/>
      <c r="CW650"/>
      <c r="DA650"/>
      <c r="DB650"/>
      <c r="DC650"/>
      <c r="DD650"/>
      <c r="DE650" s="31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</row>
    <row r="651" spans="1:131" s="5" customFormat="1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W651"/>
      <c r="X651"/>
      <c r="Y651"/>
      <c r="Z651"/>
      <c r="AA651"/>
      <c r="AB651"/>
      <c r="AC651"/>
      <c r="AG651" s="11"/>
      <c r="BB651" s="1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V651"/>
      <c r="BW651" s="1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V651"/>
      <c r="CW651"/>
      <c r="DA651"/>
      <c r="DB651"/>
      <c r="DC651"/>
      <c r="DD651"/>
      <c r="DE651" s="3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</row>
    <row r="652" spans="1:131" s="5" customFormat="1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W652"/>
      <c r="X652"/>
      <c r="Y652"/>
      <c r="Z652"/>
      <c r="AA652"/>
      <c r="AB652"/>
      <c r="AC652"/>
      <c r="AG652" s="11"/>
      <c r="BB652" s="11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V652"/>
      <c r="BW652" s="11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V652"/>
      <c r="CW652"/>
      <c r="DA652"/>
      <c r="DB652"/>
      <c r="DC652"/>
      <c r="DD652"/>
      <c r="DE652" s="31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</row>
    <row r="653" spans="1:131" s="5" customFormat="1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W653"/>
      <c r="X653"/>
      <c r="Y653"/>
      <c r="Z653"/>
      <c r="AA653"/>
      <c r="AB653"/>
      <c r="AC653"/>
      <c r="AG653" s="11"/>
      <c r="BB653" s="11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V653"/>
      <c r="BW653" s="11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V653"/>
      <c r="CW653"/>
      <c r="DA653"/>
      <c r="DB653"/>
      <c r="DC653"/>
      <c r="DD653"/>
      <c r="DE653" s="31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</row>
    <row r="654" spans="1:131" s="5" customFormat="1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W654"/>
      <c r="X654"/>
      <c r="Y654"/>
      <c r="Z654"/>
      <c r="AA654"/>
      <c r="AB654"/>
      <c r="AC654"/>
      <c r="AG654" s="11"/>
      <c r="BB654" s="11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V654"/>
      <c r="BW654" s="11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V654"/>
      <c r="CW654"/>
      <c r="DA654"/>
      <c r="DB654"/>
      <c r="DC654"/>
      <c r="DD654"/>
      <c r="DE654" s="31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</row>
    <row r="655" spans="1:131" s="5" customFormat="1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W655"/>
      <c r="X655"/>
      <c r="Y655"/>
      <c r="Z655"/>
      <c r="AA655"/>
      <c r="AB655"/>
      <c r="AC655"/>
      <c r="AG655" s="11"/>
      <c r="BB655" s="11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V655"/>
      <c r="BW655" s="11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V655"/>
      <c r="CW655"/>
      <c r="DA655"/>
      <c r="DB655"/>
      <c r="DC655"/>
      <c r="DD655"/>
      <c r="DE655" s="31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</row>
    <row r="656" spans="1:131" s="5" customFormat="1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W656"/>
      <c r="X656"/>
      <c r="Y656"/>
      <c r="Z656"/>
      <c r="AA656"/>
      <c r="AB656"/>
      <c r="AC656"/>
      <c r="AG656" s="11"/>
      <c r="BB656" s="11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V656"/>
      <c r="BW656" s="11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V656"/>
      <c r="CW656"/>
      <c r="DA656"/>
      <c r="DB656"/>
      <c r="DC656"/>
      <c r="DD656"/>
      <c r="DE656" s="31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</row>
    <row r="657" spans="1:131" s="5" customFormat="1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W657"/>
      <c r="X657"/>
      <c r="Y657"/>
      <c r="Z657"/>
      <c r="AA657"/>
      <c r="AB657"/>
      <c r="AC657"/>
      <c r="AG657" s="11"/>
      <c r="BB657" s="11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V657"/>
      <c r="BW657" s="11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V657"/>
      <c r="CW657"/>
      <c r="DA657"/>
      <c r="DB657"/>
      <c r="DC657"/>
      <c r="DD657"/>
      <c r="DE657" s="31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</row>
    <row r="658" spans="1:131" s="5" customFormat="1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W658"/>
      <c r="X658"/>
      <c r="Y658"/>
      <c r="Z658"/>
      <c r="AA658"/>
      <c r="AB658"/>
      <c r="AC658"/>
      <c r="AG658" s="11"/>
      <c r="BB658" s="11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V658"/>
      <c r="BW658" s="11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V658"/>
      <c r="CW658"/>
      <c r="DA658"/>
      <c r="DB658"/>
      <c r="DC658"/>
      <c r="DD658"/>
      <c r="DE658" s="31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</row>
    <row r="659" spans="1:131" s="5" customFormat="1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W659"/>
      <c r="X659"/>
      <c r="Y659"/>
      <c r="Z659"/>
      <c r="AA659"/>
      <c r="AB659"/>
      <c r="AC659"/>
      <c r="AG659" s="11"/>
      <c r="BB659" s="11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V659"/>
      <c r="BW659" s="11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V659"/>
      <c r="CW659"/>
      <c r="DA659"/>
      <c r="DB659"/>
      <c r="DC659"/>
      <c r="DD659"/>
      <c r="DE659" s="31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</row>
    <row r="660" spans="1:131" s="5" customFormat="1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W660"/>
      <c r="X660"/>
      <c r="Y660"/>
      <c r="Z660"/>
      <c r="AA660"/>
      <c r="AB660"/>
      <c r="AC660"/>
      <c r="AG660" s="11"/>
      <c r="BB660" s="11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V660"/>
      <c r="BW660" s="11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V660"/>
      <c r="CW660"/>
      <c r="DA660"/>
      <c r="DB660"/>
      <c r="DC660"/>
      <c r="DD660"/>
      <c r="DE660" s="31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</row>
    <row r="661" spans="1:131" s="5" customFormat="1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W661"/>
      <c r="X661"/>
      <c r="Y661"/>
      <c r="Z661"/>
      <c r="AA661"/>
      <c r="AB661"/>
      <c r="AC661"/>
      <c r="AG661" s="11"/>
      <c r="BB661" s="1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V661"/>
      <c r="BW661" s="1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V661"/>
      <c r="CW661"/>
      <c r="DA661"/>
      <c r="DB661"/>
      <c r="DC661"/>
      <c r="DD661"/>
      <c r="DE661" s="3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</row>
    <row r="662" spans="1:131" s="5" customFormat="1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W662"/>
      <c r="X662"/>
      <c r="Y662"/>
      <c r="Z662"/>
      <c r="AA662"/>
      <c r="AB662"/>
      <c r="AC662"/>
      <c r="AG662" s="11"/>
      <c r="BB662" s="11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V662"/>
      <c r="BW662" s="11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V662"/>
      <c r="CW662"/>
      <c r="DA662"/>
      <c r="DB662"/>
      <c r="DC662"/>
      <c r="DD662"/>
      <c r="DE662" s="31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</row>
    <row r="663" spans="1:131" s="5" customFormat="1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W663"/>
      <c r="X663"/>
      <c r="Y663"/>
      <c r="Z663"/>
      <c r="AA663"/>
      <c r="AB663"/>
      <c r="AC663"/>
      <c r="AG663" s="11"/>
      <c r="BB663" s="11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V663"/>
      <c r="BW663" s="11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V663"/>
      <c r="CW663"/>
      <c r="DA663"/>
      <c r="DB663"/>
      <c r="DC663"/>
      <c r="DD663"/>
      <c r="DE663" s="31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</row>
    <row r="664" spans="1:131" s="5" customFormat="1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W664"/>
      <c r="X664"/>
      <c r="Y664"/>
      <c r="Z664"/>
      <c r="AA664"/>
      <c r="AB664"/>
      <c r="AC664"/>
      <c r="AG664" s="11"/>
      <c r="BB664" s="11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V664"/>
      <c r="BW664" s="11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V664"/>
      <c r="CW664"/>
      <c r="DA664"/>
      <c r="DB664"/>
      <c r="DC664"/>
      <c r="DD664"/>
      <c r="DE664" s="31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</row>
    <row r="665" spans="1:131" s="5" customFormat="1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W665"/>
      <c r="X665"/>
      <c r="Y665"/>
      <c r="Z665"/>
      <c r="AA665"/>
      <c r="AB665"/>
      <c r="AC665"/>
      <c r="AG665" s="11"/>
      <c r="BB665" s="11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V665"/>
      <c r="BW665" s="11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V665"/>
      <c r="CW665"/>
      <c r="DA665"/>
      <c r="DB665"/>
      <c r="DC665"/>
      <c r="DD665"/>
      <c r="DE665" s="31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</row>
    <row r="666" spans="1:131" s="5" customFormat="1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W666"/>
      <c r="X666"/>
      <c r="Y666"/>
      <c r="Z666"/>
      <c r="AA666"/>
      <c r="AB666"/>
      <c r="AC666"/>
      <c r="AG666" s="11"/>
      <c r="BB666" s="11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V666"/>
      <c r="BW666" s="11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V666"/>
      <c r="CW666"/>
      <c r="DA666"/>
      <c r="DB666"/>
      <c r="DC666"/>
      <c r="DD666"/>
      <c r="DE666" s="31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</row>
    <row r="667" spans="1:131" s="5" customFormat="1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W667"/>
      <c r="X667"/>
      <c r="Y667"/>
      <c r="Z667"/>
      <c r="AA667"/>
      <c r="AB667"/>
      <c r="AC667"/>
      <c r="AG667" s="11"/>
      <c r="BB667" s="11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V667"/>
      <c r="BW667" s="11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V667"/>
      <c r="CW667"/>
      <c r="DA667"/>
      <c r="DB667"/>
      <c r="DC667"/>
      <c r="DD667"/>
      <c r="DE667" s="31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</row>
    <row r="668" spans="1:131" s="5" customFormat="1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W668"/>
      <c r="X668"/>
      <c r="Y668"/>
      <c r="Z668"/>
      <c r="AA668"/>
      <c r="AB668"/>
      <c r="AC668"/>
      <c r="AG668" s="11"/>
      <c r="BB668" s="11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V668"/>
      <c r="BW668" s="11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V668"/>
      <c r="CW668"/>
      <c r="DA668"/>
      <c r="DB668"/>
      <c r="DC668"/>
      <c r="DD668"/>
      <c r="DE668" s="31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</row>
    <row r="669" spans="1:131" s="5" customFormat="1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W669"/>
      <c r="X669"/>
      <c r="Y669"/>
      <c r="Z669"/>
      <c r="AA669"/>
      <c r="AB669"/>
      <c r="AC669"/>
      <c r="AG669" s="11"/>
      <c r="BB669" s="11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V669"/>
      <c r="BW669" s="11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V669"/>
      <c r="CW669"/>
      <c r="DA669"/>
      <c r="DB669"/>
      <c r="DC669"/>
      <c r="DD669"/>
      <c r="DE669" s="31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</row>
    <row r="670" spans="1:131" s="5" customFormat="1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W670"/>
      <c r="X670"/>
      <c r="Y670"/>
      <c r="Z670"/>
      <c r="AA670"/>
      <c r="AB670"/>
      <c r="AC670"/>
      <c r="AG670" s="11"/>
      <c r="BB670" s="11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V670"/>
      <c r="BW670" s="11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V670"/>
      <c r="CW670"/>
      <c r="DA670"/>
      <c r="DB670"/>
      <c r="DC670"/>
      <c r="DD670"/>
      <c r="DE670" s="31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</row>
  </sheetData>
  <mergeCells count="62">
    <mergeCell ref="CW114:DD114"/>
    <mergeCell ref="CQ75:CX75"/>
    <mergeCell ref="CQ7:CX7"/>
    <mergeCell ref="CP2:DA2"/>
    <mergeCell ref="CP37:DA37"/>
    <mergeCell ref="CP70:DA70"/>
    <mergeCell ref="CQ42:CX42"/>
    <mergeCell ref="DF1:DY1"/>
    <mergeCell ref="A1:AF1"/>
    <mergeCell ref="AH1:BA1"/>
    <mergeCell ref="AR44:BA44"/>
    <mergeCell ref="BM45:BV45"/>
    <mergeCell ref="V2:AC2"/>
    <mergeCell ref="V8:AC8"/>
    <mergeCell ref="BL9:BS9"/>
    <mergeCell ref="AQ2:BA2"/>
    <mergeCell ref="AQ9:AX9"/>
    <mergeCell ref="BL2:BV2"/>
    <mergeCell ref="BM44:BV44"/>
    <mergeCell ref="BC1:BV1"/>
    <mergeCell ref="BX1:DD1"/>
    <mergeCell ref="BM233:BV233"/>
    <mergeCell ref="W44:AF44"/>
    <mergeCell ref="W105:AF105"/>
    <mergeCell ref="W161:AF161"/>
    <mergeCell ref="AR105:BA105"/>
    <mergeCell ref="AR166:BA166"/>
    <mergeCell ref="BL104:BV104"/>
    <mergeCell ref="BL172:BV172"/>
    <mergeCell ref="BL292:BM292"/>
    <mergeCell ref="BL293:BM293"/>
    <mergeCell ref="BL294:BM294"/>
    <mergeCell ref="BL295:BM295"/>
    <mergeCell ref="BL296:BM296"/>
    <mergeCell ref="CW294:DD294"/>
    <mergeCell ref="CW357:DD357"/>
    <mergeCell ref="CW417:DD417"/>
    <mergeCell ref="BL331:BM331"/>
    <mergeCell ref="BL332:BM332"/>
    <mergeCell ref="BL333:BM333"/>
    <mergeCell ref="BL330:BM330"/>
    <mergeCell ref="BL301:BM301"/>
    <mergeCell ref="BL302:BM302"/>
    <mergeCell ref="BL303:BM303"/>
    <mergeCell ref="BL304:BM304"/>
    <mergeCell ref="BL305:BM305"/>
    <mergeCell ref="CW174:DD174"/>
    <mergeCell ref="BL322:BM322"/>
    <mergeCell ref="BL323:BM323"/>
    <mergeCell ref="BL324:BM324"/>
    <mergeCell ref="BL329:BM329"/>
    <mergeCell ref="BL314:BM314"/>
    <mergeCell ref="BL315:BM315"/>
    <mergeCell ref="BL319:BM319"/>
    <mergeCell ref="BL320:BM320"/>
    <mergeCell ref="BL321:BM321"/>
    <mergeCell ref="BL306:BM306"/>
    <mergeCell ref="BL310:BM310"/>
    <mergeCell ref="BL311:BM311"/>
    <mergeCell ref="BL312:BM312"/>
    <mergeCell ref="BL313:BM313"/>
    <mergeCell ref="CW234:DD234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A379"/>
  <sheetViews>
    <sheetView zoomScale="40" zoomScaleNormal="40" workbookViewId="0">
      <selection sqref="A1:AC1"/>
    </sheetView>
  </sheetViews>
  <sheetFormatPr defaultRowHeight="15" x14ac:dyDescent="0.25"/>
  <cols>
    <col min="3" max="3" width="10.5703125" customWidth="1"/>
    <col min="4" max="4" width="10.42578125" customWidth="1"/>
    <col min="5" max="5" width="10" customWidth="1"/>
  </cols>
  <sheetData>
    <row r="1" spans="1:31" s="5" customFormat="1" ht="59.25" customHeight="1" x14ac:dyDescent="0.7">
      <c r="A1" s="224" t="s">
        <v>336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117"/>
      <c r="AE1" s="117"/>
    </row>
    <row r="2" spans="1:31" ht="31.5" customHeight="1" x14ac:dyDescent="0.45">
      <c r="A2" s="225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99"/>
      <c r="AD2" s="4"/>
      <c r="AE2" s="4"/>
    </row>
    <row r="3" spans="1:31" s="97" customFormat="1" ht="27.75" customHeight="1" thickBot="1" x14ac:dyDescent="0.45">
      <c r="A3" s="87" t="s">
        <v>57</v>
      </c>
      <c r="B3" s="94"/>
      <c r="C3" s="112">
        <v>0</v>
      </c>
      <c r="D3" s="112">
        <v>1</v>
      </c>
      <c r="E3" s="112">
        <v>2</v>
      </c>
      <c r="F3" s="112">
        <v>3</v>
      </c>
      <c r="G3" s="112">
        <v>4</v>
      </c>
      <c r="H3" s="112">
        <v>5</v>
      </c>
      <c r="I3" s="112">
        <v>6</v>
      </c>
      <c r="J3" s="112">
        <v>7</v>
      </c>
      <c r="K3" s="112">
        <v>8</v>
      </c>
      <c r="L3" s="112">
        <v>9</v>
      </c>
      <c r="M3" s="112">
        <v>10</v>
      </c>
      <c r="N3" s="112">
        <v>11</v>
      </c>
      <c r="O3" s="112">
        <v>12</v>
      </c>
      <c r="P3" s="112">
        <v>13</v>
      </c>
      <c r="Q3" s="112">
        <v>14</v>
      </c>
      <c r="R3" s="112">
        <v>15</v>
      </c>
      <c r="S3" s="112">
        <v>16</v>
      </c>
      <c r="T3" s="112">
        <v>17</v>
      </c>
      <c r="U3" s="112">
        <v>18</v>
      </c>
      <c r="V3" s="112">
        <v>19</v>
      </c>
      <c r="W3" s="112">
        <v>20</v>
      </c>
      <c r="X3" s="94"/>
      <c r="Y3" s="94"/>
      <c r="Z3" s="94"/>
      <c r="AA3" s="94"/>
      <c r="AB3" s="94"/>
      <c r="AC3" s="95" t="s">
        <v>57</v>
      </c>
      <c r="AD3" s="96"/>
    </row>
    <row r="4" spans="1:31" ht="16.5" customHeight="1" thickBot="1" x14ac:dyDescent="0.3">
      <c r="A4" s="194" t="s">
        <v>296</v>
      </c>
      <c r="B4" s="195"/>
      <c r="C4" s="88">
        <v>0.30032196993999516</v>
      </c>
      <c r="D4" s="88">
        <v>8.0571258283659493</v>
      </c>
      <c r="E4" s="88">
        <v>9.7803349891063345</v>
      </c>
      <c r="F4" s="88">
        <v>8.725289130107404</v>
      </c>
      <c r="G4" s="88">
        <v>7.4334943315362851</v>
      </c>
      <c r="H4" s="88">
        <v>3.9942704072622308</v>
      </c>
      <c r="I4" s="88">
        <v>2.5354312178363547</v>
      </c>
      <c r="J4" s="88">
        <v>2.5083894634697503</v>
      </c>
      <c r="K4" s="88">
        <v>2.2079764180470298</v>
      </c>
      <c r="L4" s="88">
        <v>1.5763522310865759</v>
      </c>
      <c r="M4" s="88">
        <v>1.8447471072989399</v>
      </c>
      <c r="N4" s="88">
        <v>1.4085791036114557</v>
      </c>
      <c r="O4" s="88">
        <v>1.3243422605952726</v>
      </c>
      <c r="P4" s="88">
        <v>1.2749335945266054</v>
      </c>
      <c r="Q4" s="88">
        <v>1.4910635071167739</v>
      </c>
      <c r="R4" s="88">
        <v>1.2034748695947834</v>
      </c>
      <c r="S4" s="88">
        <v>1.4278425879392442</v>
      </c>
      <c r="T4" s="88">
        <v>1.3164264955816356</v>
      </c>
      <c r="U4" s="88">
        <v>0.96423438295743302</v>
      </c>
      <c r="V4" s="88">
        <v>1.1583042872508529</v>
      </c>
      <c r="W4" s="88">
        <v>0.84108089035424416</v>
      </c>
      <c r="X4" s="5"/>
      <c r="Y4" s="5"/>
      <c r="Z4" s="5"/>
      <c r="AA4" s="5"/>
      <c r="AB4" s="5"/>
      <c r="AC4" s="5"/>
      <c r="AD4" s="88"/>
    </row>
    <row r="5" spans="1:31" ht="16.5" customHeight="1" thickBot="1" x14ac:dyDescent="0.3">
      <c r="A5" s="194" t="s">
        <v>297</v>
      </c>
      <c r="B5" s="195"/>
      <c r="C5" s="88">
        <v>0.40085227831711878</v>
      </c>
      <c r="D5" s="88">
        <v>7.9137808734904782</v>
      </c>
      <c r="E5" s="88">
        <v>8.5351842826237121</v>
      </c>
      <c r="F5" s="88">
        <v>7.532989871129975</v>
      </c>
      <c r="G5" s="88">
        <v>6.2147139517273349</v>
      </c>
      <c r="H5" s="88">
        <v>3.2445196257116158</v>
      </c>
      <c r="I5" s="88">
        <v>2.1069334286241297</v>
      </c>
      <c r="J5" s="88">
        <v>2.0890901784349518</v>
      </c>
      <c r="K5" s="88">
        <v>1.8300198248668353</v>
      </c>
      <c r="L5" s="88">
        <v>1.2660106131424578</v>
      </c>
      <c r="M5" s="88">
        <v>1.5665723243153364</v>
      </c>
      <c r="N5" s="88">
        <v>1.1700205483621064</v>
      </c>
      <c r="O5" s="88">
        <v>1.2129301589006718</v>
      </c>
      <c r="P5" s="88">
        <v>1.1939366432146448</v>
      </c>
      <c r="Q5" s="88">
        <v>1.4393161216413459</v>
      </c>
      <c r="R5" s="88">
        <v>1.1237269030897061</v>
      </c>
      <c r="S5" s="88">
        <v>1.3887760547769932</v>
      </c>
      <c r="T5" s="88">
        <v>1.2653734636701714</v>
      </c>
      <c r="U5" s="88">
        <v>1.0785539736002689</v>
      </c>
      <c r="V5" s="88">
        <v>1.2826738917032006</v>
      </c>
      <c r="W5" s="88">
        <v>0.92348671602573495</v>
      </c>
      <c r="X5" s="5"/>
      <c r="Y5" s="5"/>
      <c r="Z5" s="5"/>
      <c r="AA5" s="5"/>
      <c r="AB5" s="5"/>
      <c r="AC5" s="5"/>
      <c r="AD5" s="88"/>
    </row>
    <row r="6" spans="1:31" ht="16.5" customHeight="1" thickBot="1" x14ac:dyDescent="0.3">
      <c r="A6" s="194" t="s">
        <v>298</v>
      </c>
      <c r="B6" s="195"/>
      <c r="C6" s="88">
        <v>0.81750106826071856</v>
      </c>
      <c r="D6" s="88">
        <v>12.219861251864938</v>
      </c>
      <c r="E6" s="88">
        <v>12.325779767009697</v>
      </c>
      <c r="F6" s="88">
        <v>9.7805769432949603</v>
      </c>
      <c r="G6" s="88">
        <v>7.6485276062270398</v>
      </c>
      <c r="H6" s="88">
        <v>3.8830863403244584</v>
      </c>
      <c r="I6" s="88">
        <v>2.5487445702661033</v>
      </c>
      <c r="J6" s="88">
        <v>2.2809051824248296</v>
      </c>
      <c r="K6" s="88">
        <v>1.8414470667885368</v>
      </c>
      <c r="L6" s="88">
        <v>1.3007476514069294</v>
      </c>
      <c r="M6" s="88">
        <v>1.6225188339235221</v>
      </c>
      <c r="N6" s="88">
        <v>1.1976172586825484</v>
      </c>
      <c r="O6" s="88">
        <v>1.0770301883024185</v>
      </c>
      <c r="P6" s="88">
        <v>1.0315604466811874</v>
      </c>
      <c r="Q6" s="88">
        <v>1.2276297740278919</v>
      </c>
      <c r="R6" s="88">
        <v>0.94991079427523273</v>
      </c>
      <c r="S6" s="88">
        <v>1.0887728590323911</v>
      </c>
      <c r="T6" s="88">
        <v>0.94994063701114972</v>
      </c>
      <c r="U6" s="88">
        <v>0.72078417123492611</v>
      </c>
      <c r="V6" s="88">
        <v>0.90030758707197078</v>
      </c>
      <c r="W6" s="88">
        <v>0.61575763614426848</v>
      </c>
      <c r="X6" s="5"/>
      <c r="Y6" s="5"/>
      <c r="Z6" s="5"/>
      <c r="AA6" s="5"/>
      <c r="AB6" s="5"/>
      <c r="AC6" s="5"/>
      <c r="AD6" s="88"/>
    </row>
    <row r="7" spans="1:31" ht="16.5" customHeight="1" thickBot="1" x14ac:dyDescent="0.3">
      <c r="A7" s="194" t="s">
        <v>299</v>
      </c>
      <c r="B7" s="195"/>
      <c r="C7" s="88">
        <v>0.41349904633121765</v>
      </c>
      <c r="D7" s="88">
        <v>8.0950639600898526</v>
      </c>
      <c r="E7" s="88">
        <v>9.3429863300450311</v>
      </c>
      <c r="F7" s="88">
        <v>7.6296869933091687</v>
      </c>
      <c r="G7" s="88">
        <v>6.3450795456689235</v>
      </c>
      <c r="H7" s="88">
        <v>3.3531379952076517</v>
      </c>
      <c r="I7" s="88">
        <v>1.9786900813456771</v>
      </c>
      <c r="J7" s="88">
        <v>1.7907829842777248</v>
      </c>
      <c r="K7" s="88">
        <v>1.4590560530031651</v>
      </c>
      <c r="L7" s="88">
        <v>1.0293830142304836</v>
      </c>
      <c r="M7" s="88">
        <v>1.1870370645551827</v>
      </c>
      <c r="N7" s="88">
        <v>0.91790053576945929</v>
      </c>
      <c r="O7" s="88">
        <v>0.89667854256163249</v>
      </c>
      <c r="P7" s="88">
        <v>0.83303330065273018</v>
      </c>
      <c r="Q7" s="88">
        <v>1.0034478041563279</v>
      </c>
      <c r="R7" s="88">
        <v>0.76944056048469733</v>
      </c>
      <c r="S7" s="88">
        <v>0.97003756415241083</v>
      </c>
      <c r="T7" s="88">
        <v>0.88321882213232961</v>
      </c>
      <c r="U7" s="88">
        <v>0.65005321226291246</v>
      </c>
      <c r="V7" s="88">
        <v>0.69211085260566541</v>
      </c>
      <c r="W7" s="88">
        <v>0.35175011256581451</v>
      </c>
      <c r="X7" s="5"/>
      <c r="Y7" s="5"/>
      <c r="Z7" s="5"/>
      <c r="AA7" s="5"/>
      <c r="AB7" s="5"/>
      <c r="AC7" s="5"/>
      <c r="AD7" s="88"/>
    </row>
    <row r="8" spans="1:31" ht="16.5" customHeight="1" thickBot="1" x14ac:dyDescent="0.3">
      <c r="A8" s="194" t="s">
        <v>300</v>
      </c>
      <c r="B8" s="195"/>
      <c r="C8" s="88">
        <v>0.39982112517135526</v>
      </c>
      <c r="D8" s="88">
        <v>8.547232574873636</v>
      </c>
      <c r="E8" s="88">
        <v>10.067018381779642</v>
      </c>
      <c r="F8" s="88">
        <v>8.0735248412838363</v>
      </c>
      <c r="G8" s="88">
        <v>6.4452778667110522</v>
      </c>
      <c r="H8" s="88">
        <v>3.6526781113993976</v>
      </c>
      <c r="I8" s="88">
        <v>2.1944126263370403</v>
      </c>
      <c r="J8" s="88">
        <v>2.1054753484131954</v>
      </c>
      <c r="K8" s="88">
        <v>1.752246234798658</v>
      </c>
      <c r="L8" s="88">
        <v>1.2652419452688326</v>
      </c>
      <c r="M8" s="88">
        <v>1.4180994049901912</v>
      </c>
      <c r="N8" s="88">
        <v>1.0079807764030886</v>
      </c>
      <c r="O8" s="88">
        <v>0.9119963574340082</v>
      </c>
      <c r="P8" s="88">
        <v>0.89453323791634687</v>
      </c>
      <c r="Q8" s="88">
        <v>1.0348877239778398</v>
      </c>
      <c r="R8" s="88">
        <v>0.76993477202608351</v>
      </c>
      <c r="S8" s="88">
        <v>0.86395566979936245</v>
      </c>
      <c r="T8" s="88">
        <v>0.84932224697658809</v>
      </c>
      <c r="U8" s="88">
        <v>0.6407352533481967</v>
      </c>
      <c r="V8" s="88">
        <v>0.69889706400984364</v>
      </c>
      <c r="W8" s="88">
        <v>0.54257597071818664</v>
      </c>
      <c r="X8" s="5"/>
      <c r="Y8" s="5"/>
      <c r="Z8" s="5"/>
      <c r="AA8" s="5"/>
      <c r="AB8" s="5"/>
      <c r="AC8" s="5"/>
      <c r="AD8" s="88"/>
    </row>
    <row r="9" spans="1:31" ht="16.5" customHeight="1" thickBot="1" x14ac:dyDescent="0.3">
      <c r="A9" s="194" t="s">
        <v>301</v>
      </c>
      <c r="B9" s="195"/>
      <c r="C9" s="88">
        <v>0.40603123092622528</v>
      </c>
      <c r="D9" s="88">
        <v>7.7910564142794918</v>
      </c>
      <c r="E9" s="88">
        <v>9.2987510896129297</v>
      </c>
      <c r="F9" s="88">
        <v>8.4401560254459991</v>
      </c>
      <c r="G9" s="88">
        <v>7.258286793242255</v>
      </c>
      <c r="H9" s="88">
        <v>3.742588266741588</v>
      </c>
      <c r="I9" s="88">
        <v>2.4102720044514769</v>
      </c>
      <c r="J9" s="88">
        <v>2.2223258799398842</v>
      </c>
      <c r="K9" s="88">
        <v>1.9780946548985268</v>
      </c>
      <c r="L9" s="88">
        <v>1.4090327105221707</v>
      </c>
      <c r="M9" s="88">
        <v>1.718611339146318</v>
      </c>
      <c r="N9" s="88">
        <v>1.3264767450042001</v>
      </c>
      <c r="O9" s="88">
        <v>1.3028459247643658</v>
      </c>
      <c r="P9" s="88">
        <v>1.229359998958955</v>
      </c>
      <c r="Q9" s="88">
        <v>1.4251602763413753</v>
      </c>
      <c r="R9" s="88">
        <v>1.1349174385561918</v>
      </c>
      <c r="S9" s="88">
        <v>1.3381333006985983</v>
      </c>
      <c r="T9" s="88">
        <v>1.2720444933654869</v>
      </c>
      <c r="U9" s="88">
        <v>0.92899845162498496</v>
      </c>
      <c r="V9" s="88">
        <v>1.1440578228988205</v>
      </c>
      <c r="W9" s="88">
        <v>0.86764176335462928</v>
      </c>
      <c r="X9" s="5"/>
      <c r="Y9" s="5"/>
      <c r="Z9" s="5"/>
      <c r="AA9" s="5"/>
      <c r="AB9" s="5"/>
      <c r="AC9" s="5"/>
      <c r="AD9" s="88"/>
    </row>
    <row r="10" spans="1:31" ht="16.5" customHeight="1" thickBot="1" x14ac:dyDescent="0.3">
      <c r="A10" s="194" t="s">
        <v>305</v>
      </c>
      <c r="B10" s="195"/>
      <c r="C10" s="88">
        <v>0.41103968624407172</v>
      </c>
      <c r="D10" s="88">
        <v>8.1820847755974313</v>
      </c>
      <c r="E10" s="88">
        <v>9.3730952510880616</v>
      </c>
      <c r="F10" s="88">
        <v>8.1923000279356923</v>
      </c>
      <c r="G10" s="88">
        <v>7.0112448641706031</v>
      </c>
      <c r="H10" s="88">
        <v>3.4750209076821137</v>
      </c>
      <c r="I10" s="88">
        <v>2.2830549679335377</v>
      </c>
      <c r="J10" s="88">
        <v>2.243310293955846</v>
      </c>
      <c r="K10" s="88">
        <v>1.9585569187401306</v>
      </c>
      <c r="L10" s="88">
        <v>1.2462304891510572</v>
      </c>
      <c r="M10" s="88">
        <v>1.5649478577246432</v>
      </c>
      <c r="N10" s="88">
        <v>1.1884837516097448</v>
      </c>
      <c r="O10" s="88">
        <v>1.1599010377976744</v>
      </c>
      <c r="P10" s="88">
        <v>1.1620254227336082</v>
      </c>
      <c r="Q10" s="88">
        <v>1.3771337460524931</v>
      </c>
      <c r="R10" s="88">
        <v>1.1268360805524131</v>
      </c>
      <c r="S10" s="88">
        <v>1.3511681128251363</v>
      </c>
      <c r="T10" s="88">
        <v>1.3339971139784417</v>
      </c>
      <c r="U10" s="88">
        <v>1.0068557338967021</v>
      </c>
      <c r="V10" s="88">
        <v>1.2506310131081313</v>
      </c>
      <c r="W10" s="88">
        <v>0.91196870126831331</v>
      </c>
      <c r="X10" s="5"/>
      <c r="Y10" s="5"/>
      <c r="Z10" s="5"/>
      <c r="AA10" s="5"/>
      <c r="AB10" s="5"/>
      <c r="AC10" s="5"/>
      <c r="AD10" s="88"/>
    </row>
    <row r="11" spans="1:31" ht="16.5" customHeight="1" x14ac:dyDescent="0.25">
      <c r="A11" s="199" t="s">
        <v>302</v>
      </c>
      <c r="B11" s="200"/>
      <c r="C11" s="107">
        <v>0.52820100423129157</v>
      </c>
      <c r="D11" s="107">
        <v>9.259759722762146</v>
      </c>
      <c r="E11" s="107">
        <v>10.366500880113087</v>
      </c>
      <c r="F11" s="107">
        <v>9.39337216332747</v>
      </c>
      <c r="G11" s="107">
        <v>8.12952416223483</v>
      </c>
      <c r="H11" s="107">
        <v>4.1985508556547435</v>
      </c>
      <c r="I11" s="107">
        <v>2.4772833931020832</v>
      </c>
      <c r="J11" s="107">
        <v>2.2970262642703623</v>
      </c>
      <c r="K11" s="107">
        <v>1.770289660852284</v>
      </c>
      <c r="L11" s="107">
        <v>1.1727303488803984</v>
      </c>
      <c r="M11" s="107">
        <v>1.2120300855908037</v>
      </c>
      <c r="N11" s="107">
        <v>0.88312383250873594</v>
      </c>
      <c r="O11" s="107">
        <v>0.92115129776752414</v>
      </c>
      <c r="P11" s="107">
        <v>0.87606050573052707</v>
      </c>
      <c r="Q11" s="107">
        <v>0.99449369259240228</v>
      </c>
      <c r="R11" s="107">
        <v>0.77743459803259696</v>
      </c>
      <c r="S11" s="107">
        <v>0.99349975061002316</v>
      </c>
      <c r="T11" s="107">
        <v>0.96834597954633517</v>
      </c>
      <c r="U11" s="107">
        <v>0.70244715308940087</v>
      </c>
      <c r="V11" s="107">
        <v>0.87341554913350461</v>
      </c>
      <c r="W11" s="107">
        <v>0.61601941850628916</v>
      </c>
      <c r="X11" s="5"/>
      <c r="Y11" s="5"/>
      <c r="Z11" s="5"/>
      <c r="AA11" s="5"/>
      <c r="AB11" s="5"/>
      <c r="AC11" s="5"/>
      <c r="AD11" s="88"/>
    </row>
    <row r="12" spans="1:31" s="5" customFormat="1" ht="16.5" customHeight="1" x14ac:dyDescent="0.25">
      <c r="A12" s="111" t="s">
        <v>3</v>
      </c>
      <c r="B12" s="111"/>
      <c r="C12" s="113">
        <f>AVERAGE(C4:C11)</f>
        <v>0.45965842617774927</v>
      </c>
      <c r="D12" s="113">
        <f>AVERAGE(D4:D11)</f>
        <v>8.7582456751654902</v>
      </c>
      <c r="E12" s="113">
        <f t="shared" ref="E12:W12" si="0">AVERAGE(E4:E11)</f>
        <v>9.8862063714223112</v>
      </c>
      <c r="F12" s="113">
        <f t="shared" si="0"/>
        <v>8.4709869994793134</v>
      </c>
      <c r="G12" s="113">
        <f t="shared" si="0"/>
        <v>7.0607686401897904</v>
      </c>
      <c r="H12" s="113">
        <f t="shared" si="0"/>
        <v>3.692981563747975</v>
      </c>
      <c r="I12" s="113">
        <f t="shared" si="0"/>
        <v>2.3168527862370505</v>
      </c>
      <c r="J12" s="113">
        <f t="shared" si="0"/>
        <v>2.1921631993983177</v>
      </c>
      <c r="K12" s="113">
        <f t="shared" si="0"/>
        <v>1.8497108539993956</v>
      </c>
      <c r="L12" s="113">
        <f t="shared" si="0"/>
        <v>1.2832161254611132</v>
      </c>
      <c r="M12" s="113">
        <f t="shared" si="0"/>
        <v>1.5168205021931174</v>
      </c>
      <c r="N12" s="113">
        <f t="shared" si="0"/>
        <v>1.1375228189939173</v>
      </c>
      <c r="O12" s="113">
        <f t="shared" si="0"/>
        <v>1.100859471015446</v>
      </c>
      <c r="P12" s="113">
        <f t="shared" si="0"/>
        <v>1.0619303938018256</v>
      </c>
      <c r="Q12" s="113">
        <f t="shared" si="0"/>
        <v>1.2491415807383062</v>
      </c>
      <c r="R12" s="113">
        <f t="shared" si="0"/>
        <v>0.9819595020764631</v>
      </c>
      <c r="S12" s="113">
        <f t="shared" si="0"/>
        <v>1.1777732374792702</v>
      </c>
      <c r="T12" s="113">
        <f t="shared" si="0"/>
        <v>1.1048336565327674</v>
      </c>
      <c r="U12" s="113">
        <f t="shared" si="0"/>
        <v>0.83658279150185311</v>
      </c>
      <c r="V12" s="113">
        <f t="shared" si="0"/>
        <v>1.0000497584727486</v>
      </c>
      <c r="W12" s="113">
        <f t="shared" si="0"/>
        <v>0.7087851511171851</v>
      </c>
      <c r="AD12" s="88"/>
    </row>
    <row r="13" spans="1:31" s="5" customFormat="1" ht="16.5" customHeight="1" x14ac:dyDescent="0.25">
      <c r="A13" s="111" t="s">
        <v>4</v>
      </c>
      <c r="B13" s="111"/>
      <c r="C13" s="113">
        <f>STDEV(C4:C11)</f>
        <v>0.15700161950692823</v>
      </c>
      <c r="D13" s="113">
        <f t="shared" ref="D13:W13" si="1">STDEV(D4:D11)</f>
        <v>1.4731279425523169</v>
      </c>
      <c r="E13" s="113">
        <f t="shared" si="1"/>
        <v>1.1310449231909014</v>
      </c>
      <c r="F13" s="113">
        <f t="shared" si="1"/>
        <v>0.79773852165365755</v>
      </c>
      <c r="G13" s="113">
        <f t="shared" si="1"/>
        <v>0.68399433397277032</v>
      </c>
      <c r="H13" s="113">
        <f t="shared" si="1"/>
        <v>0.32748367549582502</v>
      </c>
      <c r="I13" s="113">
        <f t="shared" si="1"/>
        <v>0.21063492356273503</v>
      </c>
      <c r="J13" s="113">
        <f t="shared" si="1"/>
        <v>0.20758515390169333</v>
      </c>
      <c r="K13" s="113">
        <f t="shared" si="1"/>
        <v>0.21565791654869057</v>
      </c>
      <c r="L13" s="113">
        <f t="shared" si="1"/>
        <v>0.16066439608448016</v>
      </c>
      <c r="M13" s="113">
        <f t="shared" si="1"/>
        <v>0.23164603309047849</v>
      </c>
      <c r="N13" s="113">
        <f t="shared" si="1"/>
        <v>0.18753037420491048</v>
      </c>
      <c r="O13" s="113">
        <f t="shared" si="1"/>
        <v>0.17607255805096503</v>
      </c>
      <c r="P13" s="113">
        <f t="shared" si="1"/>
        <v>0.1759599536150063</v>
      </c>
      <c r="Q13" s="113">
        <f t="shared" si="1"/>
        <v>0.21167211902473065</v>
      </c>
      <c r="R13" s="113">
        <f t="shared" si="1"/>
        <v>0.18766564115619622</v>
      </c>
      <c r="S13" s="113">
        <f t="shared" si="1"/>
        <v>0.22243822985355952</v>
      </c>
      <c r="T13" s="113">
        <f t="shared" si="1"/>
        <v>0.20977534313117691</v>
      </c>
      <c r="U13" s="113">
        <f t="shared" si="1"/>
        <v>0.17603966395388812</v>
      </c>
      <c r="V13" s="113">
        <f t="shared" si="1"/>
        <v>0.23903204304534853</v>
      </c>
      <c r="W13" s="113">
        <f t="shared" si="1"/>
        <v>0.2078725615746311</v>
      </c>
      <c r="AD13" s="88"/>
    </row>
    <row r="14" spans="1:31" s="5" customFormat="1" ht="16.5" customHeight="1" x14ac:dyDescent="0.25">
      <c r="A14" s="111" t="s">
        <v>5</v>
      </c>
      <c r="B14" s="111"/>
      <c r="C14" s="113">
        <f>C13/(SQRT(8))</f>
        <v>5.5508454905309541E-2</v>
      </c>
      <c r="D14" s="113">
        <f t="shared" ref="D14:W14" si="2">D13/(SQRT(8))</f>
        <v>0.52082937886706504</v>
      </c>
      <c r="E14" s="113">
        <f t="shared" si="2"/>
        <v>0.39988476750745205</v>
      </c>
      <c r="F14" s="113">
        <f t="shared" si="2"/>
        <v>0.28204315913751637</v>
      </c>
      <c r="G14" s="113">
        <f t="shared" si="2"/>
        <v>0.241828515922661</v>
      </c>
      <c r="H14" s="113">
        <f t="shared" si="2"/>
        <v>0.11578296383549633</v>
      </c>
      <c r="I14" s="113">
        <f t="shared" si="2"/>
        <v>7.4470691402960018E-2</v>
      </c>
      <c r="J14" s="113">
        <f t="shared" si="2"/>
        <v>7.3392434998770226E-2</v>
      </c>
      <c r="K14" s="113">
        <f t="shared" si="2"/>
        <v>7.6246587604070826E-2</v>
      </c>
      <c r="L14" s="113">
        <f t="shared" si="2"/>
        <v>5.6803441983288655E-2</v>
      </c>
      <c r="M14" s="113">
        <f t="shared" si="2"/>
        <v>8.1899240416620347E-2</v>
      </c>
      <c r="N14" s="113">
        <f t="shared" si="2"/>
        <v>6.6301999639371501E-2</v>
      </c>
      <c r="O14" s="113">
        <f t="shared" si="2"/>
        <v>6.2251049889349701E-2</v>
      </c>
      <c r="P14" s="113">
        <f t="shared" si="2"/>
        <v>6.221123820922065E-2</v>
      </c>
      <c r="Q14" s="113">
        <f t="shared" si="2"/>
        <v>7.4837395375256521E-2</v>
      </c>
      <c r="R14" s="113">
        <f t="shared" si="2"/>
        <v>6.6349823728633794E-2</v>
      </c>
      <c r="S14" s="113">
        <f t="shared" si="2"/>
        <v>7.8643790362291924E-2</v>
      </c>
      <c r="T14" s="113">
        <f t="shared" si="2"/>
        <v>7.4166783826895011E-2</v>
      </c>
      <c r="U14" s="113">
        <f t="shared" si="2"/>
        <v>6.2239420069797657E-2</v>
      </c>
      <c r="V14" s="113">
        <f t="shared" si="2"/>
        <v>8.4510589279120335E-2</v>
      </c>
      <c r="W14" s="113">
        <f t="shared" si="2"/>
        <v>7.3494048956019895E-2</v>
      </c>
      <c r="AD14" s="88"/>
    </row>
    <row r="15" spans="1:31" ht="27" thickBot="1" x14ac:dyDescent="0.45">
      <c r="A15" s="87" t="s">
        <v>58</v>
      </c>
      <c r="B15" s="87"/>
      <c r="C15" s="89">
        <v>0</v>
      </c>
      <c r="D15" s="89">
        <v>1</v>
      </c>
      <c r="E15" s="89">
        <v>2</v>
      </c>
      <c r="F15" s="89">
        <v>3</v>
      </c>
      <c r="G15" s="89">
        <v>4</v>
      </c>
      <c r="H15" s="89">
        <v>5</v>
      </c>
      <c r="I15" s="89">
        <v>6</v>
      </c>
      <c r="J15" s="89">
        <v>7</v>
      </c>
      <c r="K15" s="89">
        <v>8</v>
      </c>
      <c r="L15" s="89">
        <v>9</v>
      </c>
      <c r="M15" s="89">
        <v>10</v>
      </c>
      <c r="N15" s="89">
        <v>11</v>
      </c>
      <c r="O15" s="89">
        <v>12</v>
      </c>
      <c r="P15" s="89">
        <v>13</v>
      </c>
      <c r="Q15" s="89">
        <v>14</v>
      </c>
      <c r="R15" s="89">
        <v>15</v>
      </c>
      <c r="S15" s="89">
        <v>16</v>
      </c>
      <c r="T15" s="89">
        <v>17</v>
      </c>
      <c r="U15" s="89">
        <v>18</v>
      </c>
      <c r="V15" s="89">
        <v>19</v>
      </c>
      <c r="W15" s="89">
        <v>20</v>
      </c>
      <c r="X15" s="87"/>
      <c r="Y15" s="87"/>
      <c r="Z15" s="87"/>
      <c r="AA15" s="87"/>
      <c r="AB15" s="87"/>
      <c r="AC15" s="2" t="s">
        <v>58</v>
      </c>
      <c r="AD15" s="5"/>
    </row>
    <row r="16" spans="1:31" ht="16.5" customHeight="1" thickBot="1" x14ac:dyDescent="0.3">
      <c r="A16" s="194" t="s">
        <v>295</v>
      </c>
      <c r="B16" s="195"/>
      <c r="C16" s="88">
        <v>0.5099942708955888</v>
      </c>
      <c r="D16" s="88">
        <v>9.7371706789675461</v>
      </c>
      <c r="E16" s="88">
        <v>13.135243550470632</v>
      </c>
      <c r="F16" s="88">
        <v>13.204120355280152</v>
      </c>
      <c r="G16" s="88">
        <v>11.443357524533598</v>
      </c>
      <c r="H16" s="88">
        <v>5.3921263724303108</v>
      </c>
      <c r="I16" s="88">
        <v>3.2548600676965425</v>
      </c>
      <c r="J16" s="88">
        <v>2.8977868715332931</v>
      </c>
      <c r="K16" s="88">
        <v>2.3285978850685471</v>
      </c>
      <c r="L16" s="88">
        <v>1.6974495777017353</v>
      </c>
      <c r="M16" s="88">
        <v>2.0363749936234616</v>
      </c>
      <c r="N16" s="88">
        <v>1.6086341340280537</v>
      </c>
      <c r="O16" s="88">
        <v>1.5311129771782461</v>
      </c>
      <c r="P16" s="88">
        <v>1.4649859877390197</v>
      </c>
      <c r="Q16" s="88">
        <v>1.9110064199366381</v>
      </c>
      <c r="R16" s="88">
        <v>1.4569176011202278</v>
      </c>
      <c r="S16" s="88">
        <v>1.9003335530120125</v>
      </c>
      <c r="T16" s="88">
        <v>1.726217793271803</v>
      </c>
      <c r="U16" s="88">
        <v>1.2746256001666851</v>
      </c>
      <c r="V16" s="88">
        <v>1.6636514319089086</v>
      </c>
      <c r="W16" s="88">
        <v>1.2649071095763309</v>
      </c>
      <c r="X16" s="5"/>
      <c r="Y16" s="5"/>
      <c r="Z16" s="5"/>
      <c r="AA16" s="5"/>
      <c r="AB16" s="5"/>
      <c r="AC16" s="5"/>
      <c r="AD16" s="5"/>
    </row>
    <row r="17" spans="1:30" ht="16.5" customHeight="1" thickBot="1" x14ac:dyDescent="0.3">
      <c r="A17" s="194" t="s">
        <v>296</v>
      </c>
      <c r="B17" s="195"/>
      <c r="C17" s="88">
        <v>0.41408786957002619</v>
      </c>
      <c r="D17" s="88">
        <v>7.9378581560041388</v>
      </c>
      <c r="E17" s="88">
        <v>11.048312622685859</v>
      </c>
      <c r="F17" s="88">
        <v>12.30318107013191</v>
      </c>
      <c r="G17" s="88">
        <v>10.602383588054172</v>
      </c>
      <c r="H17" s="88">
        <v>5.3248881277475233</v>
      </c>
      <c r="I17" s="88">
        <v>3.660401248088367</v>
      </c>
      <c r="J17" s="88">
        <v>3.4791831352270544</v>
      </c>
      <c r="K17" s="88">
        <v>3.1697205493762342</v>
      </c>
      <c r="L17" s="88">
        <v>2.2936422928459739</v>
      </c>
      <c r="M17" s="88">
        <v>2.7226294933325552</v>
      </c>
      <c r="N17" s="88">
        <v>2.3587588404408479</v>
      </c>
      <c r="O17" s="88">
        <v>2.2319076100059245</v>
      </c>
      <c r="P17" s="88">
        <v>2.2536478996373046</v>
      </c>
      <c r="Q17" s="88">
        <v>2.7850472413961396</v>
      </c>
      <c r="R17" s="88">
        <v>2.2460331909316373</v>
      </c>
      <c r="S17" s="88">
        <v>2.7668466328276931</v>
      </c>
      <c r="T17" s="88">
        <v>2.6554214182767355</v>
      </c>
      <c r="U17" s="88">
        <v>2.1210846854505427</v>
      </c>
      <c r="V17" s="88">
        <v>2.5068085351805083</v>
      </c>
      <c r="W17" s="88">
        <v>2.0517115413743801</v>
      </c>
      <c r="X17" s="5"/>
      <c r="Y17" s="5"/>
      <c r="Z17" s="5"/>
      <c r="AA17" s="5"/>
      <c r="AB17" s="5"/>
      <c r="AC17" s="5"/>
      <c r="AD17" s="5"/>
    </row>
    <row r="18" spans="1:30" ht="16.5" customHeight="1" thickBot="1" x14ac:dyDescent="0.3">
      <c r="A18" s="194" t="s">
        <v>297</v>
      </c>
      <c r="B18" s="195"/>
      <c r="C18" s="88">
        <v>1.0286953929203868</v>
      </c>
      <c r="D18" s="88">
        <v>13.998328100828966</v>
      </c>
      <c r="E18" s="88">
        <v>15.420152791783078</v>
      </c>
      <c r="F18" s="88">
        <v>14.521438525481829</v>
      </c>
      <c r="G18" s="88">
        <v>12.395200388579964</v>
      </c>
      <c r="H18" s="88">
        <v>6.4372511544766091</v>
      </c>
      <c r="I18" s="88">
        <v>3.481607657236808</v>
      </c>
      <c r="J18" s="88">
        <v>3.0941461568043418</v>
      </c>
      <c r="K18" s="88">
        <v>2.5047336054041485</v>
      </c>
      <c r="L18" s="88">
        <v>1.9107117212310565</v>
      </c>
      <c r="M18" s="88">
        <v>2.281683890920478</v>
      </c>
      <c r="N18" s="88">
        <v>1.6980201494456302</v>
      </c>
      <c r="O18" s="88">
        <v>1.6844657675490771</v>
      </c>
      <c r="P18" s="88">
        <v>1.6100296657997777</v>
      </c>
      <c r="Q18" s="88">
        <v>2.167632991081748</v>
      </c>
      <c r="R18" s="88">
        <v>1.7370525656210678</v>
      </c>
      <c r="S18" s="88">
        <v>2.20660137844787</v>
      </c>
      <c r="T18" s="88">
        <v>2.1584202850576872</v>
      </c>
      <c r="U18" s="88">
        <v>1.7736837652929625</v>
      </c>
      <c r="V18" s="88">
        <v>2.106086906027453</v>
      </c>
      <c r="W18" s="88">
        <v>1.5814383541807524</v>
      </c>
      <c r="X18" s="5"/>
      <c r="Y18" s="5"/>
      <c r="Z18" s="5"/>
      <c r="AA18" s="5"/>
      <c r="AB18" s="5"/>
      <c r="AC18" s="5"/>
      <c r="AD18" s="5"/>
    </row>
    <row r="19" spans="1:30" ht="16.5" customHeight="1" thickBot="1" x14ac:dyDescent="0.3">
      <c r="A19" s="194" t="s">
        <v>298</v>
      </c>
      <c r="B19" s="195"/>
      <c r="C19" s="88">
        <v>0.42361090604070473</v>
      </c>
      <c r="D19" s="88">
        <v>7.1831641335613376</v>
      </c>
      <c r="E19" s="88">
        <v>9.8875889005653779</v>
      </c>
      <c r="F19" s="88">
        <v>10.17707851320937</v>
      </c>
      <c r="G19" s="88">
        <v>8.8841195191187143</v>
      </c>
      <c r="H19" s="88">
        <v>4.918091367492881</v>
      </c>
      <c r="I19" s="88">
        <v>2.6805007995754861</v>
      </c>
      <c r="J19" s="88">
        <v>2.5564587718858491</v>
      </c>
      <c r="K19" s="88">
        <v>2.2203191271832265</v>
      </c>
      <c r="L19" s="88">
        <v>1.7239887171463211</v>
      </c>
      <c r="M19" s="88">
        <v>2.1059326614951814</v>
      </c>
      <c r="N19" s="88">
        <v>1.6476456028670741</v>
      </c>
      <c r="O19" s="88">
        <v>1.640370884244688</v>
      </c>
      <c r="P19" s="88">
        <v>1.6916273842017204</v>
      </c>
      <c r="Q19" s="88">
        <v>2.0860350467863551</v>
      </c>
      <c r="R19" s="88">
        <v>1.7416450526521563</v>
      </c>
      <c r="S19" s="88">
        <v>2.1725892394245454</v>
      </c>
      <c r="T19" s="88">
        <v>2.0954869496468005</v>
      </c>
      <c r="U19" s="88">
        <v>1.6339325241952627</v>
      </c>
      <c r="V19" s="88">
        <v>2.0200237273092925</v>
      </c>
      <c r="W19" s="88">
        <v>1.5222612543112166</v>
      </c>
      <c r="X19" s="5"/>
      <c r="Y19" s="5"/>
      <c r="Z19" s="5"/>
      <c r="AA19" s="5"/>
      <c r="AB19" s="5"/>
      <c r="AC19" s="5"/>
      <c r="AD19" s="5"/>
    </row>
    <row r="20" spans="1:30" ht="16.5" customHeight="1" thickBot="1" x14ac:dyDescent="0.3">
      <c r="A20" s="194" t="s">
        <v>299</v>
      </c>
      <c r="B20" s="195"/>
      <c r="C20" s="88">
        <v>0.52070440768973181</v>
      </c>
      <c r="D20" s="88">
        <v>9.3242614298447162</v>
      </c>
      <c r="E20" s="88">
        <v>12.070120436395085</v>
      </c>
      <c r="F20" s="88">
        <v>11.785561654211003</v>
      </c>
      <c r="G20" s="88">
        <v>9.7630623423982517</v>
      </c>
      <c r="H20" s="88">
        <v>4.9096973835700375</v>
      </c>
      <c r="I20" s="88">
        <v>3.073067361838568</v>
      </c>
      <c r="J20" s="88">
        <v>2.9930147681351187</v>
      </c>
      <c r="K20" s="88">
        <v>2.3549373759862711</v>
      </c>
      <c r="L20" s="88">
        <v>1.5212085452803714</v>
      </c>
      <c r="M20" s="88">
        <v>1.9609291954468084</v>
      </c>
      <c r="N20" s="88">
        <v>1.5019591635891911</v>
      </c>
      <c r="O20" s="88">
        <v>1.5418502353823862</v>
      </c>
      <c r="P20" s="88">
        <v>1.5535797375603997</v>
      </c>
      <c r="Q20" s="88">
        <v>1.891337438766667</v>
      </c>
      <c r="R20" s="88">
        <v>1.4787219996787051</v>
      </c>
      <c r="S20" s="88">
        <v>1.8100913664691995</v>
      </c>
      <c r="T20" s="88">
        <v>1.8465786343722357</v>
      </c>
      <c r="U20" s="88">
        <v>1.400804231455218</v>
      </c>
      <c r="V20" s="88">
        <v>1.6498823493241812</v>
      </c>
      <c r="W20" s="88">
        <v>1.3730941796936065</v>
      </c>
      <c r="X20" s="5"/>
      <c r="Y20" s="5"/>
      <c r="Z20" s="5"/>
      <c r="AA20" s="5"/>
      <c r="AB20" s="5"/>
      <c r="AC20" s="5"/>
      <c r="AD20" s="5"/>
    </row>
    <row r="21" spans="1:30" ht="16.5" customHeight="1" thickBot="1" x14ac:dyDescent="0.3">
      <c r="A21" s="194" t="s">
        <v>300</v>
      </c>
      <c r="B21" s="195"/>
      <c r="C21" s="88">
        <v>0.70595888568755516</v>
      </c>
      <c r="D21" s="88">
        <v>12.376402416209148</v>
      </c>
      <c r="E21" s="88">
        <v>15.191029793027431</v>
      </c>
      <c r="F21" s="88">
        <v>13.059603903803918</v>
      </c>
      <c r="G21" s="88">
        <v>10.673946941021256</v>
      </c>
      <c r="H21" s="88">
        <v>4.8960847353665464</v>
      </c>
      <c r="I21" s="88">
        <v>2.9643444161015631</v>
      </c>
      <c r="J21" s="88">
        <v>2.727476145744669</v>
      </c>
      <c r="K21" s="88">
        <v>2.2586204136455055</v>
      </c>
      <c r="L21" s="88">
        <v>1.5926741346957964</v>
      </c>
      <c r="M21" s="88">
        <v>1.9471598354129545</v>
      </c>
      <c r="N21" s="88">
        <v>1.4956012123733939</v>
      </c>
      <c r="O21" s="88">
        <v>1.4046980047339195</v>
      </c>
      <c r="P21" s="88">
        <v>1.3424364386271168</v>
      </c>
      <c r="Q21" s="88">
        <v>1.6387132901074963</v>
      </c>
      <c r="R21" s="88">
        <v>1.3042516282893748</v>
      </c>
      <c r="S21" s="88">
        <v>1.561364957488014</v>
      </c>
      <c r="T21" s="88">
        <v>1.4682161732061418</v>
      </c>
      <c r="U21" s="88">
        <v>1.1410221463927144</v>
      </c>
      <c r="V21" s="88">
        <v>1.3008986065659176</v>
      </c>
      <c r="W21" s="88">
        <v>0.92825106437515115</v>
      </c>
      <c r="X21" s="5"/>
      <c r="Y21" s="5"/>
      <c r="Z21" s="5"/>
      <c r="AA21" s="5"/>
      <c r="AB21" s="5"/>
      <c r="AC21" s="5"/>
      <c r="AD21" s="5"/>
    </row>
    <row r="22" spans="1:30" ht="16.5" customHeight="1" thickBot="1" x14ac:dyDescent="0.3">
      <c r="A22" s="194" t="s">
        <v>301</v>
      </c>
      <c r="B22" s="195"/>
      <c r="C22" s="88">
        <v>0.57563056543425251</v>
      </c>
      <c r="D22" s="88">
        <v>10.806903809488871</v>
      </c>
      <c r="E22" s="88">
        <v>16.566963799785622</v>
      </c>
      <c r="F22" s="88">
        <v>19.035794122511213</v>
      </c>
      <c r="G22" s="88">
        <v>17.938159380638197</v>
      </c>
      <c r="H22" s="88">
        <v>10.298186333563319</v>
      </c>
      <c r="I22" s="88">
        <v>5.2752035695561279</v>
      </c>
      <c r="J22" s="88">
        <v>5.0103363255915605</v>
      </c>
      <c r="K22" s="88">
        <v>4.0219193940126079</v>
      </c>
      <c r="L22" s="88">
        <v>2.7959528326737191</v>
      </c>
      <c r="M22" s="88">
        <v>3.1789083395744053</v>
      </c>
      <c r="N22" s="88">
        <v>2.4925134280258643</v>
      </c>
      <c r="O22" s="88">
        <v>2.4766395940191339</v>
      </c>
      <c r="P22" s="88">
        <v>2.559187562203066</v>
      </c>
      <c r="Q22" s="88">
        <v>3.3068794425938033</v>
      </c>
      <c r="R22" s="88">
        <v>2.4865990300427399</v>
      </c>
      <c r="S22" s="88">
        <v>3.0738607638748494</v>
      </c>
      <c r="T22" s="88">
        <v>2.9287294675336768</v>
      </c>
      <c r="U22" s="88">
        <v>2.2920853874560301</v>
      </c>
      <c r="V22" s="88">
        <v>2.6986086464567958</v>
      </c>
      <c r="W22" s="88">
        <v>2.1751971154688534</v>
      </c>
      <c r="X22" s="5"/>
      <c r="Y22" s="5"/>
      <c r="Z22" s="5"/>
      <c r="AA22" s="5"/>
      <c r="AB22" s="5"/>
      <c r="AC22" s="5"/>
      <c r="AD22" s="5"/>
    </row>
    <row r="23" spans="1:30" ht="16.5" customHeight="1" thickBot="1" x14ac:dyDescent="0.3">
      <c r="A23" s="194" t="s">
        <v>305</v>
      </c>
      <c r="B23" s="195"/>
      <c r="C23" s="88">
        <v>0.64638640394124158</v>
      </c>
      <c r="D23" s="88">
        <v>13.609233586215353</v>
      </c>
      <c r="E23" s="88">
        <v>18.720192064529073</v>
      </c>
      <c r="F23" s="88">
        <v>18.949960320295752</v>
      </c>
      <c r="G23" s="88">
        <v>17.331002725145741</v>
      </c>
      <c r="H23" s="88">
        <v>11.111108186338084</v>
      </c>
      <c r="I23" s="88">
        <v>6.39718120912051</v>
      </c>
      <c r="J23" s="88">
        <v>5.8724820736244361</v>
      </c>
      <c r="K23" s="88">
        <v>4.6465503572893185</v>
      </c>
      <c r="L23" s="88">
        <v>3.3453216066170799</v>
      </c>
      <c r="M23" s="88">
        <v>3.8747223038327934</v>
      </c>
      <c r="N23" s="88">
        <v>2.8812667439203721</v>
      </c>
      <c r="O23" s="88">
        <v>2.5200389226330477</v>
      </c>
      <c r="P23" s="88">
        <v>2.5199179845494801</v>
      </c>
      <c r="Q23" s="88">
        <v>2.991423277261287</v>
      </c>
      <c r="R23" s="88">
        <v>2.2575715344719147</v>
      </c>
      <c r="S23" s="88">
        <v>2.9528161178679135</v>
      </c>
      <c r="T23" s="88">
        <v>2.8323107873946975</v>
      </c>
      <c r="U23" s="88">
        <v>2.2053372105589584</v>
      </c>
      <c r="V23" s="88">
        <v>2.6707296880877971</v>
      </c>
      <c r="W23" s="88">
        <v>2.2465926334544188</v>
      </c>
      <c r="X23" s="5"/>
      <c r="Y23" s="5"/>
      <c r="Z23" s="5"/>
      <c r="AA23" s="5"/>
      <c r="AB23" s="5"/>
      <c r="AC23" s="5"/>
      <c r="AD23" s="5"/>
    </row>
    <row r="24" spans="1:30" ht="16.5" customHeight="1" thickBot="1" x14ac:dyDescent="0.3">
      <c r="A24" s="194" t="s">
        <v>302</v>
      </c>
      <c r="B24" s="195"/>
      <c r="C24" s="110">
        <v>0.28729243328739273</v>
      </c>
      <c r="D24" s="107">
        <v>6.005169118500195</v>
      </c>
      <c r="E24" s="107">
        <v>8.9137654415439105</v>
      </c>
      <c r="F24" s="107">
        <v>9.6150504373833954</v>
      </c>
      <c r="G24" s="107">
        <v>8.6554801075195922</v>
      </c>
      <c r="H24" s="107">
        <v>5.0914092924613268</v>
      </c>
      <c r="I24" s="107">
        <v>2.9302068068248759</v>
      </c>
      <c r="J24" s="107">
        <v>2.6556345112205695</v>
      </c>
      <c r="K24" s="107">
        <v>2.1638556551547099</v>
      </c>
      <c r="L24" s="107">
        <v>1.5193327630885725</v>
      </c>
      <c r="M24" s="107">
        <v>1.7224580006132628</v>
      </c>
      <c r="N24" s="107">
        <v>1.2732688624211246</v>
      </c>
      <c r="O24" s="107">
        <v>1.1960301821909283</v>
      </c>
      <c r="P24" s="107">
        <v>1.196507023217928</v>
      </c>
      <c r="Q24" s="107">
        <v>1.4332124196721445</v>
      </c>
      <c r="R24" s="107">
        <v>1.1356018448979206</v>
      </c>
      <c r="S24" s="107">
        <v>1.423922296394569</v>
      </c>
      <c r="T24" s="107">
        <v>1.3449882508231374</v>
      </c>
      <c r="U24" s="107">
        <v>1.0750650893525886</v>
      </c>
      <c r="V24" s="107">
        <v>1.3482902427885017</v>
      </c>
      <c r="W24" s="107">
        <v>0.99874777244074198</v>
      </c>
      <c r="X24" s="5"/>
      <c r="Y24" s="5"/>
      <c r="Z24" s="5"/>
      <c r="AA24" s="5"/>
      <c r="AB24" s="5"/>
      <c r="AC24" s="5"/>
      <c r="AD24" s="5"/>
    </row>
    <row r="25" spans="1:30" s="5" customFormat="1" ht="16.5" customHeight="1" x14ac:dyDescent="0.25">
      <c r="A25" s="111" t="s">
        <v>3</v>
      </c>
      <c r="B25" s="111"/>
      <c r="C25" s="88">
        <f>AVERAGE(C16:C24)</f>
        <v>0.56804012616298671</v>
      </c>
      <c r="D25" s="88">
        <f t="shared" ref="D25:W25" si="3">AVERAGE(D16:D24)</f>
        <v>10.108721269957806</v>
      </c>
      <c r="E25" s="88">
        <f t="shared" si="3"/>
        <v>13.439263266754008</v>
      </c>
      <c r="F25" s="88">
        <f t="shared" si="3"/>
        <v>13.62797654470095</v>
      </c>
      <c r="G25" s="88">
        <f t="shared" si="3"/>
        <v>11.96519027966772</v>
      </c>
      <c r="H25" s="88">
        <f t="shared" si="3"/>
        <v>6.4865381059385161</v>
      </c>
      <c r="I25" s="88">
        <f t="shared" si="3"/>
        <v>3.7463747928932056</v>
      </c>
      <c r="J25" s="88">
        <f t="shared" si="3"/>
        <v>3.4762798621963209</v>
      </c>
      <c r="K25" s="88">
        <f t="shared" si="3"/>
        <v>2.8521393736800627</v>
      </c>
      <c r="L25" s="88">
        <f t="shared" si="3"/>
        <v>2.044475799031181</v>
      </c>
      <c r="M25" s="88">
        <f t="shared" si="3"/>
        <v>2.4256443015835445</v>
      </c>
      <c r="N25" s="88">
        <f t="shared" si="3"/>
        <v>1.8841853485679505</v>
      </c>
      <c r="O25" s="88">
        <f t="shared" si="3"/>
        <v>1.8030126864374836</v>
      </c>
      <c r="P25" s="88">
        <f t="shared" si="3"/>
        <v>1.7991021870595345</v>
      </c>
      <c r="Q25" s="88">
        <f t="shared" si="3"/>
        <v>2.2456986186224754</v>
      </c>
      <c r="R25" s="88">
        <f t="shared" si="3"/>
        <v>1.760488271967305</v>
      </c>
      <c r="S25" s="88">
        <f t="shared" si="3"/>
        <v>2.2076029228674074</v>
      </c>
      <c r="T25" s="88">
        <f t="shared" si="3"/>
        <v>2.1173744177314351</v>
      </c>
      <c r="U25" s="88">
        <f t="shared" si="3"/>
        <v>1.6575156267023292</v>
      </c>
      <c r="V25" s="88">
        <f t="shared" si="3"/>
        <v>1.9961089037388173</v>
      </c>
      <c r="W25" s="88">
        <f t="shared" si="3"/>
        <v>1.5713556694306059</v>
      </c>
    </row>
    <row r="26" spans="1:30" s="5" customFormat="1" ht="16.5" customHeight="1" x14ac:dyDescent="0.25">
      <c r="A26" s="111" t="s">
        <v>4</v>
      </c>
      <c r="B26" s="111"/>
      <c r="C26" s="88">
        <f>STDEV(C16:C24)</f>
        <v>0.21401254886613338</v>
      </c>
      <c r="D26" s="88">
        <f t="shared" ref="D26:W26" si="4">STDEV(D16:D24)</f>
        <v>2.825698209615481</v>
      </c>
      <c r="E26" s="88">
        <f t="shared" si="4"/>
        <v>3.2680551420922099</v>
      </c>
      <c r="F26" s="88">
        <f t="shared" si="4"/>
        <v>3.3917330921407349</v>
      </c>
      <c r="G26" s="88">
        <f t="shared" si="4"/>
        <v>3.4232042472081541</v>
      </c>
      <c r="H26" s="88">
        <f t="shared" si="4"/>
        <v>2.4466120892664107</v>
      </c>
      <c r="I26" s="88">
        <f t="shared" si="4"/>
        <v>1.2525126673177687</v>
      </c>
      <c r="J26" s="88">
        <f t="shared" si="4"/>
        <v>1.1667039468167746</v>
      </c>
      <c r="K26" s="88">
        <f t="shared" si="4"/>
        <v>0.90528629579638298</v>
      </c>
      <c r="L26" s="88">
        <f t="shared" si="4"/>
        <v>0.64359751167209456</v>
      </c>
      <c r="M26" s="88">
        <f t="shared" si="4"/>
        <v>0.70438654041368287</v>
      </c>
      <c r="N26" s="88">
        <f t="shared" si="4"/>
        <v>0.55071598911436337</v>
      </c>
      <c r="O26" s="88">
        <f t="shared" si="4"/>
        <v>0.48238652048051989</v>
      </c>
      <c r="P26" s="88">
        <f t="shared" si="4"/>
        <v>0.51171228401794644</v>
      </c>
      <c r="Q26" s="88">
        <f t="shared" si="4"/>
        <v>0.63941861963585966</v>
      </c>
      <c r="R26" s="88">
        <f t="shared" si="4"/>
        <v>0.4718539335166792</v>
      </c>
      <c r="S26" s="88">
        <f t="shared" si="4"/>
        <v>0.60248802650834354</v>
      </c>
      <c r="T26" s="88">
        <f t="shared" si="4"/>
        <v>0.58152924552388308</v>
      </c>
      <c r="U26" s="88">
        <f t="shared" si="4"/>
        <v>0.46774116732840276</v>
      </c>
      <c r="V26" s="88">
        <f t="shared" si="4"/>
        <v>0.5426195095150701</v>
      </c>
      <c r="W26" s="88">
        <f t="shared" si="4"/>
        <v>0.49098177286234135</v>
      </c>
    </row>
    <row r="27" spans="1:30" s="5" customFormat="1" ht="16.5" customHeight="1" x14ac:dyDescent="0.25">
      <c r="A27" s="111" t="s">
        <v>5</v>
      </c>
      <c r="B27" s="111"/>
      <c r="C27" s="88">
        <f>C26/(SQRT(9))</f>
        <v>7.1337516288711128E-2</v>
      </c>
      <c r="D27" s="88">
        <f t="shared" ref="D27:W27" si="5">D26/(SQRT(9))</f>
        <v>0.9418994032051603</v>
      </c>
      <c r="E27" s="88">
        <f t="shared" si="5"/>
        <v>1.0893517140307367</v>
      </c>
      <c r="F27" s="88">
        <f t="shared" si="5"/>
        <v>1.1305776973802451</v>
      </c>
      <c r="G27" s="88">
        <f t="shared" si="5"/>
        <v>1.141068082402718</v>
      </c>
      <c r="H27" s="88">
        <f t="shared" si="5"/>
        <v>0.81553736308880354</v>
      </c>
      <c r="I27" s="88">
        <f t="shared" si="5"/>
        <v>0.41750422243925622</v>
      </c>
      <c r="J27" s="88">
        <f t="shared" si="5"/>
        <v>0.38890131560559155</v>
      </c>
      <c r="K27" s="88">
        <f t="shared" si="5"/>
        <v>0.30176209859879433</v>
      </c>
      <c r="L27" s="88">
        <f t="shared" si="5"/>
        <v>0.2145325038906982</v>
      </c>
      <c r="M27" s="88">
        <f t="shared" si="5"/>
        <v>0.23479551347122762</v>
      </c>
      <c r="N27" s="88">
        <f t="shared" si="5"/>
        <v>0.18357199637145447</v>
      </c>
      <c r="O27" s="88">
        <f t="shared" si="5"/>
        <v>0.16079550682683996</v>
      </c>
      <c r="P27" s="88">
        <f t="shared" si="5"/>
        <v>0.17057076133931548</v>
      </c>
      <c r="Q27" s="88">
        <f t="shared" si="5"/>
        <v>0.21313953987861989</v>
      </c>
      <c r="R27" s="88">
        <f t="shared" si="5"/>
        <v>0.15728464450555973</v>
      </c>
      <c r="S27" s="88">
        <f t="shared" si="5"/>
        <v>0.20082934216944784</v>
      </c>
      <c r="T27" s="88">
        <f t="shared" si="5"/>
        <v>0.19384308184129437</v>
      </c>
      <c r="U27" s="88">
        <f t="shared" si="5"/>
        <v>0.15591372244280091</v>
      </c>
      <c r="V27" s="88">
        <f t="shared" si="5"/>
        <v>0.18087316983835669</v>
      </c>
      <c r="W27" s="88">
        <f t="shared" si="5"/>
        <v>0.16366059095411378</v>
      </c>
    </row>
    <row r="28" spans="1:30" ht="27" thickBot="1" x14ac:dyDescent="0.45">
      <c r="A28" s="87" t="s">
        <v>59</v>
      </c>
      <c r="B28" s="87"/>
      <c r="C28" s="89">
        <v>0</v>
      </c>
      <c r="D28" s="89">
        <v>1</v>
      </c>
      <c r="E28" s="89">
        <v>2</v>
      </c>
      <c r="F28" s="89">
        <v>3</v>
      </c>
      <c r="G28" s="89">
        <v>4</v>
      </c>
      <c r="H28" s="89">
        <v>5</v>
      </c>
      <c r="I28" s="89">
        <v>6</v>
      </c>
      <c r="J28" s="89">
        <v>7</v>
      </c>
      <c r="K28" s="89">
        <v>8</v>
      </c>
      <c r="L28" s="89">
        <v>9</v>
      </c>
      <c r="M28" s="89">
        <v>10</v>
      </c>
      <c r="N28" s="89">
        <v>11</v>
      </c>
      <c r="O28" s="89">
        <v>12</v>
      </c>
      <c r="P28" s="89">
        <v>13</v>
      </c>
      <c r="Q28" s="89">
        <v>14</v>
      </c>
      <c r="R28" s="89">
        <v>15</v>
      </c>
      <c r="S28" s="89">
        <v>16</v>
      </c>
      <c r="T28" s="89">
        <v>17</v>
      </c>
      <c r="U28" s="89">
        <v>18</v>
      </c>
      <c r="V28" s="89">
        <v>19</v>
      </c>
      <c r="W28" s="89">
        <v>20</v>
      </c>
      <c r="X28" s="87"/>
      <c r="Y28" s="87"/>
      <c r="Z28" s="87"/>
      <c r="AA28" s="87"/>
      <c r="AB28" s="87"/>
      <c r="AC28" s="2" t="s">
        <v>59</v>
      </c>
      <c r="AD28" s="5"/>
    </row>
    <row r="29" spans="1:30" ht="16.5" thickBot="1" x14ac:dyDescent="0.3">
      <c r="A29" s="194" t="s">
        <v>295</v>
      </c>
      <c r="B29" s="195"/>
      <c r="C29" s="88">
        <v>0.63830098399550073</v>
      </c>
      <c r="D29" s="88">
        <v>11.521131215766433</v>
      </c>
      <c r="E29" s="88">
        <v>16.858614748718615</v>
      </c>
      <c r="F29" s="88">
        <v>22.556008391949376</v>
      </c>
      <c r="G29" s="88">
        <v>21.931350202327714</v>
      </c>
      <c r="H29" s="88">
        <v>17.569476613230123</v>
      </c>
      <c r="I29" s="88">
        <v>10.086505579219544</v>
      </c>
      <c r="J29" s="88">
        <v>8.7389356592302327</v>
      </c>
      <c r="K29" s="88">
        <v>6.0343628352225256</v>
      </c>
      <c r="L29" s="88">
        <v>4.1621464906781895</v>
      </c>
      <c r="M29" s="88">
        <v>4.4049512418553638</v>
      </c>
      <c r="N29" s="88">
        <v>3.4239343370670081</v>
      </c>
      <c r="O29" s="88">
        <v>2.9922356421686702</v>
      </c>
      <c r="P29" s="88">
        <v>2.8886231022092588</v>
      </c>
      <c r="Q29" s="88">
        <v>3.4061835803487663</v>
      </c>
      <c r="R29" s="88">
        <v>2.8611903624669432</v>
      </c>
      <c r="S29" s="88">
        <v>3.2140711220617373</v>
      </c>
      <c r="T29" s="88">
        <v>3.1827296378364025</v>
      </c>
      <c r="U29" s="88">
        <v>2.650366934036422</v>
      </c>
      <c r="V29" s="88">
        <v>3.0346304555179811</v>
      </c>
      <c r="W29" s="88">
        <v>2.5070114109314834</v>
      </c>
      <c r="X29" s="5"/>
      <c r="Y29" s="5"/>
      <c r="Z29" s="5"/>
      <c r="AA29" s="5"/>
      <c r="AB29" s="5"/>
      <c r="AC29" s="5"/>
      <c r="AD29" s="5"/>
    </row>
    <row r="30" spans="1:30" ht="16.5" thickBot="1" x14ac:dyDescent="0.3">
      <c r="A30" s="194" t="s">
        <v>296</v>
      </c>
      <c r="B30" s="195"/>
      <c r="C30" s="88">
        <v>0.58923410373792728</v>
      </c>
      <c r="D30" s="88">
        <v>13.438115390808548</v>
      </c>
      <c r="E30" s="88">
        <v>18.897247525665435</v>
      </c>
      <c r="F30" s="88">
        <v>22.785308002117382</v>
      </c>
      <c r="G30" s="88">
        <v>22.491283316654783</v>
      </c>
      <c r="H30" s="88">
        <v>14.42510100113611</v>
      </c>
      <c r="I30" s="88">
        <v>8.1432520748346011</v>
      </c>
      <c r="J30" s="88">
        <v>7.7708433421991048</v>
      </c>
      <c r="K30" s="88">
        <v>6.9711349215626148</v>
      </c>
      <c r="L30" s="88">
        <v>4.5929009825838127</v>
      </c>
      <c r="M30" s="88">
        <v>5.3141996964441427</v>
      </c>
      <c r="N30" s="88">
        <v>4.0889437683255832</v>
      </c>
      <c r="O30" s="88">
        <v>4.2490581903842628</v>
      </c>
      <c r="P30" s="88">
        <v>3.8379643197909061</v>
      </c>
      <c r="Q30" s="88">
        <v>4.9767032858636746</v>
      </c>
      <c r="R30" s="88">
        <v>4.1685996988238285</v>
      </c>
      <c r="S30" s="88">
        <v>5.3123269546209233</v>
      </c>
      <c r="T30" s="88">
        <v>4.9076851586625265</v>
      </c>
      <c r="U30" s="88">
        <v>3.8567467480333129</v>
      </c>
      <c r="V30" s="88">
        <v>4.5775247590788783</v>
      </c>
      <c r="W30" s="88">
        <v>3.4127252301565711</v>
      </c>
      <c r="X30" s="5"/>
      <c r="Y30" s="5"/>
      <c r="Z30" s="5"/>
      <c r="AA30" s="5"/>
      <c r="AB30" s="5"/>
      <c r="AC30" s="5"/>
      <c r="AD30" s="5"/>
    </row>
    <row r="31" spans="1:30" ht="16.5" thickBot="1" x14ac:dyDescent="0.3">
      <c r="A31" s="194" t="s">
        <v>297</v>
      </c>
      <c r="B31" s="195"/>
      <c r="C31" s="88">
        <v>0.88767572919441307</v>
      </c>
      <c r="D31" s="88">
        <v>13.440435408258566</v>
      </c>
      <c r="E31" s="88">
        <v>15.192194557052712</v>
      </c>
      <c r="F31" s="88">
        <v>16.136879982623348</v>
      </c>
      <c r="G31" s="88">
        <v>15.306850744549372</v>
      </c>
      <c r="H31" s="88">
        <v>12.220588571278526</v>
      </c>
      <c r="I31" s="88">
        <v>6.0402309013169795</v>
      </c>
      <c r="J31" s="88">
        <v>5.0353357486594064</v>
      </c>
      <c r="K31" s="88">
        <v>3.5732621464057543</v>
      </c>
      <c r="L31" s="88">
        <v>2.3546929620334343</v>
      </c>
      <c r="M31" s="88">
        <v>2.3898703897341909</v>
      </c>
      <c r="N31" s="88">
        <v>1.7064461143126546</v>
      </c>
      <c r="O31" s="88">
        <v>1.5936036188688298</v>
      </c>
      <c r="P31" s="88">
        <v>1.4881238067017071</v>
      </c>
      <c r="Q31" s="88">
        <v>1.700920723422785</v>
      </c>
      <c r="R31" s="88">
        <v>1.3498735178388332</v>
      </c>
      <c r="S31" s="88">
        <v>1.6942726636682657</v>
      </c>
      <c r="T31" s="88">
        <v>1.6040665647241603</v>
      </c>
      <c r="U31" s="88">
        <v>1.2029414053535306</v>
      </c>
      <c r="V31" s="88">
        <v>1.5126485935554501</v>
      </c>
      <c r="W31" s="88">
        <v>1.1842653686852069</v>
      </c>
      <c r="X31" s="5"/>
      <c r="Y31" s="5"/>
      <c r="Z31" s="5"/>
      <c r="AA31" s="5"/>
      <c r="AB31" s="5"/>
      <c r="AC31" s="5"/>
      <c r="AD31" s="5"/>
    </row>
    <row r="32" spans="1:30" ht="16.5" customHeight="1" thickBot="1" x14ac:dyDescent="0.3">
      <c r="A32" s="194" t="s">
        <v>298</v>
      </c>
      <c r="B32" s="195"/>
      <c r="C32" s="88">
        <v>0.68401700284771927</v>
      </c>
      <c r="D32" s="88">
        <v>11.063640080437612</v>
      </c>
      <c r="E32" s="88">
        <v>12.500593830645171</v>
      </c>
      <c r="F32" s="88">
        <v>12.106319641923683</v>
      </c>
      <c r="G32" s="88">
        <v>11.420549487357896</v>
      </c>
      <c r="H32" s="88">
        <v>8.9049053124513193</v>
      </c>
      <c r="I32" s="88">
        <v>4.1796715102482018</v>
      </c>
      <c r="J32" s="88">
        <v>3.3441968002456144</v>
      </c>
      <c r="K32" s="88">
        <v>2.537323891837302</v>
      </c>
      <c r="L32" s="88">
        <v>1.5875019525203728</v>
      </c>
      <c r="M32" s="88">
        <v>1.8246959851689906</v>
      </c>
      <c r="N32" s="88">
        <v>1.367855623951338</v>
      </c>
      <c r="O32" s="88">
        <v>1.2364835164898249</v>
      </c>
      <c r="P32" s="88">
        <v>1.1333760224016451</v>
      </c>
      <c r="Q32" s="88">
        <v>1.4193934863168862</v>
      </c>
      <c r="R32" s="88">
        <v>1.0873268009104167</v>
      </c>
      <c r="S32" s="88">
        <v>1.2801966604865358</v>
      </c>
      <c r="T32" s="88">
        <v>1.1614513482289694</v>
      </c>
      <c r="U32" s="88">
        <v>0.9107767527572147</v>
      </c>
      <c r="V32" s="88">
        <v>1.0899156874948903</v>
      </c>
      <c r="W32" s="88">
        <v>0.83232039709723693</v>
      </c>
      <c r="X32" s="5"/>
      <c r="Y32" s="5"/>
      <c r="Z32" s="5"/>
      <c r="AA32" s="5"/>
      <c r="AB32" s="5"/>
      <c r="AC32" s="5"/>
      <c r="AD32" s="5"/>
    </row>
    <row r="33" spans="1:30" ht="16.5" customHeight="1" thickBot="1" x14ac:dyDescent="0.3">
      <c r="A33" s="194" t="s">
        <v>300</v>
      </c>
      <c r="B33" s="195"/>
      <c r="C33" s="88">
        <v>1.1954661204643118</v>
      </c>
      <c r="D33" s="88">
        <v>18.481663912942032</v>
      </c>
      <c r="E33" s="88">
        <v>21.302816168919747</v>
      </c>
      <c r="F33" s="88">
        <v>21.345583123983115</v>
      </c>
      <c r="G33" s="88">
        <v>18.732010004459177</v>
      </c>
      <c r="H33" s="88">
        <v>11.449485093425574</v>
      </c>
      <c r="I33" s="88">
        <v>6.2414592394151196</v>
      </c>
      <c r="J33" s="88">
        <v>5.5201027784383809</v>
      </c>
      <c r="K33" s="88">
        <v>4.3897537515111233</v>
      </c>
      <c r="L33" s="88">
        <v>3.0487100408478947</v>
      </c>
      <c r="M33" s="88">
        <v>3.3826643142515338</v>
      </c>
      <c r="N33" s="88">
        <v>2.5527837573482683</v>
      </c>
      <c r="O33" s="88">
        <v>2.3894370528229141</v>
      </c>
      <c r="P33" s="88">
        <v>2.3105821367961044</v>
      </c>
      <c r="Q33" s="88">
        <v>2.7835539748279863</v>
      </c>
      <c r="R33" s="88">
        <v>2.2582633892943327</v>
      </c>
      <c r="S33" s="88">
        <v>2.7394287178029089</v>
      </c>
      <c r="T33" s="88">
        <v>2.6803838566654496</v>
      </c>
      <c r="U33" s="88">
        <v>2.1674651491150105</v>
      </c>
      <c r="V33" s="88">
        <v>2.5553086317593832</v>
      </c>
      <c r="W33" s="88">
        <v>1.9874966953697897</v>
      </c>
      <c r="X33" s="5"/>
      <c r="Y33" s="5"/>
      <c r="Z33" s="5"/>
      <c r="AA33" s="5"/>
      <c r="AB33" s="5"/>
      <c r="AC33" s="5"/>
      <c r="AD33" s="5"/>
    </row>
    <row r="34" spans="1:30" ht="16.5" customHeight="1" thickBot="1" x14ac:dyDescent="0.3">
      <c r="A34" s="194" t="s">
        <v>301</v>
      </c>
      <c r="B34" s="195"/>
      <c r="C34" s="88">
        <v>0.45065415734313191</v>
      </c>
      <c r="D34" s="88">
        <v>10.030107076606717</v>
      </c>
      <c r="E34" s="88">
        <v>14.822959098667166</v>
      </c>
      <c r="F34" s="88">
        <v>17.840068830735024</v>
      </c>
      <c r="G34" s="88">
        <v>17.372603939039628</v>
      </c>
      <c r="H34" s="88">
        <v>14.029805824907124</v>
      </c>
      <c r="I34" s="88">
        <v>8.1096451763872199</v>
      </c>
      <c r="J34" s="88">
        <v>6.8426572556006828</v>
      </c>
      <c r="K34" s="88">
        <v>4.9432297899153781</v>
      </c>
      <c r="L34" s="88">
        <v>3.2103971646990503</v>
      </c>
      <c r="M34" s="88">
        <v>3.5640999629364263</v>
      </c>
      <c r="N34" s="88">
        <v>2.7339833962019635</v>
      </c>
      <c r="O34" s="88">
        <v>2.5459510127740814</v>
      </c>
      <c r="P34" s="88">
        <v>2.447307482866631</v>
      </c>
      <c r="Q34" s="88">
        <v>3.0653848670225088</v>
      </c>
      <c r="R34" s="88">
        <v>2.4724149146746894</v>
      </c>
      <c r="S34" s="88">
        <v>2.8913305086111141</v>
      </c>
      <c r="T34" s="88">
        <v>2.7275587869449294</v>
      </c>
      <c r="U34" s="88">
        <v>2.2403983543236756</v>
      </c>
      <c r="V34" s="88">
        <v>2.7581558029724542</v>
      </c>
      <c r="W34" s="88">
        <v>2.0773698349500624</v>
      </c>
      <c r="X34" s="5"/>
      <c r="Y34" s="5"/>
      <c r="Z34" s="5"/>
      <c r="AA34" s="5"/>
      <c r="AB34" s="5"/>
      <c r="AC34" s="5"/>
      <c r="AD34" s="5"/>
    </row>
    <row r="35" spans="1:30" ht="16.5" customHeight="1" thickBot="1" x14ac:dyDescent="0.3">
      <c r="A35" s="194" t="s">
        <v>305</v>
      </c>
      <c r="B35" s="195"/>
      <c r="C35" s="88">
        <v>0.57776731291812178</v>
      </c>
      <c r="D35" s="88">
        <v>13.258650506203734</v>
      </c>
      <c r="E35" s="88">
        <v>21.241491197564251</v>
      </c>
      <c r="F35" s="88">
        <v>25.318877314896948</v>
      </c>
      <c r="G35" s="88">
        <v>23.95835846310872</v>
      </c>
      <c r="H35" s="88">
        <v>22.968640233861297</v>
      </c>
      <c r="I35" s="88">
        <v>13.629951600450669</v>
      </c>
      <c r="J35" s="88">
        <v>11.163683311561265</v>
      </c>
      <c r="K35" s="88">
        <v>7.7742287827132159</v>
      </c>
      <c r="L35" s="88">
        <v>4.6608162589531208</v>
      </c>
      <c r="M35" s="88">
        <v>5.0365583908121456</v>
      </c>
      <c r="N35" s="88">
        <v>3.5616201571940342</v>
      </c>
      <c r="O35" s="88">
        <v>3.3472640301025915</v>
      </c>
      <c r="P35" s="88">
        <v>3.1758266792053416</v>
      </c>
      <c r="Q35" s="88">
        <v>3.7086820408625458</v>
      </c>
      <c r="R35" s="88">
        <v>2.8323095143425103</v>
      </c>
      <c r="S35" s="88">
        <v>3.4611830928898857</v>
      </c>
      <c r="T35" s="88">
        <v>3.5277825686673951</v>
      </c>
      <c r="U35" s="88">
        <v>2.8067218001345347</v>
      </c>
      <c r="V35" s="88">
        <v>3.5421545324271357</v>
      </c>
      <c r="W35" s="88">
        <v>2.6983807529106016</v>
      </c>
      <c r="X35" s="5"/>
      <c r="Y35" s="5"/>
      <c r="Z35" s="5"/>
      <c r="AA35" s="5"/>
      <c r="AB35" s="5"/>
      <c r="AC35" s="5"/>
      <c r="AD35" s="5"/>
    </row>
    <row r="36" spans="1:30" ht="16.5" customHeight="1" thickBot="1" x14ac:dyDescent="0.3">
      <c r="A36" s="194" t="s">
        <v>303</v>
      </c>
      <c r="B36" s="195"/>
      <c r="C36" s="114">
        <v>0.56718557829365768</v>
      </c>
      <c r="D36" s="33">
        <v>9.8715474201867792</v>
      </c>
      <c r="E36" s="33">
        <v>12.353736831895437</v>
      </c>
      <c r="F36" s="33">
        <v>13.68275730255816</v>
      </c>
      <c r="G36" s="33">
        <v>12.708493066285174</v>
      </c>
      <c r="H36" s="33">
        <v>10.139089115934476</v>
      </c>
      <c r="I36" s="33">
        <v>5.6111866078759318</v>
      </c>
      <c r="J36" s="33">
        <v>4.5855149036469749</v>
      </c>
      <c r="K36" s="33">
        <v>3.3352384874530703</v>
      </c>
      <c r="L36" s="33">
        <v>2.1750910663739118</v>
      </c>
      <c r="M36" s="33">
        <v>2.3345998602810782</v>
      </c>
      <c r="N36" s="33">
        <v>1.5763295187242459</v>
      </c>
      <c r="O36" s="33">
        <v>1.490483819353482</v>
      </c>
      <c r="P36" s="33">
        <v>1.4401814730294824</v>
      </c>
      <c r="Q36" s="33">
        <v>1.6954262641314464</v>
      </c>
      <c r="R36" s="33">
        <v>1.3116533988283687</v>
      </c>
      <c r="S36" s="33">
        <v>1.5943173660342722</v>
      </c>
      <c r="T36" s="33">
        <v>1.5605573299702458</v>
      </c>
      <c r="U36" s="33">
        <v>1.2183058262388506</v>
      </c>
      <c r="V36" s="33">
        <v>1.5090345980197977</v>
      </c>
      <c r="W36" s="33">
        <v>1.1995717883270787</v>
      </c>
      <c r="X36" s="5"/>
      <c r="Y36" s="5"/>
      <c r="Z36" s="5"/>
      <c r="AA36" s="5"/>
      <c r="AB36" s="5"/>
      <c r="AC36" s="5"/>
      <c r="AD36" s="5"/>
    </row>
    <row r="37" spans="1:30" s="5" customFormat="1" ht="16.5" customHeight="1" x14ac:dyDescent="0.25">
      <c r="A37" s="111"/>
      <c r="B37" s="111"/>
      <c r="C37" s="113">
        <f>AVERAGE(C29:C36)</f>
        <v>0.69878762359934787</v>
      </c>
      <c r="D37" s="113">
        <f>AVERAGE(D29:D36)</f>
        <v>12.638161376401303</v>
      </c>
      <c r="E37" s="113">
        <f t="shared" ref="E37" si="6">AVERAGE(E29:E36)</f>
        <v>16.646206744891067</v>
      </c>
      <c r="F37" s="113">
        <f t="shared" ref="F37" si="7">AVERAGE(F29:F36)</f>
        <v>18.971475323848381</v>
      </c>
      <c r="G37" s="113">
        <f t="shared" ref="G37" si="8">AVERAGE(G29:G36)</f>
        <v>17.990187402972808</v>
      </c>
      <c r="H37" s="113">
        <f t="shared" ref="H37" si="9">AVERAGE(H29:H36)</f>
        <v>13.963386470778071</v>
      </c>
      <c r="I37" s="113">
        <f t="shared" ref="I37" si="10">AVERAGE(I29:I36)</f>
        <v>7.7552378362185328</v>
      </c>
      <c r="J37" s="113">
        <f t="shared" ref="J37" si="11">AVERAGE(J29:J36)</f>
        <v>6.625158724947708</v>
      </c>
      <c r="K37" s="113">
        <f t="shared" ref="K37" si="12">AVERAGE(K29:K36)</f>
        <v>4.9448168258276226</v>
      </c>
      <c r="L37" s="113">
        <f t="shared" ref="L37" si="13">AVERAGE(L29:L36)</f>
        <v>3.2240321148362239</v>
      </c>
      <c r="M37" s="113">
        <f t="shared" ref="M37" si="14">AVERAGE(M29:M36)</f>
        <v>3.5314549801854844</v>
      </c>
      <c r="N37" s="113">
        <f t="shared" ref="N37" si="15">AVERAGE(N29:N36)</f>
        <v>2.6264870841406371</v>
      </c>
      <c r="O37" s="113">
        <f t="shared" ref="O37" si="16">AVERAGE(O29:O36)</f>
        <v>2.4805646103705823</v>
      </c>
      <c r="P37" s="113">
        <f t="shared" ref="P37" si="17">AVERAGE(P29:P36)</f>
        <v>2.3402481278751344</v>
      </c>
      <c r="Q37" s="113">
        <f t="shared" ref="Q37" si="18">AVERAGE(Q29:Q36)</f>
        <v>2.844531027849575</v>
      </c>
      <c r="R37" s="113">
        <f t="shared" ref="R37" si="19">AVERAGE(R29:R36)</f>
        <v>2.2927039496474908</v>
      </c>
      <c r="S37" s="113">
        <f t="shared" ref="S37" si="20">AVERAGE(S29:S36)</f>
        <v>2.7733908857719554</v>
      </c>
      <c r="T37" s="113">
        <f t="shared" ref="T37" si="21">AVERAGE(T29:T36)</f>
        <v>2.6690269064625096</v>
      </c>
      <c r="U37" s="113">
        <f t="shared" ref="U37" si="22">AVERAGE(U29:U36)</f>
        <v>2.1317153712490686</v>
      </c>
      <c r="V37" s="113">
        <f t="shared" ref="V37" si="23">AVERAGE(V29:V36)</f>
        <v>2.5724216326032465</v>
      </c>
      <c r="W37" s="113">
        <f t="shared" ref="W37" si="24">AVERAGE(W29:W36)</f>
        <v>1.9873926848035037</v>
      </c>
    </row>
    <row r="38" spans="1:30" s="5" customFormat="1" ht="16.5" customHeight="1" x14ac:dyDescent="0.25">
      <c r="A38" s="111"/>
      <c r="B38" s="111"/>
      <c r="C38" s="113">
        <f>STDEV(C29:C36)</f>
        <v>0.23657745793100043</v>
      </c>
      <c r="D38" s="113">
        <f t="shared" ref="D38:W38" si="25">STDEV(D29:D36)</f>
        <v>2.7774107265254102</v>
      </c>
      <c r="E38" s="113">
        <f t="shared" si="25"/>
        <v>3.5649632355609819</v>
      </c>
      <c r="F38" s="113">
        <f t="shared" si="25"/>
        <v>4.7469690953236787</v>
      </c>
      <c r="G38" s="113">
        <f t="shared" si="25"/>
        <v>4.6383515787423155</v>
      </c>
      <c r="H38" s="113">
        <f t="shared" si="25"/>
        <v>4.5337874395968951</v>
      </c>
      <c r="I38" s="113">
        <f t="shared" si="25"/>
        <v>2.996131681290318</v>
      </c>
      <c r="J38" s="113">
        <f t="shared" si="25"/>
        <v>2.538269968029637</v>
      </c>
      <c r="K38" s="113">
        <f t="shared" si="25"/>
        <v>1.8467992381350438</v>
      </c>
      <c r="L38" s="113">
        <f t="shared" si="25"/>
        <v>1.1577929641867926</v>
      </c>
      <c r="M38" s="113">
        <f t="shared" si="25"/>
        <v>1.3026576624410262</v>
      </c>
      <c r="N38" s="113">
        <f t="shared" si="25"/>
        <v>1.0141585271307381</v>
      </c>
      <c r="O38" s="113">
        <f t="shared" si="25"/>
        <v>1.032875447213607</v>
      </c>
      <c r="P38" s="113">
        <f t="shared" si="25"/>
        <v>0.94469785924495098</v>
      </c>
      <c r="Q38" s="113">
        <f t="shared" si="25"/>
        <v>1.2142115030406964</v>
      </c>
      <c r="R38" s="113">
        <f t="shared" si="25"/>
        <v>1.0331049932150418</v>
      </c>
      <c r="S38" s="113">
        <f t="shared" si="25"/>
        <v>1.304544596656954</v>
      </c>
      <c r="T38" s="113">
        <f t="shared" si="25"/>
        <v>1.233585187883065</v>
      </c>
      <c r="U38" s="113">
        <f t="shared" si="25"/>
        <v>0.99290954829746936</v>
      </c>
      <c r="V38" s="113">
        <f t="shared" si="25"/>
        <v>1.1747937347538586</v>
      </c>
      <c r="W38" s="113">
        <f t="shared" si="25"/>
        <v>0.8795326402933844</v>
      </c>
    </row>
    <row r="39" spans="1:30" s="5" customFormat="1" ht="16.5" customHeight="1" x14ac:dyDescent="0.25">
      <c r="A39" s="111"/>
      <c r="B39" s="111"/>
      <c r="C39" s="113">
        <f>C38/(SQRT(8))</f>
        <v>8.3642762389442779E-2</v>
      </c>
      <c r="D39" s="113">
        <f t="shared" ref="D39" si="26">D38/(SQRT(8))</f>
        <v>0.98196297943318656</v>
      </c>
      <c r="E39" s="113">
        <f t="shared" ref="E39" si="27">E38/(SQRT(8))</f>
        <v>1.2604048392729528</v>
      </c>
      <c r="F39" s="113">
        <f t="shared" ref="F39" si="28">F38/(SQRT(8))</f>
        <v>1.6783070186931719</v>
      </c>
      <c r="G39" s="113">
        <f t="shared" ref="G39" si="29">G38/(SQRT(8))</f>
        <v>1.6399049274280098</v>
      </c>
      <c r="H39" s="113">
        <f t="shared" ref="H39" si="30">H38/(SQRT(8))</f>
        <v>1.6029359214986796</v>
      </c>
      <c r="I39" s="113">
        <f t="shared" ref="I39" si="31">I38/(SQRT(8))</f>
        <v>1.0592925145841177</v>
      </c>
      <c r="J39" s="113">
        <f t="shared" ref="J39" si="32">J38/(SQRT(8))</f>
        <v>0.89741395343795871</v>
      </c>
      <c r="K39" s="113">
        <f t="shared" ref="K39" si="33">K38/(SQRT(8))</f>
        <v>0.65294213238771948</v>
      </c>
      <c r="L39" s="113">
        <f t="shared" ref="L39" si="34">L38/(SQRT(8))</f>
        <v>0.40934162809327729</v>
      </c>
      <c r="M39" s="113">
        <f t="shared" ref="M39" si="35">M38/(SQRT(8))</f>
        <v>0.46055903333833309</v>
      </c>
      <c r="N39" s="113">
        <f t="shared" ref="N39" si="36">N38/(SQRT(8))</f>
        <v>0.35855918586615304</v>
      </c>
      <c r="O39" s="113">
        <f t="shared" ref="O39" si="37">O38/(SQRT(8))</f>
        <v>0.36517661642291471</v>
      </c>
      <c r="P39" s="113">
        <f t="shared" ref="P39" si="38">P38/(SQRT(8))</f>
        <v>0.33400113122225966</v>
      </c>
      <c r="Q39" s="113">
        <f t="shared" ref="Q39" si="39">Q38/(SQRT(8))</f>
        <v>0.42928859379739331</v>
      </c>
      <c r="R39" s="113">
        <f t="shared" ref="R39" si="40">R38/(SQRT(8))</f>
        <v>0.36525777319001906</v>
      </c>
      <c r="S39" s="113">
        <f t="shared" ref="S39" si="41">S38/(SQRT(8))</f>
        <v>0.46122616532820082</v>
      </c>
      <c r="T39" s="113">
        <f t="shared" ref="T39" si="42">T38/(SQRT(8))</f>
        <v>0.43613822576169825</v>
      </c>
      <c r="U39" s="113">
        <f t="shared" ref="U39" si="43">U38/(SQRT(8))</f>
        <v>0.35104653735300617</v>
      </c>
      <c r="V39" s="113">
        <f t="shared" ref="V39" si="44">V38/(SQRT(8))</f>
        <v>0.41535230816996183</v>
      </c>
      <c r="W39" s="113">
        <f t="shared" ref="W39" si="45">W38/(SQRT(8))</f>
        <v>0.31096174711318025</v>
      </c>
    </row>
    <row r="40" spans="1:30" ht="27" customHeight="1" thickBot="1" x14ac:dyDescent="0.45">
      <c r="A40" s="87" t="s">
        <v>34</v>
      </c>
      <c r="B40" s="87"/>
      <c r="C40" s="89">
        <v>0</v>
      </c>
      <c r="D40" s="89">
        <v>1</v>
      </c>
      <c r="E40" s="89">
        <v>2</v>
      </c>
      <c r="F40" s="89">
        <v>3</v>
      </c>
      <c r="G40" s="89">
        <v>4</v>
      </c>
      <c r="H40" s="89">
        <v>5</v>
      </c>
      <c r="I40" s="89">
        <v>6</v>
      </c>
      <c r="J40" s="89">
        <v>7</v>
      </c>
      <c r="K40" s="89">
        <v>8</v>
      </c>
      <c r="L40" s="89">
        <v>9</v>
      </c>
      <c r="M40" s="89">
        <v>10</v>
      </c>
      <c r="N40" s="89">
        <v>11</v>
      </c>
      <c r="O40" s="89">
        <v>12</v>
      </c>
      <c r="P40" s="89">
        <v>13</v>
      </c>
      <c r="Q40" s="89">
        <v>14</v>
      </c>
      <c r="R40" s="89">
        <v>15</v>
      </c>
      <c r="S40" s="89">
        <v>16</v>
      </c>
      <c r="T40" s="89">
        <v>17</v>
      </c>
      <c r="U40" s="89">
        <v>18</v>
      </c>
      <c r="V40" s="89">
        <v>19</v>
      </c>
      <c r="W40" s="89">
        <v>20</v>
      </c>
      <c r="X40" s="87"/>
      <c r="Y40" s="87"/>
      <c r="Z40" s="87"/>
      <c r="AA40" s="87"/>
      <c r="AB40" s="87"/>
      <c r="AC40" s="2" t="s">
        <v>34</v>
      </c>
      <c r="AD40" s="5"/>
    </row>
    <row r="41" spans="1:30" ht="16.5" customHeight="1" thickBot="1" x14ac:dyDescent="0.3">
      <c r="A41" s="194" t="s">
        <v>295</v>
      </c>
      <c r="B41" s="195"/>
      <c r="C41" s="88">
        <v>0.70490697045110828</v>
      </c>
      <c r="D41" s="88">
        <v>13.497096100837624</v>
      </c>
      <c r="E41" s="88">
        <v>19.236833493343912</v>
      </c>
      <c r="F41" s="88">
        <v>24.307611541185114</v>
      </c>
      <c r="G41" s="88">
        <v>23.771986535700851</v>
      </c>
      <c r="H41" s="88">
        <v>21.533697346233215</v>
      </c>
      <c r="I41" s="88">
        <v>14.20093807593906</v>
      </c>
      <c r="J41" s="88">
        <v>12.331239613775429</v>
      </c>
      <c r="K41" s="88">
        <v>9.5534749167419033</v>
      </c>
      <c r="L41" s="88">
        <v>6.123816628910892</v>
      </c>
      <c r="M41" s="88">
        <v>6.6148522244820711</v>
      </c>
      <c r="N41" s="88">
        <v>4.5329622397297209</v>
      </c>
      <c r="O41" s="88">
        <v>3.9167431398561985</v>
      </c>
      <c r="P41" s="88">
        <v>3.5813980690259997</v>
      </c>
      <c r="Q41" s="88">
        <v>4.0830744520036166</v>
      </c>
      <c r="R41" s="88">
        <v>3.1661228861410193</v>
      </c>
      <c r="S41" s="88">
        <v>3.8788679612570225</v>
      </c>
      <c r="T41" s="88">
        <v>3.6585024474622627</v>
      </c>
      <c r="U41" s="88">
        <v>2.9401741183163437</v>
      </c>
      <c r="V41" s="88">
        <v>3.6262270019496947</v>
      </c>
      <c r="W41" s="88">
        <v>2.6877621808123928</v>
      </c>
      <c r="X41" s="5"/>
      <c r="Y41" s="5"/>
      <c r="Z41" s="5"/>
      <c r="AA41" s="5"/>
      <c r="AB41" s="5"/>
      <c r="AC41" s="5"/>
      <c r="AD41" s="5"/>
    </row>
    <row r="42" spans="1:30" ht="16.5" customHeight="1" thickBot="1" x14ac:dyDescent="0.3">
      <c r="A42" s="194" t="s">
        <v>296</v>
      </c>
      <c r="B42" s="195"/>
      <c r="C42" s="88">
        <v>0.3388065724432815</v>
      </c>
      <c r="D42" s="88">
        <v>7.5098400089432626</v>
      </c>
      <c r="E42" s="88">
        <v>11.328808961182697</v>
      </c>
      <c r="F42" s="88">
        <v>13.995263636535249</v>
      </c>
      <c r="G42" s="88">
        <v>14.021938319122571</v>
      </c>
      <c r="H42" s="88">
        <v>14.422312622485013</v>
      </c>
      <c r="I42" s="88">
        <v>10.030907551632696</v>
      </c>
      <c r="J42" s="88">
        <v>7.544534105740949</v>
      </c>
      <c r="K42" s="88">
        <v>5.0350567458743205</v>
      </c>
      <c r="L42" s="88">
        <v>3.127807706884131</v>
      </c>
      <c r="M42" s="88">
        <v>3.0983070482559327</v>
      </c>
      <c r="N42" s="88">
        <v>2.0908240205212438</v>
      </c>
      <c r="O42" s="88">
        <v>1.8127868785181018</v>
      </c>
      <c r="P42" s="88">
        <v>1.6856597276466427</v>
      </c>
      <c r="Q42" s="88">
        <v>1.9741152470845937</v>
      </c>
      <c r="R42" s="88">
        <v>1.5276955360832056</v>
      </c>
      <c r="S42" s="88">
        <v>1.7348242628601278</v>
      </c>
      <c r="T42" s="88">
        <v>1.6544460810094821</v>
      </c>
      <c r="U42" s="88">
        <v>1.2004737262695135</v>
      </c>
      <c r="V42" s="88">
        <v>1.5320441237612603</v>
      </c>
      <c r="W42" s="88">
        <v>1.1405546372470414</v>
      </c>
      <c r="X42" s="5"/>
      <c r="Y42" s="5"/>
      <c r="Z42" s="5"/>
      <c r="AA42" s="5"/>
      <c r="AB42" s="5"/>
      <c r="AC42" s="5"/>
      <c r="AD42" s="5"/>
    </row>
    <row r="43" spans="1:30" ht="16.5" thickBot="1" x14ac:dyDescent="0.3">
      <c r="A43" s="194" t="s">
        <v>297</v>
      </c>
      <c r="B43" s="195"/>
      <c r="C43" s="88">
        <v>0.76808828208853641</v>
      </c>
      <c r="D43" s="88">
        <v>13.931283887954471</v>
      </c>
      <c r="E43" s="88">
        <v>17.258433162495933</v>
      </c>
      <c r="F43" s="88">
        <v>21.033495368837396</v>
      </c>
      <c r="G43" s="88">
        <v>21.947996898682931</v>
      </c>
      <c r="H43" s="88">
        <v>26.919745606479683</v>
      </c>
      <c r="I43" s="88">
        <v>16.593177167382112</v>
      </c>
      <c r="J43" s="88">
        <v>10.90401885705691</v>
      </c>
      <c r="K43" s="88">
        <v>7.0637213280764239</v>
      </c>
      <c r="L43" s="88">
        <v>4.4761461779837406</v>
      </c>
      <c r="M43" s="88">
        <v>4.9874268842260179</v>
      </c>
      <c r="N43" s="88">
        <v>3.8157812370008135</v>
      </c>
      <c r="O43" s="88">
        <v>3.020013294179674</v>
      </c>
      <c r="P43" s="88">
        <v>2.6426456234593498</v>
      </c>
      <c r="Q43" s="88">
        <v>2.9883634168365854</v>
      </c>
      <c r="R43" s="88">
        <v>2.2784051920186994</v>
      </c>
      <c r="S43" s="88">
        <v>2.7637127967373982</v>
      </c>
      <c r="T43" s="88">
        <v>2.5509235503097569</v>
      </c>
      <c r="U43" s="88">
        <v>1.931789150195935</v>
      </c>
      <c r="V43" s="88">
        <v>2.2027016297365858</v>
      </c>
      <c r="W43" s="88">
        <v>1.6635996769357724</v>
      </c>
      <c r="X43" s="5"/>
      <c r="Y43" s="5"/>
      <c r="Z43" s="5"/>
      <c r="AA43" s="5"/>
      <c r="AB43" s="5"/>
      <c r="AC43" s="5"/>
      <c r="AD43" s="5"/>
    </row>
    <row r="44" spans="1:30" ht="16.5" thickBot="1" x14ac:dyDescent="0.3">
      <c r="A44" s="194" t="s">
        <v>298</v>
      </c>
      <c r="B44" s="195"/>
      <c r="C44" s="88">
        <v>0.78819805215971517</v>
      </c>
      <c r="D44" s="88">
        <v>14.856608432838483</v>
      </c>
      <c r="E44" s="88">
        <v>19.430578560176166</v>
      </c>
      <c r="F44" s="88">
        <v>23.827378519324448</v>
      </c>
      <c r="G44" s="88">
        <v>23.54220124850281</v>
      </c>
      <c r="H44" s="88">
        <v>24.926274084286998</v>
      </c>
      <c r="I44" s="88">
        <v>17.100496153043558</v>
      </c>
      <c r="J44" s="88">
        <v>13.197833020783674</v>
      </c>
      <c r="K44" s="88">
        <v>8.2029323296335264</v>
      </c>
      <c r="L44" s="88">
        <v>4.7936480305869154</v>
      </c>
      <c r="M44" s="88">
        <v>5.2364130582339588</v>
      </c>
      <c r="N44" s="88">
        <v>3.5034074887439646</v>
      </c>
      <c r="O44" s="88">
        <v>3.1695159401288873</v>
      </c>
      <c r="P44" s="88">
        <v>2.9196805424992407</v>
      </c>
      <c r="Q44" s="88">
        <v>3.4239974782669234</v>
      </c>
      <c r="R44" s="88">
        <v>2.6519971419839687</v>
      </c>
      <c r="S44" s="88">
        <v>3.1758038657070249</v>
      </c>
      <c r="T44" s="88">
        <v>2.977754692050874</v>
      </c>
      <c r="U44" s="88">
        <v>2.3138108489732532</v>
      </c>
      <c r="V44" s="88">
        <v>2.8684891214648407</v>
      </c>
      <c r="W44" s="88">
        <v>2.2210286357268405</v>
      </c>
      <c r="X44" s="5"/>
      <c r="Y44" s="5"/>
      <c r="Z44" s="5"/>
      <c r="AA44" s="5"/>
      <c r="AB44" s="5"/>
      <c r="AC44" s="5"/>
      <c r="AD44" s="5"/>
    </row>
    <row r="45" spans="1:30" ht="16.5" thickBot="1" x14ac:dyDescent="0.3">
      <c r="A45" s="194" t="s">
        <v>300</v>
      </c>
      <c r="B45" s="195"/>
      <c r="C45" s="88">
        <v>0.61571534846340192</v>
      </c>
      <c r="D45" s="88">
        <v>12.131007997860396</v>
      </c>
      <c r="E45" s="88">
        <v>16.167188450255477</v>
      </c>
      <c r="F45" s="88">
        <v>19.373502440713601</v>
      </c>
      <c r="G45" s="88">
        <v>19.043134160399479</v>
      </c>
      <c r="H45" s="88">
        <v>21.230436702816963</v>
      </c>
      <c r="I45" s="88">
        <v>13.863650420952897</v>
      </c>
      <c r="J45" s="88">
        <v>10.550722729655778</v>
      </c>
      <c r="K45" s="88">
        <v>6.5870111827694728</v>
      </c>
      <c r="L45" s="88">
        <v>4.0790946971466298</v>
      </c>
      <c r="M45" s="88">
        <v>4.3277116221813339</v>
      </c>
      <c r="N45" s="88">
        <v>2.9872536391596825</v>
      </c>
      <c r="O45" s="88">
        <v>2.8102697759858484</v>
      </c>
      <c r="P45" s="88">
        <v>2.6767100166225291</v>
      </c>
      <c r="Q45" s="88">
        <v>3.0594429351682004</v>
      </c>
      <c r="R45" s="88">
        <v>2.334008975072642</v>
      </c>
      <c r="S45" s="88">
        <v>2.7927196972813224</v>
      </c>
      <c r="T45" s="88">
        <v>2.6647830055339257</v>
      </c>
      <c r="U45" s="88">
        <v>2.1032752134542316</v>
      </c>
      <c r="V45" s="88">
        <v>2.5890725336986735</v>
      </c>
      <c r="W45" s="88">
        <v>2.0410541997029066</v>
      </c>
      <c r="X45" s="5"/>
      <c r="Y45" s="5"/>
      <c r="Z45" s="5"/>
      <c r="AA45" s="5"/>
      <c r="AB45" s="5"/>
      <c r="AC45" s="5"/>
      <c r="AD45" s="5"/>
    </row>
    <row r="46" spans="1:30" ht="16.5" thickBot="1" x14ac:dyDescent="0.3">
      <c r="A46" s="194" t="s">
        <v>301</v>
      </c>
      <c r="B46" s="195"/>
      <c r="C46" s="88">
        <v>0.45583933289729828</v>
      </c>
      <c r="D46" s="88">
        <v>9.9505748414813553</v>
      </c>
      <c r="E46" s="88">
        <v>17.217704517081476</v>
      </c>
      <c r="F46" s="88">
        <v>23.396821297477064</v>
      </c>
      <c r="G46" s="88">
        <v>23.377744179459022</v>
      </c>
      <c r="H46" s="88">
        <v>25.978282163813077</v>
      </c>
      <c r="I46" s="88">
        <v>23.127712477024364</v>
      </c>
      <c r="J46" s="88">
        <v>18.437702574293315</v>
      </c>
      <c r="K46" s="88">
        <v>10.266000770225359</v>
      </c>
      <c r="L46" s="88">
        <v>5.639339344262277</v>
      </c>
      <c r="M46" s="88">
        <v>6.1368042572139219</v>
      </c>
      <c r="N46" s="88">
        <v>4.2680147873619232</v>
      </c>
      <c r="O46" s="88">
        <v>3.7057950381905083</v>
      </c>
      <c r="P46" s="88">
        <v>3.2660320149243747</v>
      </c>
      <c r="Q46" s="88">
        <v>3.6664781353338269</v>
      </c>
      <c r="R46" s="88">
        <v>2.6870369348857572</v>
      </c>
      <c r="S46" s="88">
        <v>3.2049905137759058</v>
      </c>
      <c r="T46" s="88">
        <v>2.9521411352554425</v>
      </c>
      <c r="U46" s="88">
        <v>2.2852765560715307</v>
      </c>
      <c r="V46" s="88">
        <v>2.7543699305620071</v>
      </c>
      <c r="W46" s="88">
        <v>2.0463097133725205</v>
      </c>
      <c r="X46" s="5"/>
      <c r="Y46" s="5"/>
      <c r="Z46" s="5"/>
      <c r="AA46" s="5"/>
      <c r="AB46" s="5"/>
      <c r="AC46" s="5"/>
      <c r="AD46" s="5"/>
    </row>
    <row r="47" spans="1:30" ht="16.5" customHeight="1" thickBot="1" x14ac:dyDescent="0.3">
      <c r="A47" s="194" t="s">
        <v>305</v>
      </c>
      <c r="B47" s="195"/>
      <c r="C47" s="88">
        <v>0.87586804688854913</v>
      </c>
      <c r="D47" s="88">
        <v>17.634880723921555</v>
      </c>
      <c r="E47" s="88">
        <v>23.885865267415351</v>
      </c>
      <c r="F47" s="88">
        <v>29.241580429478454</v>
      </c>
      <c r="G47" s="88">
        <v>29.173530145590821</v>
      </c>
      <c r="H47" s="88">
        <v>31.381293294832467</v>
      </c>
      <c r="I47" s="88">
        <v>23.639253821095856</v>
      </c>
      <c r="J47" s="88">
        <v>19.366964139149808</v>
      </c>
      <c r="K47" s="88">
        <v>11.734081941078021</v>
      </c>
      <c r="L47" s="88">
        <v>7.1711241941065289</v>
      </c>
      <c r="M47" s="88">
        <v>7.4564901256434366</v>
      </c>
      <c r="N47" s="88">
        <v>4.9733059977885592</v>
      </c>
      <c r="O47" s="88">
        <v>4.4393376189314093</v>
      </c>
      <c r="P47" s="88">
        <v>3.9858045261894022</v>
      </c>
      <c r="Q47" s="88">
        <v>4.6673600740143071</v>
      </c>
      <c r="R47" s="88">
        <v>3.5507516774874821</v>
      </c>
      <c r="S47" s="88">
        <v>4.151575414163319</v>
      </c>
      <c r="T47" s="88">
        <v>3.8967445695697691</v>
      </c>
      <c r="U47" s="88">
        <v>2.9675152901215438</v>
      </c>
      <c r="V47" s="88">
        <v>3.5069925059240892</v>
      </c>
      <c r="W47" s="88">
        <v>2.6970882142813819</v>
      </c>
      <c r="X47" s="5"/>
      <c r="Y47" s="5"/>
      <c r="Z47" s="5"/>
      <c r="AA47" s="5"/>
      <c r="AB47" s="5"/>
      <c r="AC47" s="5"/>
      <c r="AD47" s="5"/>
    </row>
    <row r="48" spans="1:30" ht="16.5" customHeight="1" thickBot="1" x14ac:dyDescent="0.3">
      <c r="A48" s="194" t="s">
        <v>304</v>
      </c>
      <c r="B48" s="195"/>
      <c r="C48" s="110">
        <v>0.89390321903851233</v>
      </c>
      <c r="D48" s="107">
        <v>16.11844474353077</v>
      </c>
      <c r="E48" s="107">
        <v>21.344963705793042</v>
      </c>
      <c r="F48" s="107">
        <v>26.340698829407259</v>
      </c>
      <c r="G48" s="107">
        <v>26.35828443084705</v>
      </c>
      <c r="H48" s="107">
        <v>26.476849497191058</v>
      </c>
      <c r="I48" s="107">
        <v>18.112014553551393</v>
      </c>
      <c r="J48" s="107">
        <v>15.687935726781028</v>
      </c>
      <c r="K48" s="107">
        <v>10.803602467182023</v>
      </c>
      <c r="L48" s="107">
        <v>6.6024494705958432</v>
      </c>
      <c r="M48" s="107">
        <v>6.8062462412362317</v>
      </c>
      <c r="N48" s="107">
        <v>4.5387228290325661</v>
      </c>
      <c r="O48" s="107">
        <v>3.7978215811830864</v>
      </c>
      <c r="P48" s="107">
        <v>3.3928326000490165</v>
      </c>
      <c r="Q48" s="107">
        <v>3.976470059655604</v>
      </c>
      <c r="R48" s="107">
        <v>2.9868952458454947</v>
      </c>
      <c r="S48" s="107">
        <v>3.4963928372319488</v>
      </c>
      <c r="T48" s="107">
        <v>3.315105542893098</v>
      </c>
      <c r="U48" s="107">
        <v>2.507455644592075</v>
      </c>
      <c r="V48" s="107">
        <v>3.0301745186772604</v>
      </c>
      <c r="W48" s="107">
        <v>2.3137623621828931</v>
      </c>
      <c r="X48" s="5"/>
      <c r="Y48" s="5"/>
      <c r="Z48" s="5"/>
      <c r="AA48" s="5"/>
      <c r="AB48" s="5"/>
      <c r="AC48" s="5"/>
      <c r="AD48" s="5"/>
    </row>
    <row r="49" spans="1:30" s="5" customFormat="1" ht="16.5" customHeight="1" x14ac:dyDescent="0.25">
      <c r="A49" s="111"/>
      <c r="B49" s="111"/>
      <c r="C49" s="113">
        <f>AVERAGE(C41:C48)</f>
        <v>0.68016572805380038</v>
      </c>
      <c r="D49" s="113">
        <f>AVERAGE(D41:D48)</f>
        <v>13.20371709217099</v>
      </c>
      <c r="E49" s="113">
        <f t="shared" ref="E49" si="46">AVERAGE(E41:E48)</f>
        <v>18.233797014718007</v>
      </c>
      <c r="F49" s="113">
        <f t="shared" ref="F49" si="47">AVERAGE(F41:F48)</f>
        <v>22.68954400786982</v>
      </c>
      <c r="G49" s="113">
        <f t="shared" ref="G49" si="48">AVERAGE(G41:G48)</f>
        <v>22.654601989788194</v>
      </c>
      <c r="H49" s="113">
        <f t="shared" ref="H49" si="49">AVERAGE(H41:H48)</f>
        <v>24.10861141476731</v>
      </c>
      <c r="I49" s="113">
        <f t="shared" ref="I49" si="50">AVERAGE(I41:I48)</f>
        <v>17.083518777577744</v>
      </c>
      <c r="J49" s="113">
        <f t="shared" ref="J49" si="51">AVERAGE(J41:J48)</f>
        <v>13.50261884590461</v>
      </c>
      <c r="K49" s="113">
        <f t="shared" ref="K49" si="52">AVERAGE(K41:K48)</f>
        <v>8.6557352101976299</v>
      </c>
      <c r="L49" s="113">
        <f t="shared" ref="L49" si="53">AVERAGE(L41:L48)</f>
        <v>5.2516782813096192</v>
      </c>
      <c r="M49" s="113">
        <f t="shared" ref="M49" si="54">AVERAGE(M41:M48)</f>
        <v>5.5830314326841126</v>
      </c>
      <c r="N49" s="113">
        <f t="shared" ref="N49" si="55">AVERAGE(N41:N48)</f>
        <v>3.838784029917309</v>
      </c>
      <c r="O49" s="113">
        <f t="shared" ref="O49" si="56">AVERAGE(O41:O48)</f>
        <v>3.3340354083717143</v>
      </c>
      <c r="P49" s="113">
        <f t="shared" ref="P49" si="57">AVERAGE(P41:P48)</f>
        <v>3.0188453900520691</v>
      </c>
      <c r="Q49" s="113">
        <f t="shared" ref="Q49" si="58">AVERAGE(Q41:Q48)</f>
        <v>3.4799127247954571</v>
      </c>
      <c r="R49" s="113">
        <f t="shared" ref="R49" si="59">AVERAGE(R41:R48)</f>
        <v>2.647864198689784</v>
      </c>
      <c r="S49" s="113">
        <f t="shared" ref="S49" si="60">AVERAGE(S41:S48)</f>
        <v>3.1498609186267585</v>
      </c>
      <c r="T49" s="113">
        <f t="shared" ref="T49" si="61">AVERAGE(T41:T48)</f>
        <v>2.958800128010576</v>
      </c>
      <c r="U49" s="113">
        <f t="shared" ref="U49" si="62">AVERAGE(U41:U48)</f>
        <v>2.2812213184993033</v>
      </c>
      <c r="V49" s="113">
        <f t="shared" ref="V49" si="63">AVERAGE(V41:V48)</f>
        <v>2.7637589207218012</v>
      </c>
      <c r="W49" s="113">
        <f t="shared" ref="W49" si="64">AVERAGE(W41:W48)</f>
        <v>2.1013949525327185</v>
      </c>
    </row>
    <row r="50" spans="1:30" s="5" customFormat="1" ht="16.5" customHeight="1" x14ac:dyDescent="0.25">
      <c r="A50" s="111"/>
      <c r="B50" s="111"/>
      <c r="C50" s="113">
        <f>STDEV(C41:C48)</f>
        <v>0.19820582966675265</v>
      </c>
      <c r="D50" s="113">
        <f t="shared" ref="D50:W50" si="65">STDEV(D41:D48)</f>
        <v>3.2870351040152772</v>
      </c>
      <c r="E50" s="113">
        <f t="shared" si="65"/>
        <v>3.7416022454855495</v>
      </c>
      <c r="F50" s="113">
        <f t="shared" si="65"/>
        <v>4.6291360475712686</v>
      </c>
      <c r="G50" s="113">
        <f t="shared" si="65"/>
        <v>4.5800479708503925</v>
      </c>
      <c r="H50" s="113">
        <f t="shared" si="65"/>
        <v>5.0611351940147422</v>
      </c>
      <c r="I50" s="113">
        <f t="shared" si="65"/>
        <v>4.6171205461564968</v>
      </c>
      <c r="J50" s="113">
        <f t="shared" si="65"/>
        <v>4.0699494039194697</v>
      </c>
      <c r="K50" s="113">
        <f t="shared" si="65"/>
        <v>2.3181554982002517</v>
      </c>
      <c r="L50" s="113">
        <f t="shared" si="65"/>
        <v>1.3688776449376283</v>
      </c>
      <c r="M50" s="113">
        <f t="shared" si="65"/>
        <v>1.4442987719465179</v>
      </c>
      <c r="N50" s="113">
        <f t="shared" si="65"/>
        <v>0.95143888039471913</v>
      </c>
      <c r="O50" s="113">
        <f t="shared" si="65"/>
        <v>0.81317263887784186</v>
      </c>
      <c r="P50" s="113">
        <f t="shared" si="65"/>
        <v>0.70692934622785897</v>
      </c>
      <c r="Q50" s="113">
        <f t="shared" si="65"/>
        <v>0.82324959245724671</v>
      </c>
      <c r="R50" s="113">
        <f t="shared" si="65"/>
        <v>0.61991639915546481</v>
      </c>
      <c r="S50" s="113">
        <f t="shared" si="65"/>
        <v>0.75001607976432416</v>
      </c>
      <c r="T50" s="113">
        <f t="shared" si="65"/>
        <v>0.70212220431341243</v>
      </c>
      <c r="U50" s="113">
        <f t="shared" si="65"/>
        <v>0.57062143008165978</v>
      </c>
      <c r="V50" s="113">
        <f t="shared" si="65"/>
        <v>0.68040987131264741</v>
      </c>
      <c r="W50" s="113">
        <f t="shared" si="65"/>
        <v>0.51818961341633085</v>
      </c>
    </row>
    <row r="51" spans="1:30" s="5" customFormat="1" ht="16.5" customHeight="1" x14ac:dyDescent="0.25">
      <c r="A51" s="111"/>
      <c r="B51" s="111"/>
      <c r="C51" s="113">
        <f>C50/(SQRT(8))</f>
        <v>7.0076343114033282E-2</v>
      </c>
      <c r="D51" s="113">
        <f t="shared" ref="D51" si="66">D50/(SQRT(8))</f>
        <v>1.1621424060237155</v>
      </c>
      <c r="E51" s="113">
        <f t="shared" ref="E51" si="67">E50/(SQRT(8))</f>
        <v>1.3228561601428226</v>
      </c>
      <c r="F51" s="113">
        <f t="shared" ref="F51" si="68">F50/(SQRT(8))</f>
        <v>1.6366467451363682</v>
      </c>
      <c r="G51" s="113">
        <f t="shared" ref="G51" si="69">G50/(SQRT(8))</f>
        <v>1.6192914891739996</v>
      </c>
      <c r="H51" s="113">
        <f t="shared" ref="H51" si="70">H50/(SQRT(8))</f>
        <v>1.7893815080948585</v>
      </c>
      <c r="I51" s="113">
        <f t="shared" ref="I51" si="71">I50/(SQRT(8))</f>
        <v>1.6323986238714974</v>
      </c>
      <c r="J51" s="113">
        <f t="shared" ref="J51" si="72">J50/(SQRT(8))</f>
        <v>1.4389444112988019</v>
      </c>
      <c r="K51" s="113">
        <f t="shared" ref="K51" si="73">K50/(SQRT(8))</f>
        <v>0.81959173631113869</v>
      </c>
      <c r="L51" s="113">
        <f t="shared" ref="L51" si="74">L50/(SQRT(8))</f>
        <v>0.483971332675034</v>
      </c>
      <c r="M51" s="113">
        <f t="shared" ref="M51" si="75">M50/(SQRT(8))</f>
        <v>0.5106367278513928</v>
      </c>
      <c r="N51" s="113">
        <f t="shared" ref="N51" si="76">N50/(SQRT(8))</f>
        <v>0.33638444210582119</v>
      </c>
      <c r="O51" s="113">
        <f t="shared" ref="O51" si="77">O50/(SQRT(8))</f>
        <v>0.28749994361294073</v>
      </c>
      <c r="P51" s="113">
        <f t="shared" ref="P51" si="78">P50/(SQRT(8))</f>
        <v>0.24993726726874588</v>
      </c>
      <c r="Q51" s="113">
        <f t="shared" ref="Q51" si="79">Q50/(SQRT(8))</f>
        <v>0.29106268471779034</v>
      </c>
      <c r="R51" s="113">
        <f t="shared" ref="R51" si="80">R50/(SQRT(8))</f>
        <v>0.21917354480578785</v>
      </c>
      <c r="S51" s="113">
        <f t="shared" ref="S51" si="81">S50/(SQRT(8))</f>
        <v>0.26517072800015207</v>
      </c>
      <c r="T51" s="113">
        <f t="shared" ref="T51" si="82">T50/(SQRT(8))</f>
        <v>0.24823768594583026</v>
      </c>
      <c r="U51" s="113">
        <f t="shared" ref="U51" si="83">U50/(SQRT(8))</f>
        <v>0.20174514135055349</v>
      </c>
      <c r="V51" s="113">
        <f t="shared" ref="V51" si="84">V50/(SQRT(8))</f>
        <v>0.24056121699571956</v>
      </c>
      <c r="W51" s="113">
        <f t="shared" ref="W51" si="85">W50/(SQRT(8))</f>
        <v>0.18320769479356155</v>
      </c>
    </row>
    <row r="52" spans="1:30" ht="27" customHeight="1" thickBot="1" x14ac:dyDescent="0.45">
      <c r="A52" s="87" t="s">
        <v>35</v>
      </c>
      <c r="B52" s="87"/>
      <c r="C52" s="89">
        <v>0</v>
      </c>
      <c r="D52" s="89">
        <v>1</v>
      </c>
      <c r="E52" s="89">
        <v>2</v>
      </c>
      <c r="F52" s="89">
        <v>3</v>
      </c>
      <c r="G52" s="89">
        <v>4</v>
      </c>
      <c r="H52" s="89">
        <v>5</v>
      </c>
      <c r="I52" s="89">
        <v>6</v>
      </c>
      <c r="J52" s="89">
        <v>7</v>
      </c>
      <c r="K52" s="89">
        <v>8</v>
      </c>
      <c r="L52" s="89">
        <v>9</v>
      </c>
      <c r="M52" s="89">
        <v>10</v>
      </c>
      <c r="N52" s="89">
        <v>11</v>
      </c>
      <c r="O52" s="89">
        <v>12</v>
      </c>
      <c r="P52" s="89">
        <v>13</v>
      </c>
      <c r="Q52" s="89">
        <v>14</v>
      </c>
      <c r="R52" s="89">
        <v>15</v>
      </c>
      <c r="S52" s="89">
        <v>16</v>
      </c>
      <c r="T52" s="89">
        <v>17</v>
      </c>
      <c r="U52" s="89">
        <v>18</v>
      </c>
      <c r="V52" s="89">
        <v>19</v>
      </c>
      <c r="W52" s="89">
        <v>20</v>
      </c>
      <c r="X52" s="87"/>
      <c r="Y52" s="87"/>
      <c r="Z52" s="87"/>
      <c r="AA52" s="87"/>
      <c r="AB52" s="87"/>
      <c r="AC52" s="2" t="s">
        <v>35</v>
      </c>
      <c r="AD52" s="5"/>
    </row>
    <row r="53" spans="1:30" ht="16.5" customHeight="1" thickBot="1" x14ac:dyDescent="0.3">
      <c r="A53" s="194" t="s">
        <v>295</v>
      </c>
      <c r="B53" s="195"/>
      <c r="C53" s="88">
        <v>1.5186919814253221</v>
      </c>
      <c r="D53" s="88">
        <v>24.164206016474193</v>
      </c>
      <c r="E53" s="88">
        <v>25.512769369725813</v>
      </c>
      <c r="F53" s="88">
        <v>25.296401360516125</v>
      </c>
      <c r="G53" s="88">
        <v>24.414135870209673</v>
      </c>
      <c r="H53" s="88">
        <v>22.785885235145159</v>
      </c>
      <c r="I53" s="88">
        <v>19.583165892516128</v>
      </c>
      <c r="J53" s="88">
        <v>17.467955221129028</v>
      </c>
      <c r="K53" s="88">
        <v>9.9118416545322585</v>
      </c>
      <c r="L53" s="88">
        <v>6.1377158101064522</v>
      </c>
      <c r="M53" s="88">
        <v>6.7476312109338705</v>
      </c>
      <c r="N53" s="88">
        <v>3.6973808137806459</v>
      </c>
      <c r="O53" s="88">
        <v>2.678275952635484</v>
      </c>
      <c r="P53" s="88">
        <v>2.2835062764500003</v>
      </c>
      <c r="Q53" s="88">
        <v>2.5592703527258065</v>
      </c>
      <c r="R53" s="88">
        <v>1.7603768820112899</v>
      </c>
      <c r="S53" s="88">
        <v>1.8975952642548386</v>
      </c>
      <c r="T53" s="88">
        <v>1.5609086424758067</v>
      </c>
      <c r="U53" s="88">
        <v>1.1658794651096775</v>
      </c>
      <c r="V53" s="88">
        <v>0.83911302180322556</v>
      </c>
      <c r="W53" s="88">
        <v>0.14638938735370968</v>
      </c>
      <c r="X53" s="5"/>
      <c r="Y53" s="5"/>
      <c r="Z53" s="5"/>
      <c r="AA53" s="5"/>
      <c r="AB53" s="5"/>
      <c r="AC53" s="5"/>
      <c r="AD53" s="5"/>
    </row>
    <row r="54" spans="1:30" ht="16.5" customHeight="1" thickBot="1" x14ac:dyDescent="0.3">
      <c r="A54" s="194" t="s">
        <v>296</v>
      </c>
      <c r="B54" s="195"/>
      <c r="C54" s="88">
        <v>0.63306307138005979</v>
      </c>
      <c r="D54" s="88">
        <v>14.272758976511779</v>
      </c>
      <c r="E54" s="88">
        <v>22.021718589158677</v>
      </c>
      <c r="F54" s="88">
        <v>28.952453089886319</v>
      </c>
      <c r="G54" s="88">
        <v>30.623459679948795</v>
      </c>
      <c r="H54" s="88">
        <v>38.657058608817756</v>
      </c>
      <c r="I54" s="88">
        <v>30.142060040744383</v>
      </c>
      <c r="J54" s="88">
        <v>26.778014880980177</v>
      </c>
      <c r="K54" s="88">
        <v>15.587096870109665</v>
      </c>
      <c r="L54" s="88">
        <v>9.6606685864951469</v>
      </c>
      <c r="M54" s="88">
        <v>10.453681553003356</v>
      </c>
      <c r="N54" s="88">
        <v>6.6046164049568175</v>
      </c>
      <c r="O54" s="88">
        <v>5.8155416925093588</v>
      </c>
      <c r="P54" s="88">
        <v>5.1806331349107388</v>
      </c>
      <c r="Q54" s="88">
        <v>6.5141063236189511</v>
      </c>
      <c r="R54" s="88">
        <v>5.0219018334801966</v>
      </c>
      <c r="S54" s="88">
        <v>5.7245565884033924</v>
      </c>
      <c r="T54" s="88">
        <v>5.4275935971223319</v>
      </c>
      <c r="U54" s="88">
        <v>4.0458569833197027</v>
      </c>
      <c r="V54" s="88">
        <v>4.8370557103502803</v>
      </c>
      <c r="W54" s="88">
        <v>3.7701772888217162</v>
      </c>
      <c r="X54" s="5"/>
      <c r="Y54" s="5"/>
      <c r="Z54" s="5"/>
      <c r="AA54" s="5"/>
      <c r="AB54" s="5"/>
      <c r="AC54" s="5"/>
      <c r="AD54" s="5"/>
    </row>
    <row r="55" spans="1:30" ht="16.5" customHeight="1" thickBot="1" x14ac:dyDescent="0.3">
      <c r="A55" s="194" t="s">
        <v>297</v>
      </c>
      <c r="B55" s="195"/>
      <c r="C55" s="88">
        <v>1.0299180638357834</v>
      </c>
      <c r="D55" s="88">
        <v>16.800828201661862</v>
      </c>
      <c r="E55" s="88">
        <v>20.242754452841861</v>
      </c>
      <c r="F55" s="88">
        <v>25.162514263632318</v>
      </c>
      <c r="G55" s="88">
        <v>25.323494740905812</v>
      </c>
      <c r="H55" s="88">
        <v>25.543409443416504</v>
      </c>
      <c r="I55" s="88">
        <v>14.379912594793259</v>
      </c>
      <c r="J55" s="88">
        <v>10.566837893297675</v>
      </c>
      <c r="K55" s="88">
        <v>6.9740260600572093</v>
      </c>
      <c r="L55" s="88">
        <v>3.6909520168693026</v>
      </c>
      <c r="M55" s="88">
        <v>4.2745606888716043</v>
      </c>
      <c r="N55" s="88">
        <v>2.922627748292232</v>
      </c>
      <c r="O55" s="88">
        <v>2.4121275024384423</v>
      </c>
      <c r="P55" s="88">
        <v>2.1249800659303717</v>
      </c>
      <c r="Q55" s="88">
        <v>2.4308037953087438</v>
      </c>
      <c r="R55" s="88">
        <v>1.6806346579834652</v>
      </c>
      <c r="S55" s="88">
        <v>2.0070949107489766</v>
      </c>
      <c r="T55" s="88">
        <v>1.7748421513845813</v>
      </c>
      <c r="U55" s="88">
        <v>1.3123117199993724</v>
      </c>
      <c r="V55" s="88">
        <v>1.4968022038195585</v>
      </c>
      <c r="W55" s="88">
        <v>1.1316544050686279</v>
      </c>
      <c r="X55" s="5"/>
      <c r="Y55" s="5"/>
      <c r="Z55" s="5"/>
      <c r="AA55" s="5"/>
      <c r="AB55" s="5"/>
      <c r="AC55" s="5"/>
      <c r="AD55" s="5"/>
    </row>
    <row r="56" spans="1:30" ht="16.5" customHeight="1" thickBot="1" x14ac:dyDescent="0.3">
      <c r="A56" s="194" t="s">
        <v>298</v>
      </c>
      <c r="B56" s="195"/>
      <c r="C56" s="88">
        <v>2.0220110094323047</v>
      </c>
      <c r="D56" s="88">
        <v>31.757622037171263</v>
      </c>
      <c r="E56" s="88">
        <v>34.824328674881201</v>
      </c>
      <c r="F56" s="88">
        <v>35.950130219221258</v>
      </c>
      <c r="G56" s="88">
        <v>32.62647787028471</v>
      </c>
      <c r="H56" s="88">
        <v>32.220184889367864</v>
      </c>
      <c r="I56" s="88">
        <v>24.98725227799234</v>
      </c>
      <c r="J56" s="88">
        <v>23.994850623013448</v>
      </c>
      <c r="K56" s="88">
        <v>15.027739303759823</v>
      </c>
      <c r="L56" s="88">
        <v>7.8759815289173805</v>
      </c>
      <c r="M56" s="88">
        <v>7.9241895852591444</v>
      </c>
      <c r="N56" s="88">
        <v>5.169799156934249</v>
      </c>
      <c r="O56" s="88">
        <v>4.2584717172506492</v>
      </c>
      <c r="P56" s="88">
        <v>3.7609162497900037</v>
      </c>
      <c r="Q56" s="88">
        <v>4.2730623974483279</v>
      </c>
      <c r="R56" s="88">
        <v>3.1234022926315057</v>
      </c>
      <c r="S56" s="88">
        <v>3.7224696795485608</v>
      </c>
      <c r="T56" s="88">
        <v>3.3246682751622236</v>
      </c>
      <c r="U56" s="88">
        <v>2.5405754048193794</v>
      </c>
      <c r="V56" s="88">
        <v>2.9922732699494889</v>
      </c>
      <c r="W56" s="88">
        <v>2.4138855414471303</v>
      </c>
      <c r="X56" s="5"/>
      <c r="Y56" s="5"/>
      <c r="Z56" s="5"/>
      <c r="AA56" s="5"/>
      <c r="AB56" s="5"/>
      <c r="AC56" s="5"/>
      <c r="AD56" s="5"/>
    </row>
    <row r="57" spans="1:30" ht="16.5" customHeight="1" thickBot="1" x14ac:dyDescent="0.3">
      <c r="A57" s="194" t="s">
        <v>299</v>
      </c>
      <c r="B57" s="195"/>
      <c r="C57" s="88">
        <v>1.2553072441602471</v>
      </c>
      <c r="D57" s="88">
        <v>23.275578699994298</v>
      </c>
      <c r="E57" s="88">
        <v>29.654070427379164</v>
      </c>
      <c r="F57" s="88">
        <v>37.018563213646509</v>
      </c>
      <c r="G57" s="88">
        <v>37.208793101621907</v>
      </c>
      <c r="H57" s="88">
        <v>37.761571550764536</v>
      </c>
      <c r="I57" s="88">
        <v>30.523157903856855</v>
      </c>
      <c r="J57" s="88">
        <v>26.757762597702062</v>
      </c>
      <c r="K57" s="88">
        <v>17.810216267535182</v>
      </c>
      <c r="L57" s="88">
        <v>10.767676096027662</v>
      </c>
      <c r="M57" s="88">
        <v>10.817462014453882</v>
      </c>
      <c r="N57" s="88">
        <v>6.7339352346885208</v>
      </c>
      <c r="O57" s="88">
        <v>5.5725753589078746</v>
      </c>
      <c r="P57" s="88">
        <v>4.7992256975020169</v>
      </c>
      <c r="Q57" s="88">
        <v>5.311681376621781</v>
      </c>
      <c r="R57" s="88">
        <v>3.8799082100638413</v>
      </c>
      <c r="S57" s="88">
        <v>4.4149486968276141</v>
      </c>
      <c r="T57" s="88">
        <v>4.0580162090199297</v>
      </c>
      <c r="U57" s="88">
        <v>3.0867730123343664</v>
      </c>
      <c r="V57" s="88">
        <v>3.6340685913073711</v>
      </c>
      <c r="W57" s="88">
        <v>2.790345765676074</v>
      </c>
      <c r="X57" s="5"/>
      <c r="Y57" s="5"/>
      <c r="Z57" s="5"/>
      <c r="AA57" s="5"/>
      <c r="AB57" s="5"/>
      <c r="AC57" s="5"/>
      <c r="AD57" s="5"/>
    </row>
    <row r="58" spans="1:30" ht="16.5" thickBot="1" x14ac:dyDescent="0.3">
      <c r="A58" s="194" t="s">
        <v>300</v>
      </c>
      <c r="B58" s="195"/>
      <c r="C58" s="88">
        <v>0.53702918106385478</v>
      </c>
      <c r="D58" s="88">
        <v>11.829208574300033</v>
      </c>
      <c r="E58" s="88">
        <v>19.804461763131822</v>
      </c>
      <c r="F58" s="88">
        <v>27.590620529753028</v>
      </c>
      <c r="G58" s="88">
        <v>26.961478997253639</v>
      </c>
      <c r="H58" s="88">
        <v>28.015290179140308</v>
      </c>
      <c r="I58" s="88">
        <v>25.370813782709689</v>
      </c>
      <c r="J58" s="88">
        <v>28.688773603313329</v>
      </c>
      <c r="K58" s="88">
        <v>15.7631291741897</v>
      </c>
      <c r="L58" s="88">
        <v>7.8646073981666671</v>
      </c>
      <c r="M58" s="88">
        <v>8.0804376146084849</v>
      </c>
      <c r="N58" s="88">
        <v>5.3392194950205765</v>
      </c>
      <c r="O58" s="88">
        <v>4.5635710457428189</v>
      </c>
      <c r="P58" s="88">
        <v>3.9082864135720312</v>
      </c>
      <c r="Q58" s="88">
        <v>4.4521812794698192</v>
      </c>
      <c r="R58" s="88">
        <v>3.3362609541930004</v>
      </c>
      <c r="S58" s="88">
        <v>3.8119002116368481</v>
      </c>
      <c r="T58" s="88">
        <v>3.5911838161273941</v>
      </c>
      <c r="U58" s="88">
        <v>2.5952773369779996</v>
      </c>
      <c r="V58" s="88">
        <v>3.1264881811238485</v>
      </c>
      <c r="W58" s="88">
        <v>2.3353620568649083</v>
      </c>
      <c r="X58" s="5"/>
      <c r="Y58" s="5"/>
      <c r="Z58" s="5"/>
      <c r="AA58" s="5"/>
      <c r="AB58" s="5"/>
      <c r="AC58" s="5"/>
      <c r="AD58" s="5"/>
    </row>
    <row r="59" spans="1:30" ht="16.5" thickBot="1" x14ac:dyDescent="0.3">
      <c r="A59" s="194" t="s">
        <v>301</v>
      </c>
      <c r="B59" s="195"/>
      <c r="C59" s="88">
        <v>0.72525784391315462</v>
      </c>
      <c r="D59" s="88">
        <v>16.920766147883825</v>
      </c>
      <c r="E59" s="88">
        <v>26.538378433771165</v>
      </c>
      <c r="F59" s="88">
        <v>35.701274990114996</v>
      </c>
      <c r="G59" s="88">
        <v>36.099889999304644</v>
      </c>
      <c r="H59" s="88">
        <v>38.463683907950752</v>
      </c>
      <c r="I59" s="88">
        <v>33.000837841713569</v>
      </c>
      <c r="J59" s="88">
        <v>30.483618847209691</v>
      </c>
      <c r="K59" s="88">
        <v>17.169696635792427</v>
      </c>
      <c r="L59" s="88">
        <v>9.2462784031107752</v>
      </c>
      <c r="M59" s="88">
        <v>9.3894898673276579</v>
      </c>
      <c r="N59" s="88">
        <v>6.3952597719600099</v>
      </c>
      <c r="O59" s="88">
        <v>5.5624028212821583</v>
      </c>
      <c r="P59" s="88">
        <v>4.9278371967174914</v>
      </c>
      <c r="Q59" s="88">
        <v>5.5528830519565027</v>
      </c>
      <c r="R59" s="88">
        <v>4.1973587114823196</v>
      </c>
      <c r="S59" s="88">
        <v>4.8736796526679935</v>
      </c>
      <c r="T59" s="88">
        <v>4.5862877478265602</v>
      </c>
      <c r="U59" s="88">
        <v>3.458681953798358</v>
      </c>
      <c r="V59" s="88">
        <v>4.0376320303941231</v>
      </c>
      <c r="W59" s="88">
        <v>3.0530628228051402</v>
      </c>
      <c r="X59" s="5"/>
      <c r="Y59" s="5"/>
      <c r="Z59" s="5"/>
      <c r="AA59" s="5"/>
      <c r="AB59" s="5"/>
      <c r="AC59" s="5"/>
      <c r="AD59" s="5"/>
    </row>
    <row r="60" spans="1:30" s="5" customFormat="1" ht="16.5" thickBot="1" x14ac:dyDescent="0.3">
      <c r="A60" s="194" t="s">
        <v>305</v>
      </c>
      <c r="B60" s="195"/>
      <c r="C60" s="88">
        <v>0.56184294915216182</v>
      </c>
      <c r="D60" s="88">
        <v>12.004975896508427</v>
      </c>
      <c r="E60" s="88">
        <v>17.055060689501957</v>
      </c>
      <c r="F60" s="88">
        <v>20.921071411048398</v>
      </c>
      <c r="G60" s="88">
        <v>20.646708162173947</v>
      </c>
      <c r="H60" s="88">
        <v>24.872974085129428</v>
      </c>
      <c r="I60" s="88">
        <v>21.598519780574879</v>
      </c>
      <c r="J60" s="88">
        <v>18.582681511904621</v>
      </c>
      <c r="K60" s="88">
        <v>10.080229834107904</v>
      </c>
      <c r="L60" s="88">
        <v>5.4763109275428423</v>
      </c>
      <c r="M60" s="88">
        <v>5.7493857262049266</v>
      </c>
      <c r="N60" s="88">
        <v>3.8864287477565109</v>
      </c>
      <c r="O60" s="88">
        <v>3.4922562467529521</v>
      </c>
      <c r="P60" s="88">
        <v>3.0702437300840146</v>
      </c>
      <c r="Q60" s="88">
        <v>3.5377150168006537</v>
      </c>
      <c r="R60" s="88">
        <v>2.6533683101672323</v>
      </c>
      <c r="S60" s="88">
        <v>3.183707614107758</v>
      </c>
      <c r="T60" s="88">
        <v>2.9029246045224375</v>
      </c>
      <c r="U60" s="88">
        <v>2.1818782698064614</v>
      </c>
      <c r="V60" s="88">
        <v>2.6245415687757139</v>
      </c>
      <c r="W60" s="88">
        <v>1.9998233373859919</v>
      </c>
    </row>
    <row r="61" spans="1:30" ht="16.5" thickBot="1" x14ac:dyDescent="0.3">
      <c r="A61" s="194" t="s">
        <v>304</v>
      </c>
      <c r="B61" s="195"/>
      <c r="C61" s="110">
        <v>0.75234571767753899</v>
      </c>
      <c r="D61" s="107">
        <v>16.469431125454843</v>
      </c>
      <c r="E61" s="107">
        <v>25.624822114422805</v>
      </c>
      <c r="F61" s="107">
        <v>34.951928128081121</v>
      </c>
      <c r="G61" s="107">
        <v>35.388675465319949</v>
      </c>
      <c r="H61" s="107">
        <v>34.480949665011281</v>
      </c>
      <c r="I61" s="107">
        <v>28.831583966046548</v>
      </c>
      <c r="J61" s="107">
        <v>24.541792747909042</v>
      </c>
      <c r="K61" s="107">
        <v>15.378206743559582</v>
      </c>
      <c r="L61" s="107">
        <v>9.2405838052174403</v>
      </c>
      <c r="M61" s="107">
        <v>8.8973727954335757</v>
      </c>
      <c r="N61" s="107">
        <v>5.754365412527946</v>
      </c>
      <c r="O61" s="107">
        <v>4.7710917642697783</v>
      </c>
      <c r="P61" s="107">
        <v>4.2318062183454703</v>
      </c>
      <c r="Q61" s="107">
        <v>4.5483928782208114</v>
      </c>
      <c r="R61" s="107">
        <v>3.318931913818203</v>
      </c>
      <c r="S61" s="107">
        <v>3.8710253585130472</v>
      </c>
      <c r="T61" s="107">
        <v>3.4185534779314617</v>
      </c>
      <c r="U61" s="107">
        <v>2.5008495768374583</v>
      </c>
      <c r="V61" s="107">
        <v>2.9256880549866433</v>
      </c>
      <c r="W61" s="107">
        <v>2.2267314115149448</v>
      </c>
      <c r="X61" s="5"/>
      <c r="Y61" s="5"/>
      <c r="Z61" s="5"/>
      <c r="AA61" s="5"/>
      <c r="AB61" s="5"/>
      <c r="AC61" s="5"/>
      <c r="AD61" s="5"/>
    </row>
    <row r="62" spans="1:30" s="5" customFormat="1" ht="15.75" x14ac:dyDescent="0.25">
      <c r="A62" s="111" t="s">
        <v>3</v>
      </c>
      <c r="B62" s="111"/>
      <c r="C62" s="88">
        <f>AVERAGE(C53:C61)</f>
        <v>1.0039407846711585</v>
      </c>
      <c r="D62" s="88">
        <f t="shared" ref="D62" si="86">AVERAGE(D53:D61)</f>
        <v>18.610597297328944</v>
      </c>
      <c r="E62" s="88">
        <f t="shared" ref="E62" si="87">AVERAGE(E53:E61)</f>
        <v>24.586484946090494</v>
      </c>
      <c r="F62" s="88">
        <f t="shared" ref="F62" si="88">AVERAGE(F53:F61)</f>
        <v>30.171661911766673</v>
      </c>
      <c r="G62" s="88">
        <f t="shared" ref="G62" si="89">AVERAGE(G53:G61)</f>
        <v>29.921457098558122</v>
      </c>
      <c r="H62" s="88">
        <f t="shared" ref="H62" si="90">AVERAGE(H53:H61)</f>
        <v>31.422334173860392</v>
      </c>
      <c r="I62" s="88">
        <f t="shared" ref="I62" si="91">AVERAGE(I53:I61)</f>
        <v>25.37970045343863</v>
      </c>
      <c r="J62" s="88">
        <f t="shared" ref="J62" si="92">AVERAGE(J53:J61)</f>
        <v>23.095809769606564</v>
      </c>
      <c r="K62" s="88">
        <f t="shared" ref="K62" si="93">AVERAGE(K53:K61)</f>
        <v>13.744686949293749</v>
      </c>
      <c r="L62" s="88">
        <f t="shared" ref="L62" si="94">AVERAGE(L53:L61)</f>
        <v>7.7734193969392971</v>
      </c>
      <c r="M62" s="88">
        <f t="shared" ref="M62" si="95">AVERAGE(M53:M61)</f>
        <v>8.0371345617885002</v>
      </c>
      <c r="N62" s="88">
        <f t="shared" ref="N62" si="96">AVERAGE(N53:N61)</f>
        <v>5.1670703095463892</v>
      </c>
      <c r="O62" s="88">
        <f t="shared" ref="O62" si="97">AVERAGE(O53:O61)</f>
        <v>4.3473682335321691</v>
      </c>
      <c r="P62" s="88">
        <f t="shared" ref="P62" si="98">AVERAGE(P53:P61)</f>
        <v>3.8097149981446825</v>
      </c>
      <c r="Q62" s="88">
        <f t="shared" ref="Q62" si="99">AVERAGE(Q53:Q61)</f>
        <v>4.3533440524634885</v>
      </c>
      <c r="R62" s="88">
        <f t="shared" ref="R62" si="100">AVERAGE(R53:R61)</f>
        <v>3.2191270850923392</v>
      </c>
      <c r="S62" s="88">
        <f t="shared" ref="S62" si="101">AVERAGE(S53:S61)</f>
        <v>3.7229975529676702</v>
      </c>
      <c r="T62" s="88">
        <f t="shared" ref="T62" si="102">AVERAGE(T53:T61)</f>
        <v>3.4049976135080806</v>
      </c>
      <c r="U62" s="88">
        <f t="shared" ref="U62" si="103">AVERAGE(U53:U61)</f>
        <v>2.5431204136669745</v>
      </c>
      <c r="V62" s="88">
        <f t="shared" ref="V62" si="104">AVERAGE(V53:V61)</f>
        <v>2.945962514723361</v>
      </c>
      <c r="W62" s="88">
        <f t="shared" ref="W62" si="105">AVERAGE(W53:W61)</f>
        <v>2.2074924463264711</v>
      </c>
    </row>
    <row r="63" spans="1:30" s="5" customFormat="1" ht="15.75" x14ac:dyDescent="0.25">
      <c r="A63" s="111" t="s">
        <v>4</v>
      </c>
      <c r="B63" s="111"/>
      <c r="C63" s="88">
        <f>STDEV(C53:C61)</f>
        <v>0.5071078746515314</v>
      </c>
      <c r="D63" s="88">
        <f t="shared" ref="D63:W63" si="106">STDEV(D53:D61)</f>
        <v>6.5631792531592756</v>
      </c>
      <c r="E63" s="88">
        <f t="shared" si="106"/>
        <v>5.4917667926619806</v>
      </c>
      <c r="F63" s="88">
        <f t="shared" si="106"/>
        <v>5.8766456662730624</v>
      </c>
      <c r="G63" s="88">
        <f t="shared" si="106"/>
        <v>5.8655030043035534</v>
      </c>
      <c r="H63" s="88">
        <f t="shared" si="106"/>
        <v>6.2824312704787086</v>
      </c>
      <c r="I63" s="88">
        <f t="shared" si="106"/>
        <v>6.0018645637624424</v>
      </c>
      <c r="J63" s="88">
        <f t="shared" si="106"/>
        <v>6.3712719629398826</v>
      </c>
      <c r="K63" s="88">
        <f t="shared" si="106"/>
        <v>3.7749703883584056</v>
      </c>
      <c r="L63" s="88">
        <f t="shared" si="106"/>
        <v>2.2772454696536126</v>
      </c>
      <c r="M63" s="88">
        <f t="shared" si="106"/>
        <v>2.1565888079813065</v>
      </c>
      <c r="N63" s="88">
        <f t="shared" si="106"/>
        <v>1.3803153890879833</v>
      </c>
      <c r="O63" s="88">
        <f t="shared" si="106"/>
        <v>1.2564535890566848</v>
      </c>
      <c r="P63" s="88">
        <f t="shared" si="106"/>
        <v>1.1187865336513194</v>
      </c>
      <c r="Q63" s="88">
        <f t="shared" si="106"/>
        <v>1.3537248622282632</v>
      </c>
      <c r="R63" s="88">
        <f t="shared" si="106"/>
        <v>1.0892316260268866</v>
      </c>
      <c r="S63" s="88">
        <f t="shared" si="106"/>
        <v>1.2452996364502122</v>
      </c>
      <c r="T63" s="88">
        <f t="shared" si="106"/>
        <v>1.2381550951257052</v>
      </c>
      <c r="U63" s="88">
        <f t="shared" si="106"/>
        <v>0.93131093641131035</v>
      </c>
      <c r="V63" s="88">
        <f t="shared" si="106"/>
        <v>1.2205942636493827</v>
      </c>
      <c r="W63" s="88">
        <f t="shared" si="106"/>
        <v>1.0609376645653068</v>
      </c>
    </row>
    <row r="64" spans="1:30" s="5" customFormat="1" ht="15.75" x14ac:dyDescent="0.25">
      <c r="A64" s="111" t="s">
        <v>5</v>
      </c>
      <c r="B64" s="111"/>
      <c r="C64" s="88">
        <f>C63/(SQRT(9))</f>
        <v>0.16903595821717712</v>
      </c>
      <c r="D64" s="88">
        <f t="shared" ref="D64" si="107">D63/(SQRT(9))</f>
        <v>2.1877264177197584</v>
      </c>
      <c r="E64" s="88">
        <f t="shared" ref="E64" si="108">E63/(SQRT(9))</f>
        <v>1.8305889308873269</v>
      </c>
      <c r="F64" s="88">
        <f t="shared" ref="F64" si="109">F63/(SQRT(9))</f>
        <v>1.9588818887576875</v>
      </c>
      <c r="G64" s="88">
        <f t="shared" ref="G64" si="110">G63/(SQRT(9))</f>
        <v>1.9551676681011845</v>
      </c>
      <c r="H64" s="88">
        <f t="shared" ref="H64" si="111">H63/(SQRT(9))</f>
        <v>2.0941437568262362</v>
      </c>
      <c r="I64" s="88">
        <f t="shared" ref="I64" si="112">I63/(SQRT(9))</f>
        <v>2.0006215212541476</v>
      </c>
      <c r="J64" s="88">
        <f t="shared" ref="J64" si="113">J63/(SQRT(9))</f>
        <v>2.1237573209799607</v>
      </c>
      <c r="K64" s="88">
        <f t="shared" ref="K64" si="114">K63/(SQRT(9))</f>
        <v>1.2583234627861353</v>
      </c>
      <c r="L64" s="88">
        <f t="shared" ref="L64" si="115">L63/(SQRT(9))</f>
        <v>0.75908182321787088</v>
      </c>
      <c r="M64" s="88">
        <f t="shared" ref="M64" si="116">M63/(SQRT(9))</f>
        <v>0.71886293599376883</v>
      </c>
      <c r="N64" s="88">
        <f t="shared" ref="N64" si="117">N63/(SQRT(9))</f>
        <v>0.46010512969599443</v>
      </c>
      <c r="O64" s="88">
        <f t="shared" ref="O64" si="118">O63/(SQRT(9))</f>
        <v>0.41881786301889495</v>
      </c>
      <c r="P64" s="88">
        <f t="shared" ref="P64" si="119">P63/(SQRT(9))</f>
        <v>0.37292884455043979</v>
      </c>
      <c r="Q64" s="88">
        <f t="shared" ref="Q64" si="120">Q63/(SQRT(9))</f>
        <v>0.45124162074275437</v>
      </c>
      <c r="R64" s="88">
        <f t="shared" ref="R64" si="121">R63/(SQRT(9))</f>
        <v>0.36307720867562887</v>
      </c>
      <c r="S64" s="88">
        <f t="shared" ref="S64" si="122">S63/(SQRT(9))</f>
        <v>0.41509987881673743</v>
      </c>
      <c r="T64" s="88">
        <f t="shared" ref="T64" si="123">T63/(SQRT(9))</f>
        <v>0.41271836504190174</v>
      </c>
      <c r="U64" s="88">
        <f t="shared" ref="U64" si="124">U63/(SQRT(9))</f>
        <v>0.31043697880377014</v>
      </c>
      <c r="V64" s="88">
        <f t="shared" ref="V64" si="125">V63/(SQRT(9))</f>
        <v>0.40686475454979426</v>
      </c>
      <c r="W64" s="88">
        <f t="shared" ref="W64" si="126">W63/(SQRT(9))</f>
        <v>0.35364588818843562</v>
      </c>
    </row>
    <row r="65" spans="1:30" ht="16.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s="5" customFormat="1" ht="16.5" customHeight="1" x14ac:dyDescent="0.25"/>
    <row r="67" spans="1:30" ht="16.5" customHeight="1" x14ac:dyDescent="0.25">
      <c r="X67" s="5"/>
      <c r="Y67" s="5"/>
      <c r="Z67" s="5"/>
      <c r="AA67" s="5"/>
      <c r="AB67" s="5"/>
      <c r="AC67" s="5"/>
      <c r="AD67" s="5"/>
    </row>
    <row r="68" spans="1:30" ht="24" customHeight="1" x14ac:dyDescent="0.25">
      <c r="X68" s="5"/>
      <c r="Y68" s="5"/>
      <c r="Z68" s="5"/>
      <c r="AA68" s="5"/>
      <c r="AB68" s="5"/>
      <c r="AC68" s="5"/>
      <c r="AD68" s="5"/>
    </row>
    <row r="69" spans="1:30" ht="15.75" x14ac:dyDescent="0.25">
      <c r="A69" s="221" t="s">
        <v>330</v>
      </c>
      <c r="B69" s="22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23.25" x14ac:dyDescent="0.35">
      <c r="A70" s="196" t="s">
        <v>424</v>
      </c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5"/>
      <c r="Y70" s="5"/>
      <c r="Z70" s="5"/>
      <c r="AA70" s="5"/>
      <c r="AB70" s="5"/>
      <c r="AC70" s="5"/>
      <c r="AD70" s="5"/>
    </row>
    <row r="71" spans="1:30" x14ac:dyDescent="0.25">
      <c r="A71" s="192" t="s">
        <v>419</v>
      </c>
      <c r="B71" s="192"/>
      <c r="C71" s="89">
        <v>0</v>
      </c>
      <c r="D71" s="89">
        <v>1</v>
      </c>
      <c r="E71" s="89">
        <v>2</v>
      </c>
      <c r="F71" s="89">
        <v>3</v>
      </c>
      <c r="G71" s="89">
        <v>4</v>
      </c>
      <c r="H71" s="89">
        <v>5</v>
      </c>
      <c r="I71" s="89">
        <v>6</v>
      </c>
      <c r="J71" s="89">
        <v>7</v>
      </c>
      <c r="K71" s="89">
        <v>8</v>
      </c>
      <c r="L71" s="89">
        <v>9</v>
      </c>
      <c r="M71" s="89">
        <v>10</v>
      </c>
      <c r="N71" s="89">
        <v>11</v>
      </c>
      <c r="O71" s="89">
        <v>12</v>
      </c>
      <c r="P71" s="89">
        <v>13</v>
      </c>
      <c r="Q71" s="89">
        <v>14</v>
      </c>
      <c r="R71" s="89">
        <v>15</v>
      </c>
      <c r="S71" s="89">
        <v>16</v>
      </c>
      <c r="T71" s="89">
        <v>17</v>
      </c>
      <c r="U71" s="89">
        <v>18</v>
      </c>
      <c r="V71" s="89">
        <v>19</v>
      </c>
      <c r="W71" s="89">
        <v>20</v>
      </c>
      <c r="X71" s="5"/>
      <c r="Y71" s="5"/>
      <c r="Z71" s="5"/>
      <c r="AA71" s="5"/>
      <c r="AB71" s="5"/>
      <c r="AC71" s="5"/>
      <c r="AD71" s="5"/>
    </row>
    <row r="72" spans="1:30" ht="18.75" x14ac:dyDescent="0.3">
      <c r="A72" s="90" t="s">
        <v>120</v>
      </c>
      <c r="B72" s="91"/>
      <c r="C72" s="137">
        <v>6.0000000000000001E-3</v>
      </c>
      <c r="D72" s="136" t="s">
        <v>310</v>
      </c>
      <c r="E72" s="136" t="s">
        <v>310</v>
      </c>
      <c r="F72" s="136" t="s">
        <v>310</v>
      </c>
      <c r="G72" s="136" t="s">
        <v>310</v>
      </c>
      <c r="H72" s="136" t="s">
        <v>310</v>
      </c>
      <c r="I72" s="136" t="s">
        <v>310</v>
      </c>
      <c r="J72" s="136" t="s">
        <v>310</v>
      </c>
      <c r="K72" s="136" t="s">
        <v>310</v>
      </c>
      <c r="L72" s="136" t="s">
        <v>310</v>
      </c>
      <c r="M72" s="136" t="s">
        <v>310</v>
      </c>
      <c r="N72" s="136" t="s">
        <v>310</v>
      </c>
      <c r="O72" s="136" t="s">
        <v>310</v>
      </c>
      <c r="P72" s="136" t="s">
        <v>310</v>
      </c>
      <c r="Q72" s="136" t="s">
        <v>310</v>
      </c>
      <c r="R72" s="136" t="s">
        <v>310</v>
      </c>
      <c r="S72" s="136" t="s">
        <v>310</v>
      </c>
      <c r="T72" s="136" t="s">
        <v>310</v>
      </c>
      <c r="U72" s="136" t="s">
        <v>310</v>
      </c>
      <c r="V72" s="136" t="s">
        <v>310</v>
      </c>
      <c r="W72" s="136" t="s">
        <v>310</v>
      </c>
      <c r="X72" s="5"/>
      <c r="Y72" s="5"/>
      <c r="Z72" s="5"/>
      <c r="AA72" s="5"/>
      <c r="AB72" s="5"/>
      <c r="AC72" s="5"/>
      <c r="AD72" s="5"/>
    </row>
    <row r="73" spans="1:30" ht="18.75" x14ac:dyDescent="0.3">
      <c r="A73" s="90" t="s">
        <v>121</v>
      </c>
      <c r="B73" s="91"/>
      <c r="C73" s="137">
        <v>3.5999999999999997E-2</v>
      </c>
      <c r="D73" s="136" t="s">
        <v>310</v>
      </c>
      <c r="E73" s="136" t="s">
        <v>310</v>
      </c>
      <c r="F73" s="136" t="s">
        <v>310</v>
      </c>
      <c r="G73" s="136" t="s">
        <v>310</v>
      </c>
      <c r="H73" s="136" t="s">
        <v>310</v>
      </c>
      <c r="I73" s="136" t="s">
        <v>310</v>
      </c>
      <c r="J73" s="136" t="s">
        <v>310</v>
      </c>
      <c r="K73" s="136" t="s">
        <v>310</v>
      </c>
      <c r="L73" s="136" t="s">
        <v>310</v>
      </c>
      <c r="M73" s="136" t="s">
        <v>310</v>
      </c>
      <c r="N73" s="136" t="s">
        <v>310</v>
      </c>
      <c r="O73" s="136" t="s">
        <v>310</v>
      </c>
      <c r="P73" s="136" t="s">
        <v>310</v>
      </c>
      <c r="Q73" s="138" t="s">
        <v>307</v>
      </c>
      <c r="R73" s="138" t="s">
        <v>307</v>
      </c>
      <c r="S73" s="138" t="s">
        <v>307</v>
      </c>
      <c r="T73" s="138" t="s">
        <v>307</v>
      </c>
      <c r="U73" s="138" t="s">
        <v>307</v>
      </c>
      <c r="V73" s="138" t="s">
        <v>307</v>
      </c>
      <c r="W73" s="138" t="s">
        <v>307</v>
      </c>
      <c r="X73" s="5"/>
      <c r="Y73" s="5"/>
      <c r="Z73" s="5"/>
      <c r="AA73" s="5"/>
      <c r="AB73" s="5"/>
      <c r="AC73" s="5"/>
      <c r="AD73" s="5"/>
    </row>
    <row r="74" spans="1:30" ht="18.75" x14ac:dyDescent="0.3">
      <c r="A74" s="90" t="s">
        <v>122</v>
      </c>
      <c r="B74" s="92"/>
      <c r="C74" s="138" t="s">
        <v>307</v>
      </c>
      <c r="D74" s="138" t="s">
        <v>307</v>
      </c>
      <c r="E74" s="138" t="s">
        <v>307</v>
      </c>
      <c r="F74" s="138" t="s">
        <v>307</v>
      </c>
      <c r="G74" s="138" t="s">
        <v>307</v>
      </c>
      <c r="H74" s="138" t="s">
        <v>307</v>
      </c>
      <c r="I74" s="138" t="s">
        <v>307</v>
      </c>
      <c r="J74" s="138" t="s">
        <v>307</v>
      </c>
      <c r="K74" s="138" t="s">
        <v>307</v>
      </c>
      <c r="L74" s="138" t="s">
        <v>307</v>
      </c>
      <c r="M74" s="138" t="s">
        <v>307</v>
      </c>
      <c r="N74" s="138" t="s">
        <v>307</v>
      </c>
      <c r="O74" s="138" t="s">
        <v>307</v>
      </c>
      <c r="P74" s="138" t="s">
        <v>307</v>
      </c>
      <c r="Q74" s="138" t="s">
        <v>307</v>
      </c>
      <c r="R74" s="138" t="s">
        <v>307</v>
      </c>
      <c r="S74" s="138" t="s">
        <v>307</v>
      </c>
      <c r="T74" s="138" t="s">
        <v>307</v>
      </c>
      <c r="U74" s="138" t="s">
        <v>307</v>
      </c>
      <c r="V74" s="138" t="s">
        <v>307</v>
      </c>
      <c r="W74" s="138" t="s">
        <v>307</v>
      </c>
      <c r="X74" s="5"/>
      <c r="Y74" s="5"/>
      <c r="Z74" s="5"/>
      <c r="AA74" s="5"/>
      <c r="AB74" s="5"/>
      <c r="AC74" s="5"/>
      <c r="AD74" s="5"/>
    </row>
    <row r="75" spans="1:30" ht="18.75" x14ac:dyDescent="0.3">
      <c r="A75" s="90" t="s">
        <v>308</v>
      </c>
      <c r="B75" s="92"/>
      <c r="C75" s="138" t="s">
        <v>307</v>
      </c>
      <c r="D75" s="138" t="s">
        <v>307</v>
      </c>
      <c r="E75" s="138" t="s">
        <v>307</v>
      </c>
      <c r="F75" s="138" t="s">
        <v>307</v>
      </c>
      <c r="G75" s="138" t="s">
        <v>307</v>
      </c>
      <c r="H75" s="138" t="s">
        <v>307</v>
      </c>
      <c r="I75" s="138" t="s">
        <v>307</v>
      </c>
      <c r="J75" s="138" t="s">
        <v>307</v>
      </c>
      <c r="K75" s="138" t="s">
        <v>307</v>
      </c>
      <c r="L75" s="138" t="s">
        <v>307</v>
      </c>
      <c r="M75" s="138" t="s">
        <v>307</v>
      </c>
      <c r="N75" s="138" t="s">
        <v>307</v>
      </c>
      <c r="O75" s="138" t="s">
        <v>307</v>
      </c>
      <c r="P75" s="138" t="s">
        <v>307</v>
      </c>
      <c r="Q75" s="138" t="s">
        <v>307</v>
      </c>
      <c r="R75" s="138" t="s">
        <v>307</v>
      </c>
      <c r="S75" s="138" t="s">
        <v>307</v>
      </c>
      <c r="T75" s="138" t="s">
        <v>307</v>
      </c>
      <c r="U75" s="138" t="s">
        <v>307</v>
      </c>
      <c r="V75" s="138" t="s">
        <v>307</v>
      </c>
      <c r="W75" s="138" t="s">
        <v>307</v>
      </c>
      <c r="X75" s="5"/>
      <c r="Y75" s="5"/>
      <c r="Z75" s="5"/>
      <c r="AA75" s="5"/>
      <c r="AB75" s="5"/>
      <c r="AC75" s="5"/>
      <c r="AD75" s="5"/>
    </row>
    <row r="76" spans="1:30" ht="18.75" x14ac:dyDescent="0.3">
      <c r="A76" s="90" t="s">
        <v>117</v>
      </c>
      <c r="B76" s="92"/>
      <c r="C76" s="138" t="s">
        <v>307</v>
      </c>
      <c r="D76" s="138" t="s">
        <v>307</v>
      </c>
      <c r="E76" s="136" t="s">
        <v>310</v>
      </c>
      <c r="F76" s="136" t="s">
        <v>310</v>
      </c>
      <c r="G76" s="136" t="s">
        <v>310</v>
      </c>
      <c r="H76" s="136" t="s">
        <v>310</v>
      </c>
      <c r="I76" s="136" t="s">
        <v>310</v>
      </c>
      <c r="J76" s="136" t="s">
        <v>310</v>
      </c>
      <c r="K76" s="136" t="s">
        <v>310</v>
      </c>
      <c r="L76" s="136" t="s">
        <v>310</v>
      </c>
      <c r="M76" s="136" t="s">
        <v>310</v>
      </c>
      <c r="N76" s="136" t="s">
        <v>310</v>
      </c>
      <c r="O76" s="136" t="s">
        <v>310</v>
      </c>
      <c r="P76" s="136" t="s">
        <v>310</v>
      </c>
      <c r="Q76" s="136" t="s">
        <v>310</v>
      </c>
      <c r="R76" s="136" t="s">
        <v>310</v>
      </c>
      <c r="S76" s="136" t="s">
        <v>310</v>
      </c>
      <c r="T76" s="136" t="s">
        <v>310</v>
      </c>
      <c r="U76" s="136" t="s">
        <v>310</v>
      </c>
      <c r="V76" s="136" t="s">
        <v>310</v>
      </c>
      <c r="W76" s="136" t="s">
        <v>310</v>
      </c>
      <c r="X76" s="5"/>
      <c r="Y76" s="5"/>
      <c r="Z76" s="5"/>
      <c r="AA76" s="5"/>
      <c r="AB76" s="5"/>
      <c r="AC76" s="5"/>
      <c r="AD76" s="5"/>
    </row>
    <row r="77" spans="1:30" ht="18.75" x14ac:dyDescent="0.3">
      <c r="A77" s="90" t="s">
        <v>118</v>
      </c>
      <c r="B77" s="92"/>
      <c r="C77" s="138" t="s">
        <v>307</v>
      </c>
      <c r="D77" s="138" t="s">
        <v>307</v>
      </c>
      <c r="E77" s="138" t="s">
        <v>307</v>
      </c>
      <c r="F77" s="138" t="s">
        <v>307</v>
      </c>
      <c r="G77" s="138" t="s">
        <v>307</v>
      </c>
      <c r="H77" s="136" t="s">
        <v>310</v>
      </c>
      <c r="I77" s="136" t="s">
        <v>310</v>
      </c>
      <c r="J77" s="142" t="s">
        <v>307</v>
      </c>
      <c r="K77" s="142" t="s">
        <v>307</v>
      </c>
      <c r="L77" s="142" t="s">
        <v>307</v>
      </c>
      <c r="M77" s="142" t="s">
        <v>307</v>
      </c>
      <c r="N77" s="142" t="s">
        <v>307</v>
      </c>
      <c r="O77" s="142" t="s">
        <v>307</v>
      </c>
      <c r="P77" s="142" t="s">
        <v>307</v>
      </c>
      <c r="Q77" s="142" t="s">
        <v>307</v>
      </c>
      <c r="R77" s="142" t="s">
        <v>307</v>
      </c>
      <c r="S77" s="142" t="s">
        <v>307</v>
      </c>
      <c r="T77" s="142" t="s">
        <v>307</v>
      </c>
      <c r="U77" s="142" t="s">
        <v>307</v>
      </c>
      <c r="V77" s="142" t="s">
        <v>307</v>
      </c>
      <c r="W77" s="142" t="s">
        <v>307</v>
      </c>
      <c r="X77" s="5"/>
      <c r="Y77" s="5"/>
      <c r="Z77" s="5"/>
      <c r="AA77" s="5"/>
      <c r="AB77" s="5"/>
      <c r="AC77" s="5"/>
      <c r="AD77" s="5"/>
    </row>
    <row r="78" spans="1:30" ht="18.75" x14ac:dyDescent="0.3">
      <c r="A78" s="90" t="s">
        <v>119</v>
      </c>
      <c r="B78" s="92"/>
      <c r="C78" s="138" t="s">
        <v>307</v>
      </c>
      <c r="D78" s="138" t="s">
        <v>307</v>
      </c>
      <c r="E78" s="138" t="s">
        <v>307</v>
      </c>
      <c r="F78" s="138" t="s">
        <v>307</v>
      </c>
      <c r="G78" s="138" t="s">
        <v>307</v>
      </c>
      <c r="H78" s="138" t="s">
        <v>307</v>
      </c>
      <c r="I78" s="138" t="s">
        <v>307</v>
      </c>
      <c r="J78" s="138" t="s">
        <v>307</v>
      </c>
      <c r="K78" s="138" t="s">
        <v>307</v>
      </c>
      <c r="L78" s="138" t="s">
        <v>307</v>
      </c>
      <c r="M78" s="138" t="s">
        <v>307</v>
      </c>
      <c r="N78" s="138" t="s">
        <v>307</v>
      </c>
      <c r="O78" s="138" t="s">
        <v>307</v>
      </c>
      <c r="P78" s="138" t="s">
        <v>307</v>
      </c>
      <c r="Q78" s="138" t="s">
        <v>307</v>
      </c>
      <c r="R78" s="138" t="s">
        <v>307</v>
      </c>
      <c r="S78" s="138" t="s">
        <v>307</v>
      </c>
      <c r="T78" s="138" t="s">
        <v>307</v>
      </c>
      <c r="U78" s="138" t="s">
        <v>307</v>
      </c>
      <c r="V78" s="138" t="s">
        <v>307</v>
      </c>
      <c r="W78" s="138" t="s">
        <v>307</v>
      </c>
      <c r="X78" s="5"/>
      <c r="Y78" s="5"/>
      <c r="Z78" s="5"/>
      <c r="AA78" s="5"/>
      <c r="AB78" s="5"/>
      <c r="AC78" s="5"/>
      <c r="AD78" s="5"/>
    </row>
    <row r="79" spans="1:30" ht="18.75" x14ac:dyDescent="0.3">
      <c r="A79" s="90" t="s">
        <v>123</v>
      </c>
      <c r="B79" s="92"/>
      <c r="C79" s="138" t="s">
        <v>307</v>
      </c>
      <c r="D79" s="138" t="s">
        <v>307</v>
      </c>
      <c r="E79" s="138" t="s">
        <v>307</v>
      </c>
      <c r="F79" s="136" t="s">
        <v>310</v>
      </c>
      <c r="G79" s="136" t="s">
        <v>310</v>
      </c>
      <c r="H79" s="136" t="s">
        <v>310</v>
      </c>
      <c r="I79" s="138" t="s">
        <v>307</v>
      </c>
      <c r="J79" s="138" t="s">
        <v>307</v>
      </c>
      <c r="K79" s="138" t="s">
        <v>307</v>
      </c>
      <c r="L79" s="138" t="s">
        <v>307</v>
      </c>
      <c r="M79" s="138" t="s">
        <v>307</v>
      </c>
      <c r="N79" s="138" t="s">
        <v>307</v>
      </c>
      <c r="O79" s="138" t="s">
        <v>307</v>
      </c>
      <c r="P79" s="138" t="s">
        <v>307</v>
      </c>
      <c r="Q79" s="138" t="s">
        <v>307</v>
      </c>
      <c r="R79" s="136" t="s">
        <v>310</v>
      </c>
      <c r="S79" s="136" t="s">
        <v>310</v>
      </c>
      <c r="T79" s="136" t="s">
        <v>310</v>
      </c>
      <c r="U79" s="136" t="s">
        <v>310</v>
      </c>
      <c r="V79" s="136" t="s">
        <v>310</v>
      </c>
      <c r="W79" s="136" t="s">
        <v>310</v>
      </c>
      <c r="X79" s="5"/>
      <c r="Y79" s="5"/>
      <c r="Z79" s="5"/>
      <c r="AA79" s="5"/>
      <c r="AB79" s="5"/>
      <c r="AC79" s="5"/>
      <c r="AD79" s="5"/>
    </row>
    <row r="80" spans="1:30" ht="18.75" x14ac:dyDescent="0.3">
      <c r="A80" s="90" t="s">
        <v>124</v>
      </c>
      <c r="B80" s="92"/>
      <c r="C80" s="138" t="s">
        <v>307</v>
      </c>
      <c r="D80" s="138" t="s">
        <v>307</v>
      </c>
      <c r="E80" s="138" t="s">
        <v>307</v>
      </c>
      <c r="F80" s="138" t="s">
        <v>307</v>
      </c>
      <c r="G80" s="138" t="s">
        <v>307</v>
      </c>
      <c r="H80" s="138" t="s">
        <v>307</v>
      </c>
      <c r="I80" s="138" t="s">
        <v>307</v>
      </c>
      <c r="J80" s="138" t="s">
        <v>307</v>
      </c>
      <c r="K80" s="138" t="s">
        <v>307</v>
      </c>
      <c r="L80" s="138" t="s">
        <v>307</v>
      </c>
      <c r="M80" s="138" t="s">
        <v>307</v>
      </c>
      <c r="N80" s="138" t="s">
        <v>307</v>
      </c>
      <c r="O80" s="138" t="s">
        <v>307</v>
      </c>
      <c r="P80" s="138" t="s">
        <v>307</v>
      </c>
      <c r="Q80" s="138" t="s">
        <v>307</v>
      </c>
      <c r="R80" s="138" t="s">
        <v>307</v>
      </c>
      <c r="S80" s="138" t="s">
        <v>307</v>
      </c>
      <c r="T80" s="138" t="s">
        <v>307</v>
      </c>
      <c r="U80" s="138" t="s">
        <v>307</v>
      </c>
      <c r="V80" s="138" t="s">
        <v>307</v>
      </c>
      <c r="W80" s="138" t="s">
        <v>307</v>
      </c>
      <c r="X80" s="5"/>
      <c r="Y80" s="5"/>
      <c r="Z80" s="5"/>
      <c r="AA80" s="5"/>
      <c r="AB80" s="5"/>
      <c r="AC80" s="5"/>
      <c r="AD80" s="5"/>
    </row>
    <row r="81" spans="1:30" ht="18.75" x14ac:dyDescent="0.3">
      <c r="A81" s="90" t="s">
        <v>125</v>
      </c>
      <c r="B81" s="92"/>
      <c r="C81" s="138" t="s">
        <v>307</v>
      </c>
      <c r="D81" s="138" t="s">
        <v>307</v>
      </c>
      <c r="E81" s="138" t="s">
        <v>307</v>
      </c>
      <c r="F81" s="138" t="s">
        <v>307</v>
      </c>
      <c r="G81" s="138" t="s">
        <v>307</v>
      </c>
      <c r="H81" s="138" t="s">
        <v>307</v>
      </c>
      <c r="I81" s="138" t="s">
        <v>307</v>
      </c>
      <c r="J81" s="138" t="s">
        <v>307</v>
      </c>
      <c r="K81" s="138" t="s">
        <v>307</v>
      </c>
      <c r="L81" s="138" t="s">
        <v>307</v>
      </c>
      <c r="M81" s="138" t="s">
        <v>307</v>
      </c>
      <c r="N81" s="138" t="s">
        <v>307</v>
      </c>
      <c r="O81" s="138" t="s">
        <v>307</v>
      </c>
      <c r="P81" s="138" t="s">
        <v>307</v>
      </c>
      <c r="Q81" s="138" t="s">
        <v>307</v>
      </c>
      <c r="R81" s="138" t="s">
        <v>307</v>
      </c>
      <c r="S81" s="138" t="s">
        <v>307</v>
      </c>
      <c r="T81" s="138" t="s">
        <v>307</v>
      </c>
      <c r="U81" s="138" t="s">
        <v>307</v>
      </c>
      <c r="V81" s="138" t="s">
        <v>307</v>
      </c>
      <c r="W81" s="138" t="s">
        <v>307</v>
      </c>
      <c r="X81" s="5"/>
      <c r="Y81" s="5"/>
      <c r="Z81" s="5"/>
      <c r="AA81" s="5"/>
      <c r="AB81" s="5"/>
      <c r="AC81" s="5"/>
      <c r="AD81" s="5"/>
    </row>
    <row r="82" spans="1:3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x14ac:dyDescent="0.25">
      <c r="A83" s="5"/>
      <c r="B83" s="5"/>
      <c r="C83" s="5" t="s">
        <v>104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x14ac:dyDescent="0.25">
      <c r="A84" s="5"/>
      <c r="B84" s="5"/>
      <c r="C84" s="135" t="s">
        <v>309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x14ac:dyDescent="0.25">
      <c r="A85" s="5"/>
      <c r="B85" s="5"/>
      <c r="C85" s="93" t="s">
        <v>310</v>
      </c>
      <c r="D85" s="5" t="s">
        <v>311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s="5" customFormat="1" x14ac:dyDescent="0.25">
      <c r="C86" s="4"/>
    </row>
    <row r="87" spans="1:30" s="5" customFormat="1" ht="15.75" x14ac:dyDescent="0.25">
      <c r="A87" s="221" t="s">
        <v>330</v>
      </c>
      <c r="B87" s="221"/>
    </row>
    <row r="88" spans="1:30" s="5" customFormat="1" ht="23.25" x14ac:dyDescent="0.35">
      <c r="A88" s="193" t="s">
        <v>420</v>
      </c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</row>
    <row r="89" spans="1:30" s="5" customFormat="1" x14ac:dyDescent="0.25">
      <c r="A89" s="192" t="s">
        <v>419</v>
      </c>
      <c r="B89" s="192"/>
      <c r="C89" s="89">
        <v>0</v>
      </c>
      <c r="D89" s="89">
        <v>1</v>
      </c>
      <c r="E89" s="89">
        <v>2</v>
      </c>
      <c r="F89" s="89">
        <v>3</v>
      </c>
      <c r="G89" s="89">
        <v>4</v>
      </c>
      <c r="H89" s="89">
        <v>5</v>
      </c>
      <c r="I89" s="89">
        <v>6</v>
      </c>
      <c r="J89" s="89">
        <v>7</v>
      </c>
      <c r="K89" s="89">
        <v>8</v>
      </c>
      <c r="L89" s="89">
        <v>9</v>
      </c>
      <c r="M89" s="89">
        <v>10</v>
      </c>
      <c r="N89" s="89">
        <v>11</v>
      </c>
      <c r="O89" s="89">
        <v>12</v>
      </c>
      <c r="P89" s="89">
        <v>13</v>
      </c>
      <c r="Q89" s="89">
        <v>14</v>
      </c>
      <c r="R89" s="89">
        <v>15</v>
      </c>
      <c r="S89" s="89">
        <v>16</v>
      </c>
      <c r="T89" s="89">
        <v>17</v>
      </c>
      <c r="U89" s="89">
        <v>18</v>
      </c>
      <c r="V89" s="89">
        <v>19</v>
      </c>
      <c r="W89" s="89">
        <v>20</v>
      </c>
    </row>
    <row r="90" spans="1:30" s="5" customFormat="1" ht="18.75" x14ac:dyDescent="0.3">
      <c r="A90" s="90" t="s">
        <v>120</v>
      </c>
      <c r="B90" s="91"/>
      <c r="C90" s="143" t="s">
        <v>410</v>
      </c>
      <c r="D90" s="136" t="s">
        <v>423</v>
      </c>
      <c r="E90" s="136" t="s">
        <v>423</v>
      </c>
      <c r="F90" s="136" t="s">
        <v>423</v>
      </c>
      <c r="G90" s="136" t="s">
        <v>423</v>
      </c>
      <c r="H90" s="136" t="s">
        <v>423</v>
      </c>
      <c r="I90" s="136" t="s">
        <v>423</v>
      </c>
      <c r="J90" s="136" t="s">
        <v>423</v>
      </c>
      <c r="K90" s="136" t="s">
        <v>423</v>
      </c>
      <c r="L90" s="136" t="s">
        <v>423</v>
      </c>
      <c r="M90" s="136" t="s">
        <v>423</v>
      </c>
      <c r="N90" s="136" t="s">
        <v>423</v>
      </c>
      <c r="O90" s="136" t="s">
        <v>423</v>
      </c>
      <c r="P90" s="136" t="s">
        <v>423</v>
      </c>
      <c r="Q90" s="136" t="s">
        <v>423</v>
      </c>
      <c r="R90" s="136" t="s">
        <v>423</v>
      </c>
      <c r="S90" s="136" t="s">
        <v>423</v>
      </c>
      <c r="T90" s="136" t="s">
        <v>423</v>
      </c>
      <c r="U90" s="136" t="s">
        <v>423</v>
      </c>
      <c r="V90" s="136" t="s">
        <v>423</v>
      </c>
      <c r="W90" s="136" t="s">
        <v>423</v>
      </c>
    </row>
    <row r="91" spans="1:30" s="5" customFormat="1" ht="18.75" x14ac:dyDescent="0.3">
      <c r="A91" s="90" t="s">
        <v>121</v>
      </c>
      <c r="B91" s="91"/>
      <c r="C91" s="143" t="s">
        <v>410</v>
      </c>
      <c r="D91" s="136" t="s">
        <v>423</v>
      </c>
      <c r="E91" s="136" t="s">
        <v>423</v>
      </c>
      <c r="F91" s="136" t="s">
        <v>423</v>
      </c>
      <c r="G91" s="136" t="s">
        <v>423</v>
      </c>
      <c r="H91" s="136" t="s">
        <v>423</v>
      </c>
      <c r="I91" s="136" t="s">
        <v>423</v>
      </c>
      <c r="J91" s="136" t="s">
        <v>423</v>
      </c>
      <c r="K91" s="136" t="s">
        <v>423</v>
      </c>
      <c r="L91" s="136" t="s">
        <v>423</v>
      </c>
      <c r="M91" s="136" t="s">
        <v>423</v>
      </c>
      <c r="N91" s="136" t="s">
        <v>423</v>
      </c>
      <c r="O91" s="136" t="s">
        <v>423</v>
      </c>
      <c r="P91" s="136" t="s">
        <v>423</v>
      </c>
      <c r="Q91" s="138" t="s">
        <v>307</v>
      </c>
      <c r="R91" s="138" t="s">
        <v>307</v>
      </c>
      <c r="S91" s="138" t="s">
        <v>307</v>
      </c>
      <c r="T91" s="138" t="s">
        <v>307</v>
      </c>
      <c r="U91" s="138" t="s">
        <v>307</v>
      </c>
      <c r="V91" s="138" t="s">
        <v>307</v>
      </c>
      <c r="W91" s="138" t="s">
        <v>307</v>
      </c>
    </row>
    <row r="92" spans="1:30" s="5" customFormat="1" ht="18.75" x14ac:dyDescent="0.3">
      <c r="A92" s="90" t="s">
        <v>122</v>
      </c>
      <c r="B92" s="92"/>
      <c r="C92" s="138" t="s">
        <v>307</v>
      </c>
      <c r="D92" s="138" t="s">
        <v>307</v>
      </c>
      <c r="E92" s="138" t="s">
        <v>307</v>
      </c>
      <c r="F92" s="138" t="s">
        <v>307</v>
      </c>
      <c r="G92" s="138" t="s">
        <v>307</v>
      </c>
      <c r="H92" s="138" t="s">
        <v>307</v>
      </c>
      <c r="I92" s="138" t="s">
        <v>307</v>
      </c>
      <c r="J92" s="138" t="s">
        <v>307</v>
      </c>
      <c r="K92" s="138" t="s">
        <v>307</v>
      </c>
      <c r="L92" s="138" t="s">
        <v>307</v>
      </c>
      <c r="M92" s="138" t="s">
        <v>307</v>
      </c>
      <c r="N92" s="138" t="s">
        <v>307</v>
      </c>
      <c r="O92" s="138" t="s">
        <v>307</v>
      </c>
      <c r="P92" s="138" t="s">
        <v>307</v>
      </c>
      <c r="Q92" s="138" t="s">
        <v>307</v>
      </c>
      <c r="R92" s="138" t="s">
        <v>307</v>
      </c>
      <c r="S92" s="138" t="s">
        <v>307</v>
      </c>
      <c r="T92" s="138" t="s">
        <v>307</v>
      </c>
      <c r="U92" s="138" t="s">
        <v>307</v>
      </c>
      <c r="V92" s="138" t="s">
        <v>307</v>
      </c>
      <c r="W92" s="138" t="s">
        <v>307</v>
      </c>
    </row>
    <row r="93" spans="1:30" s="5" customFormat="1" ht="18.75" x14ac:dyDescent="0.3">
      <c r="A93" s="90" t="s">
        <v>308</v>
      </c>
      <c r="B93" s="92"/>
      <c r="C93" s="138" t="s">
        <v>307</v>
      </c>
      <c r="D93" s="138" t="s">
        <v>307</v>
      </c>
      <c r="E93" s="138" t="s">
        <v>307</v>
      </c>
      <c r="F93" s="138" t="s">
        <v>307</v>
      </c>
      <c r="G93" s="138" t="s">
        <v>307</v>
      </c>
      <c r="H93" s="138" t="s">
        <v>307</v>
      </c>
      <c r="I93" s="138" t="s">
        <v>307</v>
      </c>
      <c r="J93" s="138" t="s">
        <v>307</v>
      </c>
      <c r="K93" s="138" t="s">
        <v>307</v>
      </c>
      <c r="L93" s="138" t="s">
        <v>307</v>
      </c>
      <c r="M93" s="138" t="s">
        <v>307</v>
      </c>
      <c r="N93" s="138" t="s">
        <v>307</v>
      </c>
      <c r="O93" s="138" t="s">
        <v>307</v>
      </c>
      <c r="P93" s="138" t="s">
        <v>307</v>
      </c>
      <c r="Q93" s="138" t="s">
        <v>307</v>
      </c>
      <c r="R93" s="138" t="s">
        <v>307</v>
      </c>
      <c r="S93" s="138" t="s">
        <v>307</v>
      </c>
      <c r="T93" s="138" t="s">
        <v>307</v>
      </c>
      <c r="U93" s="138" t="s">
        <v>307</v>
      </c>
      <c r="V93" s="138" t="s">
        <v>307</v>
      </c>
      <c r="W93" s="138" t="s">
        <v>307</v>
      </c>
    </row>
    <row r="94" spans="1:30" s="5" customFormat="1" ht="18.75" x14ac:dyDescent="0.3">
      <c r="A94" s="90" t="s">
        <v>117</v>
      </c>
      <c r="B94" s="92"/>
      <c r="C94" s="138" t="s">
        <v>307</v>
      </c>
      <c r="D94" s="138" t="s">
        <v>307</v>
      </c>
      <c r="E94" s="136" t="s">
        <v>423</v>
      </c>
      <c r="F94" s="136" t="s">
        <v>423</v>
      </c>
      <c r="G94" s="136" t="s">
        <v>423</v>
      </c>
      <c r="H94" s="136" t="s">
        <v>423</v>
      </c>
      <c r="I94" s="136" t="s">
        <v>423</v>
      </c>
      <c r="J94" s="136" t="s">
        <v>423</v>
      </c>
      <c r="K94" s="136" t="s">
        <v>423</v>
      </c>
      <c r="L94" s="136" t="s">
        <v>423</v>
      </c>
      <c r="M94" s="136" t="s">
        <v>423</v>
      </c>
      <c r="N94" s="136" t="s">
        <v>423</v>
      </c>
      <c r="O94" s="136" t="s">
        <v>423</v>
      </c>
      <c r="P94" s="136" t="s">
        <v>423</v>
      </c>
      <c r="Q94" s="136" t="s">
        <v>423</v>
      </c>
      <c r="R94" s="136" t="s">
        <v>423</v>
      </c>
      <c r="S94" s="136" t="s">
        <v>423</v>
      </c>
      <c r="T94" s="136" t="s">
        <v>423</v>
      </c>
      <c r="U94" s="136" t="s">
        <v>423</v>
      </c>
      <c r="V94" s="136" t="s">
        <v>423</v>
      </c>
      <c r="W94" s="136" t="s">
        <v>423</v>
      </c>
    </row>
    <row r="95" spans="1:30" s="5" customFormat="1" ht="18.75" x14ac:dyDescent="0.3">
      <c r="A95" s="90" t="s">
        <v>118</v>
      </c>
      <c r="B95" s="92"/>
      <c r="C95" s="138" t="s">
        <v>307</v>
      </c>
      <c r="D95" s="138" t="s">
        <v>307</v>
      </c>
      <c r="E95" s="138" t="s">
        <v>307</v>
      </c>
      <c r="F95" s="138" t="s">
        <v>307</v>
      </c>
      <c r="G95" s="138" t="s">
        <v>307</v>
      </c>
      <c r="H95" s="136" t="s">
        <v>423</v>
      </c>
      <c r="I95" s="136" t="s">
        <v>423</v>
      </c>
      <c r="J95" s="138" t="s">
        <v>307</v>
      </c>
      <c r="K95" s="138" t="s">
        <v>307</v>
      </c>
      <c r="L95" s="138" t="s">
        <v>307</v>
      </c>
      <c r="M95" s="138" t="s">
        <v>307</v>
      </c>
      <c r="N95" s="138" t="s">
        <v>307</v>
      </c>
      <c r="O95" s="138" t="s">
        <v>307</v>
      </c>
      <c r="P95" s="138" t="s">
        <v>307</v>
      </c>
      <c r="Q95" s="138" t="s">
        <v>307</v>
      </c>
      <c r="R95" s="138" t="s">
        <v>307</v>
      </c>
      <c r="S95" s="138" t="s">
        <v>307</v>
      </c>
      <c r="T95" s="138" t="s">
        <v>307</v>
      </c>
      <c r="U95" s="138" t="s">
        <v>307</v>
      </c>
      <c r="V95" s="138" t="s">
        <v>307</v>
      </c>
      <c r="W95" s="138" t="s">
        <v>307</v>
      </c>
    </row>
    <row r="96" spans="1:30" s="5" customFormat="1" ht="18.75" x14ac:dyDescent="0.3">
      <c r="A96" s="90" t="s">
        <v>119</v>
      </c>
      <c r="B96" s="92"/>
      <c r="C96" s="138" t="s">
        <v>307</v>
      </c>
      <c r="D96" s="138" t="s">
        <v>307</v>
      </c>
      <c r="E96" s="138" t="s">
        <v>307</v>
      </c>
      <c r="F96" s="138" t="s">
        <v>307</v>
      </c>
      <c r="G96" s="138" t="s">
        <v>307</v>
      </c>
      <c r="H96" s="138" t="s">
        <v>307</v>
      </c>
      <c r="I96" s="138" t="s">
        <v>307</v>
      </c>
      <c r="J96" s="138" t="s">
        <v>307</v>
      </c>
      <c r="K96" s="138" t="s">
        <v>307</v>
      </c>
      <c r="L96" s="138" t="s">
        <v>307</v>
      </c>
      <c r="M96" s="138" t="s">
        <v>307</v>
      </c>
      <c r="N96" s="138" t="s">
        <v>307</v>
      </c>
      <c r="O96" s="138" t="s">
        <v>307</v>
      </c>
      <c r="P96" s="138" t="s">
        <v>307</v>
      </c>
      <c r="Q96" s="138" t="s">
        <v>307</v>
      </c>
      <c r="R96" s="138" t="s">
        <v>307</v>
      </c>
      <c r="S96" s="138" t="s">
        <v>307</v>
      </c>
      <c r="T96" s="138" t="s">
        <v>307</v>
      </c>
      <c r="U96" s="138" t="s">
        <v>307</v>
      </c>
      <c r="V96" s="138" t="s">
        <v>307</v>
      </c>
      <c r="W96" s="138" t="s">
        <v>307</v>
      </c>
    </row>
    <row r="97" spans="1:30" s="5" customFormat="1" ht="18.75" x14ac:dyDescent="0.3">
      <c r="A97" s="90" t="s">
        <v>123</v>
      </c>
      <c r="B97" s="92"/>
      <c r="C97" s="138" t="s">
        <v>307</v>
      </c>
      <c r="D97" s="138" t="s">
        <v>307</v>
      </c>
      <c r="E97" s="138" t="s">
        <v>307</v>
      </c>
      <c r="F97" s="136" t="s">
        <v>423</v>
      </c>
      <c r="G97" s="136" t="s">
        <v>423</v>
      </c>
      <c r="H97" s="136" t="s">
        <v>423</v>
      </c>
      <c r="I97" s="138" t="s">
        <v>307</v>
      </c>
      <c r="J97" s="138" t="s">
        <v>307</v>
      </c>
      <c r="K97" s="138" t="s">
        <v>307</v>
      </c>
      <c r="L97" s="138" t="s">
        <v>307</v>
      </c>
      <c r="M97" s="138" t="s">
        <v>307</v>
      </c>
      <c r="N97" s="138" t="s">
        <v>307</v>
      </c>
      <c r="O97" s="138" t="s">
        <v>307</v>
      </c>
      <c r="P97" s="138" t="s">
        <v>307</v>
      </c>
      <c r="Q97" s="138" t="s">
        <v>307</v>
      </c>
      <c r="R97" s="136" t="s">
        <v>423</v>
      </c>
      <c r="S97" s="136" t="s">
        <v>423</v>
      </c>
      <c r="T97" s="136" t="s">
        <v>423</v>
      </c>
      <c r="U97" s="136" t="s">
        <v>423</v>
      </c>
      <c r="V97" s="136" t="s">
        <v>423</v>
      </c>
      <c r="W97" s="136" t="s">
        <v>423</v>
      </c>
    </row>
    <row r="98" spans="1:30" s="5" customFormat="1" ht="18.75" x14ac:dyDescent="0.3">
      <c r="A98" s="90" t="s">
        <v>124</v>
      </c>
      <c r="B98" s="92"/>
      <c r="C98" s="138" t="s">
        <v>307</v>
      </c>
      <c r="D98" s="138" t="s">
        <v>307</v>
      </c>
      <c r="E98" s="138" t="s">
        <v>307</v>
      </c>
      <c r="F98" s="138" t="s">
        <v>307</v>
      </c>
      <c r="G98" s="138" t="s">
        <v>307</v>
      </c>
      <c r="H98" s="138" t="s">
        <v>307</v>
      </c>
      <c r="I98" s="138" t="s">
        <v>307</v>
      </c>
      <c r="J98" s="138" t="s">
        <v>307</v>
      </c>
      <c r="K98" s="138" t="s">
        <v>307</v>
      </c>
      <c r="L98" s="138" t="s">
        <v>307</v>
      </c>
      <c r="M98" s="138" t="s">
        <v>307</v>
      </c>
      <c r="N98" s="138" t="s">
        <v>307</v>
      </c>
      <c r="O98" s="138" t="s">
        <v>307</v>
      </c>
      <c r="P98" s="138" t="s">
        <v>307</v>
      </c>
      <c r="Q98" s="138" t="s">
        <v>307</v>
      </c>
      <c r="R98" s="138" t="s">
        <v>307</v>
      </c>
      <c r="S98" s="138" t="s">
        <v>307</v>
      </c>
      <c r="T98" s="138" t="s">
        <v>307</v>
      </c>
      <c r="U98" s="138" t="s">
        <v>307</v>
      </c>
      <c r="V98" s="138" t="s">
        <v>307</v>
      </c>
      <c r="W98" s="138" t="s">
        <v>307</v>
      </c>
    </row>
    <row r="99" spans="1:30" s="5" customFormat="1" ht="18.75" x14ac:dyDescent="0.3">
      <c r="A99" s="90" t="s">
        <v>125</v>
      </c>
      <c r="B99" s="92"/>
      <c r="C99" s="138" t="s">
        <v>307</v>
      </c>
      <c r="D99" s="138" t="s">
        <v>307</v>
      </c>
      <c r="E99" s="138" t="s">
        <v>307</v>
      </c>
      <c r="F99" s="138" t="s">
        <v>307</v>
      </c>
      <c r="G99" s="138" t="s">
        <v>307</v>
      </c>
      <c r="H99" s="138" t="s">
        <v>307</v>
      </c>
      <c r="I99" s="138" t="s">
        <v>307</v>
      </c>
      <c r="J99" s="138" t="s">
        <v>307</v>
      </c>
      <c r="K99" s="138" t="s">
        <v>307</v>
      </c>
      <c r="L99" s="138" t="s">
        <v>307</v>
      </c>
      <c r="M99" s="138" t="s">
        <v>307</v>
      </c>
      <c r="N99" s="138" t="s">
        <v>307</v>
      </c>
      <c r="O99" s="138" t="s">
        <v>307</v>
      </c>
      <c r="P99" s="138" t="s">
        <v>307</v>
      </c>
      <c r="Q99" s="138" t="s">
        <v>307</v>
      </c>
      <c r="R99" s="138" t="s">
        <v>307</v>
      </c>
      <c r="S99" s="138" t="s">
        <v>307</v>
      </c>
      <c r="T99" s="138" t="s">
        <v>307</v>
      </c>
      <c r="U99" s="138" t="s">
        <v>307</v>
      </c>
      <c r="V99" s="138" t="s">
        <v>307</v>
      </c>
      <c r="W99" s="138" t="s">
        <v>307</v>
      </c>
    </row>
    <row r="100" spans="1:30" s="5" customFormat="1" x14ac:dyDescent="0.25">
      <c r="C100" s="4"/>
    </row>
    <row r="101" spans="1:30" s="5" customFormat="1" ht="18.75" x14ac:dyDescent="0.3">
      <c r="A101" s="133" t="s">
        <v>421</v>
      </c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</row>
    <row r="102" spans="1:30" s="5" customFormat="1" ht="18.75" x14ac:dyDescent="0.3">
      <c r="A102" s="134" t="s">
        <v>422</v>
      </c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</row>
    <row r="103" spans="1:30" s="5" customFormat="1" x14ac:dyDescent="0.25"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</row>
    <row r="104" spans="1:30" s="5" customFormat="1" x14ac:dyDescent="0.25">
      <c r="C104" s="4"/>
    </row>
    <row r="105" spans="1:30" s="5" customFormat="1" x14ac:dyDescent="0.25">
      <c r="C105" s="4"/>
    </row>
    <row r="106" spans="1:30" s="5" customFormat="1" x14ac:dyDescent="0.25">
      <c r="C106" s="4"/>
    </row>
    <row r="107" spans="1:30" s="5" customFormat="1" x14ac:dyDescent="0.25">
      <c r="C107" s="4"/>
    </row>
    <row r="108" spans="1:30" x14ac:dyDescent="0.25">
      <c r="A108" s="5"/>
      <c r="B108" s="5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x14ac:dyDescent="0.25">
      <c r="X109" s="5"/>
      <c r="Y109" s="5"/>
      <c r="Z109" s="5"/>
      <c r="AA109" s="5"/>
      <c r="AB109" s="5"/>
      <c r="AC109" s="5"/>
      <c r="AD109" s="5"/>
    </row>
    <row r="110" spans="1:30" x14ac:dyDescent="0.25">
      <c r="X110" s="5"/>
      <c r="Y110" s="5"/>
      <c r="Z110" s="5"/>
      <c r="AA110" s="5"/>
      <c r="AB110" s="5"/>
      <c r="AC110" s="5"/>
      <c r="AD110" s="5"/>
    </row>
    <row r="111" spans="1:30" x14ac:dyDescent="0.25">
      <c r="X111" s="5"/>
      <c r="Y111" s="5"/>
      <c r="Z111" s="5"/>
      <c r="AA111" s="5"/>
      <c r="AB111" s="5"/>
      <c r="AC111" s="5"/>
      <c r="AD111" s="5"/>
    </row>
    <row r="112" spans="1:30" x14ac:dyDescent="0.25">
      <c r="X112" s="5"/>
      <c r="Y112" s="5"/>
      <c r="Z112" s="5"/>
      <c r="AA112" s="5"/>
      <c r="AB112" s="5"/>
      <c r="AC112" s="5"/>
      <c r="AD112" s="5"/>
    </row>
    <row r="113" spans="1:53" ht="26.25" x14ac:dyDescent="0.4">
      <c r="A113" s="223" t="s">
        <v>312</v>
      </c>
      <c r="B113" s="223"/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5"/>
    </row>
    <row r="114" spans="1:53" ht="27" thickBot="1" x14ac:dyDescent="0.45">
      <c r="A114" s="87" t="s">
        <v>57</v>
      </c>
      <c r="B114" s="87"/>
      <c r="C114" s="89">
        <v>0</v>
      </c>
      <c r="D114" s="89">
        <v>1</v>
      </c>
      <c r="E114" s="89">
        <v>2</v>
      </c>
      <c r="F114" s="89">
        <v>3</v>
      </c>
      <c r="G114" s="89">
        <v>4</v>
      </c>
      <c r="H114" s="89">
        <v>5</v>
      </c>
      <c r="I114" s="89">
        <v>6</v>
      </c>
      <c r="J114" s="89">
        <v>7</v>
      </c>
      <c r="K114" s="89">
        <v>8</v>
      </c>
      <c r="L114" s="89">
        <v>9</v>
      </c>
      <c r="M114" s="89">
        <v>10</v>
      </c>
      <c r="N114" s="89">
        <v>11</v>
      </c>
      <c r="O114" s="89">
        <v>12</v>
      </c>
      <c r="P114" s="89">
        <v>13</v>
      </c>
      <c r="Q114" s="89">
        <v>14</v>
      </c>
      <c r="R114" s="89">
        <v>15</v>
      </c>
      <c r="S114" s="89">
        <v>16</v>
      </c>
      <c r="T114" s="89">
        <v>17</v>
      </c>
      <c r="U114" s="89">
        <v>18</v>
      </c>
      <c r="V114" s="89">
        <v>19</v>
      </c>
      <c r="W114" s="89">
        <v>20</v>
      </c>
      <c r="X114" s="87"/>
      <c r="Y114" s="87"/>
      <c r="Z114" s="87"/>
      <c r="AA114" s="87"/>
      <c r="AB114" s="87"/>
      <c r="AC114" s="2" t="s">
        <v>57</v>
      </c>
      <c r="AD114" s="5"/>
    </row>
    <row r="115" spans="1:53" ht="16.5" customHeight="1" thickBot="1" x14ac:dyDescent="0.3">
      <c r="A115" s="194" t="s">
        <v>296</v>
      </c>
      <c r="B115" s="195"/>
      <c r="C115" s="88">
        <v>0.39157649648434911</v>
      </c>
      <c r="D115" s="88">
        <v>11.913876596517772</v>
      </c>
      <c r="E115" s="88">
        <v>16.079360820294649</v>
      </c>
      <c r="F115" s="88">
        <v>12.804997705941441</v>
      </c>
      <c r="G115" s="88">
        <v>10.432610314025053</v>
      </c>
      <c r="H115" s="88">
        <v>5.5938357502460736</v>
      </c>
      <c r="I115" s="88">
        <v>3.5745935213940294</v>
      </c>
      <c r="J115" s="88">
        <v>3.4842578312868833</v>
      </c>
      <c r="K115" s="88">
        <v>3.0252405315130542</v>
      </c>
      <c r="L115" s="88">
        <v>2.2104237888001923</v>
      </c>
      <c r="M115" s="88">
        <v>2.5600748202607408</v>
      </c>
      <c r="N115" s="88">
        <v>1.8996425618504216</v>
      </c>
      <c r="O115" s="88">
        <v>1.7970674404619709</v>
      </c>
      <c r="P115" s="88">
        <v>1.6950020867061903</v>
      </c>
      <c r="Q115" s="88">
        <v>2.0396257412243228</v>
      </c>
      <c r="R115" s="88">
        <v>1.5556121108467273</v>
      </c>
      <c r="S115" s="88">
        <v>1.8314371700650907</v>
      </c>
      <c r="T115" s="88">
        <v>1.6830282837511701</v>
      </c>
      <c r="U115" s="88">
        <v>1.2356383159041879</v>
      </c>
      <c r="V115" s="88">
        <v>1.4005935587270812</v>
      </c>
      <c r="W115" s="88">
        <v>1.0098837831670378</v>
      </c>
      <c r="X115" s="5"/>
      <c r="Y115" s="5"/>
      <c r="Z115" s="5"/>
      <c r="AA115" s="5"/>
      <c r="AB115" s="5"/>
      <c r="AC115" s="5"/>
      <c r="AD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>
        <f t="shared" ref="AZ115:BA115" si="127">X115*0.1</f>
        <v>0</v>
      </c>
      <c r="BA115" s="5">
        <f t="shared" si="127"/>
        <v>0</v>
      </c>
    </row>
    <row r="116" spans="1:53" ht="16.5" customHeight="1" thickBot="1" x14ac:dyDescent="0.3">
      <c r="A116" s="194" t="s">
        <v>297</v>
      </c>
      <c r="B116" s="195"/>
      <c r="C116" s="88">
        <v>0.68194943843647549</v>
      </c>
      <c r="D116" s="88">
        <v>16.149734882705907</v>
      </c>
      <c r="E116" s="88">
        <v>20.835550767464113</v>
      </c>
      <c r="F116" s="88">
        <v>15.85049926935185</v>
      </c>
      <c r="G116" s="88">
        <v>12.376356231403694</v>
      </c>
      <c r="H116" s="88">
        <v>6.1210394706573661</v>
      </c>
      <c r="I116" s="88">
        <v>3.6494266660017125</v>
      </c>
      <c r="J116" s="88">
        <v>3.4600381762219494</v>
      </c>
      <c r="K116" s="88">
        <v>2.7996422039757598</v>
      </c>
      <c r="L116" s="88">
        <v>1.9145530741403296</v>
      </c>
      <c r="M116" s="88">
        <v>2.2493042112640111</v>
      </c>
      <c r="N116" s="88">
        <v>1.6999395629308998</v>
      </c>
      <c r="O116" s="88">
        <v>1.595775831552654</v>
      </c>
      <c r="P116" s="88">
        <v>1.5058351587135457</v>
      </c>
      <c r="Q116" s="88">
        <v>1.7704003358532756</v>
      </c>
      <c r="R116" s="88">
        <v>1.3544341699817855</v>
      </c>
      <c r="S116" s="88">
        <v>1.5821715900650959</v>
      </c>
      <c r="T116" s="88">
        <v>1.4185989924094675</v>
      </c>
      <c r="U116" s="88">
        <v>1.0025419836913823</v>
      </c>
      <c r="V116" s="88">
        <v>1.1389657113104508</v>
      </c>
      <c r="W116" s="88">
        <v>0.83843435793123633</v>
      </c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3" ht="16.5" customHeight="1" thickBot="1" x14ac:dyDescent="0.3">
      <c r="A117" s="194" t="s">
        <v>298</v>
      </c>
      <c r="B117" s="195"/>
      <c r="C117" s="88">
        <v>0.34999173866144162</v>
      </c>
      <c r="D117" s="88">
        <v>10.711291265553315</v>
      </c>
      <c r="E117" s="88">
        <v>13.65778476825249</v>
      </c>
      <c r="F117" s="88">
        <v>9.788707231118174</v>
      </c>
      <c r="G117" s="88">
        <v>7.4588471575369031</v>
      </c>
      <c r="H117" s="88">
        <v>4.0328539304720668</v>
      </c>
      <c r="I117" s="88">
        <v>2.4802281775845634</v>
      </c>
      <c r="J117" s="88">
        <v>2.3611613256963397</v>
      </c>
      <c r="K117" s="88">
        <v>2.0114380058406804</v>
      </c>
      <c r="L117" s="88">
        <v>1.4179703199006344</v>
      </c>
      <c r="M117" s="88">
        <v>1.687851128721465</v>
      </c>
      <c r="N117" s="88">
        <v>1.236379422069299</v>
      </c>
      <c r="O117" s="88">
        <v>1.1797650274859894</v>
      </c>
      <c r="P117" s="88">
        <v>1.123778345037002</v>
      </c>
      <c r="Q117" s="88">
        <v>1.3770071154078243</v>
      </c>
      <c r="R117" s="88">
        <v>1.0670893086595725</v>
      </c>
      <c r="S117" s="88">
        <v>1.2404802080874906</v>
      </c>
      <c r="T117" s="88">
        <v>1.1093339408489442</v>
      </c>
      <c r="U117" s="88">
        <v>0.79393801056564139</v>
      </c>
      <c r="V117" s="88">
        <v>0.85498915804110731</v>
      </c>
      <c r="W117" s="88">
        <v>0.59584307369238287</v>
      </c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3" ht="16.5" customHeight="1" thickBot="1" x14ac:dyDescent="0.3">
      <c r="A118" s="194" t="s">
        <v>299</v>
      </c>
      <c r="B118" s="195"/>
      <c r="C118" s="88">
        <v>0.34570701746636667</v>
      </c>
      <c r="D118" s="88">
        <v>10.048105525487728</v>
      </c>
      <c r="E118" s="88">
        <v>13.243143288437654</v>
      </c>
      <c r="F118" s="88">
        <v>10.340783654645614</v>
      </c>
      <c r="G118" s="88">
        <v>8.3962160119063078</v>
      </c>
      <c r="H118" s="88">
        <v>4.3712695263636441</v>
      </c>
      <c r="I118" s="88">
        <v>2.706326946820159</v>
      </c>
      <c r="J118" s="88">
        <v>2.5589510229422103</v>
      </c>
      <c r="K118" s="88">
        <v>2.1116197767903033</v>
      </c>
      <c r="L118" s="88">
        <v>1.4975259113866675</v>
      </c>
      <c r="M118" s="88">
        <v>1.6531620838215606</v>
      </c>
      <c r="N118" s="88">
        <v>1.2392304018109348</v>
      </c>
      <c r="O118" s="88">
        <v>1.1712482850064572</v>
      </c>
      <c r="P118" s="88">
        <v>1.1198999960815912</v>
      </c>
      <c r="Q118" s="88">
        <v>1.311182205235278</v>
      </c>
      <c r="R118" s="88">
        <v>1.0104851639524626</v>
      </c>
      <c r="S118" s="88">
        <v>1.2068602121364651</v>
      </c>
      <c r="T118" s="88">
        <v>1.1461150430408613</v>
      </c>
      <c r="U118" s="88">
        <v>0.82253386169686582</v>
      </c>
      <c r="V118" s="88">
        <v>0.78852304780577698</v>
      </c>
      <c r="W118" s="88">
        <v>0.40595365573469699</v>
      </c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3" ht="16.5" customHeight="1" thickBot="1" x14ac:dyDescent="0.3">
      <c r="A119" s="194" t="s">
        <v>300</v>
      </c>
      <c r="B119" s="195"/>
      <c r="C119" s="88">
        <v>0.31455066800348208</v>
      </c>
      <c r="D119" s="88">
        <v>8.7462525045344801</v>
      </c>
      <c r="E119" s="88">
        <v>12.131248284399064</v>
      </c>
      <c r="F119" s="88">
        <v>10.979311043114288</v>
      </c>
      <c r="G119" s="88">
        <v>9.035030204747903</v>
      </c>
      <c r="H119" s="88">
        <v>5.1323470937218438</v>
      </c>
      <c r="I119" s="88">
        <v>3.2171606222533486</v>
      </c>
      <c r="J119" s="88">
        <v>2.9760317904791234</v>
      </c>
      <c r="K119" s="88">
        <v>2.4778952213754795</v>
      </c>
      <c r="L119" s="88">
        <v>1.6789882679012269</v>
      </c>
      <c r="M119" s="88">
        <v>1.9282229984521893</v>
      </c>
      <c r="N119" s="88">
        <v>1.408667198703567</v>
      </c>
      <c r="O119" s="88">
        <v>1.3053310483708009</v>
      </c>
      <c r="P119" s="88">
        <v>1.2154276755920987</v>
      </c>
      <c r="Q119" s="88">
        <v>1.4113029871753231</v>
      </c>
      <c r="R119" s="88">
        <v>1.0646690557141478</v>
      </c>
      <c r="S119" s="88">
        <v>1.2152338949206787</v>
      </c>
      <c r="T119" s="88">
        <v>1.1627634074839552</v>
      </c>
      <c r="U119" s="88">
        <v>0.83731649761745686</v>
      </c>
      <c r="V119" s="88">
        <v>0.97600228039614745</v>
      </c>
      <c r="W119" s="88">
        <v>0.6970858796887115</v>
      </c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3" ht="16.5" customHeight="1" thickBot="1" x14ac:dyDescent="0.3">
      <c r="A120" s="194" t="s">
        <v>301</v>
      </c>
      <c r="B120" s="195"/>
      <c r="C120" s="88">
        <v>0.35029315094529362</v>
      </c>
      <c r="D120" s="88">
        <v>10.229952076162853</v>
      </c>
      <c r="E120" s="88">
        <v>15.637973404972806</v>
      </c>
      <c r="F120" s="88">
        <v>13.561505366396274</v>
      </c>
      <c r="G120" s="88">
        <v>10.620594096403014</v>
      </c>
      <c r="H120" s="88">
        <v>5.3031678438280743</v>
      </c>
      <c r="I120" s="88">
        <v>3.3043535578032022</v>
      </c>
      <c r="J120" s="88">
        <v>3.0563397257488334</v>
      </c>
      <c r="K120" s="88">
        <v>2.6107988198023171</v>
      </c>
      <c r="L120" s="88">
        <v>1.8701404009144384</v>
      </c>
      <c r="M120" s="88">
        <v>2.1540427054875053</v>
      </c>
      <c r="N120" s="88">
        <v>1.6289765616157486</v>
      </c>
      <c r="O120" s="88">
        <v>1.624618754413601</v>
      </c>
      <c r="P120" s="88">
        <v>1.5428658689444132</v>
      </c>
      <c r="Q120" s="88">
        <v>1.8285267421092102</v>
      </c>
      <c r="R120" s="88">
        <v>1.3973613237994493</v>
      </c>
      <c r="S120" s="88">
        <v>1.6013397947229351</v>
      </c>
      <c r="T120" s="88">
        <v>1.43233342681265</v>
      </c>
      <c r="U120" s="88">
        <v>1.0588553099477802</v>
      </c>
      <c r="V120" s="88">
        <v>1.1576395021137074</v>
      </c>
      <c r="W120" s="88">
        <v>0.7704856954816276</v>
      </c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3" ht="16.5" customHeight="1" thickBot="1" x14ac:dyDescent="0.3">
      <c r="A121" s="194" t="s">
        <v>305</v>
      </c>
      <c r="B121" s="195"/>
      <c r="C121" s="88">
        <v>0.36417939560133294</v>
      </c>
      <c r="D121" s="88">
        <v>9.5949436423982242</v>
      </c>
      <c r="E121" s="88">
        <v>14.425269565713874</v>
      </c>
      <c r="F121" s="88">
        <v>12.274642821781129</v>
      </c>
      <c r="G121" s="88">
        <v>9.8541051057449955</v>
      </c>
      <c r="H121" s="88">
        <v>5.0796114363893627</v>
      </c>
      <c r="I121" s="88">
        <v>3.1459796340616464</v>
      </c>
      <c r="J121" s="88">
        <v>2.8843603290716842</v>
      </c>
      <c r="K121" s="88">
        <v>2.5327126966707052</v>
      </c>
      <c r="L121" s="88">
        <v>1.8078998046497625</v>
      </c>
      <c r="M121" s="88">
        <v>2.0998576797101038</v>
      </c>
      <c r="N121" s="88">
        <v>1.6492763095922354</v>
      </c>
      <c r="O121" s="88">
        <v>1.6042732715202952</v>
      </c>
      <c r="P121" s="88">
        <v>1.5725633088401105</v>
      </c>
      <c r="Q121" s="88">
        <v>1.882244337042035</v>
      </c>
      <c r="R121" s="88">
        <v>1.4198946962278498</v>
      </c>
      <c r="S121" s="88">
        <v>1.7270840302456065</v>
      </c>
      <c r="T121" s="88">
        <v>1.5639712956425942</v>
      </c>
      <c r="U121" s="88">
        <v>1.1520536153538881</v>
      </c>
      <c r="V121" s="88">
        <v>1.2972880042986745</v>
      </c>
      <c r="W121" s="88">
        <v>0.9346909014788658</v>
      </c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3" ht="16.5" customHeight="1" thickBot="1" x14ac:dyDescent="0.3">
      <c r="A122" s="194" t="s">
        <v>302</v>
      </c>
      <c r="B122" s="195"/>
      <c r="C122" s="110">
        <v>0.33531318478877964</v>
      </c>
      <c r="D122" s="107">
        <v>10.032654836683218</v>
      </c>
      <c r="E122" s="107">
        <v>15.668156203206962</v>
      </c>
      <c r="F122" s="107">
        <v>12.435836608167854</v>
      </c>
      <c r="G122" s="107">
        <v>9.4627479919112858</v>
      </c>
      <c r="H122" s="107">
        <v>4.3640830837671389</v>
      </c>
      <c r="I122" s="107">
        <v>2.594535141438469</v>
      </c>
      <c r="J122" s="107">
        <v>2.2801403297845133</v>
      </c>
      <c r="K122" s="107">
        <v>1.8538912392939186</v>
      </c>
      <c r="L122" s="107">
        <v>1.3300447168596099</v>
      </c>
      <c r="M122" s="107">
        <v>1.5214057772751062</v>
      </c>
      <c r="N122" s="107">
        <v>1.1100185429122507</v>
      </c>
      <c r="O122" s="107">
        <v>1.0394755673595877</v>
      </c>
      <c r="P122" s="107">
        <v>1.0164048638870222</v>
      </c>
      <c r="Q122" s="107">
        <v>1.1793612763881263</v>
      </c>
      <c r="R122" s="107">
        <v>0.88908353444280486</v>
      </c>
      <c r="S122" s="107">
        <v>1.0670139075918141</v>
      </c>
      <c r="T122" s="107">
        <v>1.0036300713041104</v>
      </c>
      <c r="U122" s="107">
        <v>0.71190780583843349</v>
      </c>
      <c r="V122" s="107">
        <v>0.78191534787094263</v>
      </c>
      <c r="W122" s="107">
        <v>0.5375868729867832</v>
      </c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3" s="5" customFormat="1" ht="16.5" customHeight="1" x14ac:dyDescent="0.25">
      <c r="A123" s="111" t="s">
        <v>3</v>
      </c>
      <c r="B123" s="111"/>
      <c r="C123" s="113">
        <f>AVERAGE(C115:C122)</f>
        <v>0.39169513629844016</v>
      </c>
      <c r="D123" s="113">
        <f>AVERAGE(D115:D122)</f>
        <v>10.928351416255436</v>
      </c>
      <c r="E123" s="113">
        <f t="shared" ref="E123" si="128">AVERAGE(E115:E122)</f>
        <v>15.209810887842703</v>
      </c>
      <c r="F123" s="113">
        <f t="shared" ref="F123" si="129">AVERAGE(F115:F122)</f>
        <v>12.254535462564576</v>
      </c>
      <c r="G123" s="113">
        <f t="shared" ref="G123" si="130">AVERAGE(G115:G122)</f>
        <v>9.7045633892098948</v>
      </c>
      <c r="H123" s="113">
        <f t="shared" ref="H123" si="131">AVERAGE(H115:H122)</f>
        <v>4.9997760169306966</v>
      </c>
      <c r="I123" s="113">
        <f t="shared" ref="I123" si="132">AVERAGE(I115:I122)</f>
        <v>3.0840755334196417</v>
      </c>
      <c r="J123" s="113">
        <f t="shared" ref="J123" si="133">AVERAGE(J115:J122)</f>
        <v>2.8826600664039419</v>
      </c>
      <c r="K123" s="113">
        <f t="shared" ref="K123" si="134">AVERAGE(K115:K122)</f>
        <v>2.4279048119077773</v>
      </c>
      <c r="L123" s="113">
        <f t="shared" ref="L123" si="135">AVERAGE(L115:L122)</f>
        <v>1.7159432855691077</v>
      </c>
      <c r="M123" s="113">
        <f t="shared" ref="M123" si="136">AVERAGE(M115:M122)</f>
        <v>1.9817401756240851</v>
      </c>
      <c r="N123" s="113">
        <f t="shared" ref="N123" si="137">AVERAGE(N115:N122)</f>
        <v>1.4840163201856695</v>
      </c>
      <c r="O123" s="113">
        <f t="shared" ref="O123" si="138">AVERAGE(O115:O122)</f>
        <v>1.4146944032714197</v>
      </c>
      <c r="P123" s="113">
        <f t="shared" ref="P123" si="139">AVERAGE(P115:P122)</f>
        <v>1.3489721629752469</v>
      </c>
      <c r="Q123" s="113">
        <f t="shared" ref="Q123" si="140">AVERAGE(Q115:Q122)</f>
        <v>1.5999563425544245</v>
      </c>
      <c r="R123" s="113">
        <f t="shared" ref="R123" si="141">AVERAGE(R115:R122)</f>
        <v>1.2198286704530998</v>
      </c>
      <c r="S123" s="113">
        <f t="shared" ref="S123" si="142">AVERAGE(S115:S122)</f>
        <v>1.433952600979397</v>
      </c>
      <c r="T123" s="113">
        <f t="shared" ref="T123" si="143">AVERAGE(T115:T122)</f>
        <v>1.3149718076617192</v>
      </c>
      <c r="U123" s="113">
        <f t="shared" ref="U123" si="144">AVERAGE(U115:U122)</f>
        <v>0.95184817507695452</v>
      </c>
      <c r="V123" s="113">
        <f t="shared" ref="V123" si="145">AVERAGE(V115:V122)</f>
        <v>1.0494895763204861</v>
      </c>
      <c r="W123" s="113">
        <f t="shared" ref="W123" si="146">AVERAGE(W115:W122)</f>
        <v>0.72374552752016774</v>
      </c>
    </row>
    <row r="124" spans="1:53" s="5" customFormat="1" ht="16.5" customHeight="1" x14ac:dyDescent="0.25">
      <c r="A124" s="111" t="s">
        <v>4</v>
      </c>
      <c r="B124" s="111"/>
      <c r="C124" s="113">
        <f>STDEV(C115:C122)</f>
        <v>0.1193452903224613</v>
      </c>
      <c r="D124" s="113">
        <f t="shared" ref="D124:W124" si="147">STDEV(D115:D122)</f>
        <v>2.2955117411003081</v>
      </c>
      <c r="E124" s="113">
        <f t="shared" si="147"/>
        <v>2.6502854067135129</v>
      </c>
      <c r="F124" s="113">
        <f t="shared" si="147"/>
        <v>1.9399691194594864</v>
      </c>
      <c r="G124" s="113">
        <f t="shared" si="147"/>
        <v>1.5019876317827763</v>
      </c>
      <c r="H124" s="113">
        <f t="shared" si="147"/>
        <v>0.70307470847496578</v>
      </c>
      <c r="I124" s="113">
        <f t="shared" si="147"/>
        <v>0.44356854606680535</v>
      </c>
      <c r="J124" s="113">
        <f t="shared" si="147"/>
        <v>0.45887278981430085</v>
      </c>
      <c r="K124" s="113">
        <f>STDEV(K115:K122)</f>
        <v>0.40442287062443028</v>
      </c>
      <c r="L124" s="113">
        <f t="shared" si="147"/>
        <v>0.29349299924751543</v>
      </c>
      <c r="M124" s="113">
        <f t="shared" si="147"/>
        <v>0.35026674769410915</v>
      </c>
      <c r="N124" s="113">
        <f t="shared" si="147"/>
        <v>0.27632495411560853</v>
      </c>
      <c r="O124" s="113">
        <f>STDEV(O115:O122)</f>
        <v>0.27417808239251212</v>
      </c>
      <c r="P124" s="113">
        <f t="shared" si="147"/>
        <v>0.25733578094696069</v>
      </c>
      <c r="Q124" s="113">
        <f t="shared" si="147"/>
        <v>0.31620030559571904</v>
      </c>
      <c r="R124" s="113">
        <f t="shared" si="147"/>
        <v>0.23995067481670185</v>
      </c>
      <c r="S124" s="113">
        <f t="shared" si="147"/>
        <v>0.28420107464522681</v>
      </c>
      <c r="T124" s="113">
        <f t="shared" si="147"/>
        <v>0.24286365098341892</v>
      </c>
      <c r="U124" s="113">
        <f t="shared" si="147"/>
        <v>0.18783965393208529</v>
      </c>
      <c r="V124" s="113">
        <f t="shared" si="147"/>
        <v>0.23522352429142909</v>
      </c>
      <c r="W124" s="113">
        <f t="shared" si="147"/>
        <v>0.20508803552537197</v>
      </c>
    </row>
    <row r="125" spans="1:53" s="5" customFormat="1" ht="16.5" customHeight="1" x14ac:dyDescent="0.25">
      <c r="A125" s="111" t="s">
        <v>5</v>
      </c>
      <c r="B125" s="111"/>
      <c r="C125" s="113">
        <f>C124/(SQRT(8))</f>
        <v>4.2194932044844813E-2</v>
      </c>
      <c r="D125" s="113">
        <f t="shared" ref="D125" si="148">D124/(SQRT(8))</f>
        <v>0.81158595921268306</v>
      </c>
      <c r="E125" s="113">
        <f t="shared" ref="E125" si="149">E124/(SQRT(8))</f>
        <v>0.937017391583436</v>
      </c>
      <c r="F125" s="113">
        <f t="shared" ref="F125" si="150">F124/(SQRT(8))</f>
        <v>0.68588265983114916</v>
      </c>
      <c r="G125" s="113">
        <f t="shared" ref="G125" si="151">G124/(SQRT(8))</f>
        <v>0.53103281984596207</v>
      </c>
      <c r="H125" s="113">
        <f t="shared" ref="H125" si="152">H124/(SQRT(8))</f>
        <v>0.24857444702170164</v>
      </c>
      <c r="I125" s="113">
        <f t="shared" ref="I125" si="153">I124/(SQRT(8))</f>
        <v>0.15682516342244776</v>
      </c>
      <c r="J125" s="113">
        <f>J124/(SQRT(8))</f>
        <v>0.16223603068984072</v>
      </c>
      <c r="K125" s="113">
        <f t="shared" ref="K125" si="154">K124/(SQRT(8))</f>
        <v>0.1429850771427322</v>
      </c>
      <c r="L125" s="113">
        <f t="shared" ref="L125" si="155">L124/(SQRT(8))</f>
        <v>0.10376544499934821</v>
      </c>
      <c r="M125" s="113">
        <f t="shared" ref="M125" si="156">M124/(SQRT(8))</f>
        <v>0.12383799625933103</v>
      </c>
      <c r="N125" s="113">
        <f t="shared" ref="N125" si="157">N124/(SQRT(8))</f>
        <v>9.7695624433104186E-2</v>
      </c>
      <c r="O125" s="113">
        <f t="shared" ref="O125" si="158">O124/(SQRT(8))</f>
        <v>9.6936590656234625E-2</v>
      </c>
      <c r="P125" s="113">
        <f t="shared" ref="P125" si="159">P124/(SQRT(8))</f>
        <v>9.0981937874765925E-2</v>
      </c>
      <c r="Q125" s="113">
        <f t="shared" ref="Q125" si="160">Q124/(SQRT(8))</f>
        <v>0.11179369014999578</v>
      </c>
      <c r="R125" s="113">
        <f t="shared" ref="R125" si="161">R124/(SQRT(8))</f>
        <v>8.4835374656588997E-2</v>
      </c>
      <c r="S125" s="113">
        <f t="shared" ref="S125" si="162">S124/(SQRT(8))</f>
        <v>0.10048025355107203</v>
      </c>
      <c r="T125" s="113">
        <f t="shared" ref="T125" si="163">T124/(SQRT(8))</f>
        <v>8.5865267257049224E-2</v>
      </c>
      <c r="U125" s="113">
        <f t="shared" ref="U125" si="164">U124/(SQRT(8))</f>
        <v>6.6411346535555915E-2</v>
      </c>
      <c r="V125" s="113">
        <f t="shared" ref="V125" si="165">V124/(SQRT(8))</f>
        <v>8.316407456053404E-2</v>
      </c>
      <c r="W125" s="113">
        <f t="shared" ref="W125" si="166">W124/(SQRT(8))</f>
        <v>7.2509570330109033E-2</v>
      </c>
    </row>
    <row r="126" spans="1:53" ht="27" thickBot="1" x14ac:dyDescent="0.45">
      <c r="A126" s="87" t="s">
        <v>58</v>
      </c>
      <c r="B126" s="87"/>
      <c r="C126" s="89">
        <v>0</v>
      </c>
      <c r="D126" s="89">
        <v>1</v>
      </c>
      <c r="E126" s="89">
        <v>2</v>
      </c>
      <c r="F126" s="89">
        <v>3</v>
      </c>
      <c r="G126" s="89">
        <v>4</v>
      </c>
      <c r="H126" s="89">
        <v>5</v>
      </c>
      <c r="I126" s="89">
        <v>6</v>
      </c>
      <c r="J126" s="89">
        <v>7</v>
      </c>
      <c r="K126" s="89">
        <v>8</v>
      </c>
      <c r="L126" s="89">
        <v>9</v>
      </c>
      <c r="M126" s="89">
        <v>10</v>
      </c>
      <c r="N126" s="89">
        <v>11</v>
      </c>
      <c r="O126" s="89">
        <v>12</v>
      </c>
      <c r="P126" s="89">
        <v>13</v>
      </c>
      <c r="Q126" s="89">
        <v>14</v>
      </c>
      <c r="R126" s="89">
        <v>15</v>
      </c>
      <c r="S126" s="89">
        <v>16</v>
      </c>
      <c r="T126" s="89">
        <v>17</v>
      </c>
      <c r="U126" s="89">
        <v>18</v>
      </c>
      <c r="V126" s="89">
        <v>19</v>
      </c>
      <c r="W126" s="89">
        <v>20</v>
      </c>
      <c r="X126" s="87"/>
      <c r="Y126" s="87"/>
      <c r="Z126" s="87"/>
      <c r="AA126" s="87"/>
      <c r="AB126" s="87"/>
      <c r="AC126" s="2" t="s">
        <v>58</v>
      </c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3" ht="16.5" customHeight="1" thickBot="1" x14ac:dyDescent="0.3">
      <c r="A127" s="194" t="s">
        <v>295</v>
      </c>
      <c r="B127" s="195"/>
      <c r="C127" s="88">
        <v>0.46034844426526</v>
      </c>
      <c r="D127" s="88">
        <v>14.844183310541446</v>
      </c>
      <c r="E127" s="88">
        <v>27.973114785100336</v>
      </c>
      <c r="F127" s="88">
        <v>26.281103152476785</v>
      </c>
      <c r="G127" s="88">
        <v>20.624003261356901</v>
      </c>
      <c r="H127" s="88">
        <v>9.9759425623547724</v>
      </c>
      <c r="I127" s="88">
        <v>5.8174790852113176</v>
      </c>
      <c r="J127" s="88">
        <v>5.1270305511244558</v>
      </c>
      <c r="K127" s="88">
        <v>4.0653713070891193</v>
      </c>
      <c r="L127" s="88">
        <v>2.8511060289530032</v>
      </c>
      <c r="M127" s="88">
        <v>3.3669880591816401</v>
      </c>
      <c r="N127" s="88">
        <v>2.6292066209794291</v>
      </c>
      <c r="O127" s="88">
        <v>2.5394073310307332</v>
      </c>
      <c r="P127" s="88">
        <v>2.5499894932957172</v>
      </c>
      <c r="Q127" s="88">
        <v>3.1708054392317955</v>
      </c>
      <c r="R127" s="88">
        <v>2.4446437632271407</v>
      </c>
      <c r="S127" s="88">
        <v>2.991000862441096</v>
      </c>
      <c r="T127" s="88">
        <v>2.6997057340182447</v>
      </c>
      <c r="U127" s="88">
        <v>1.8278902769750141</v>
      </c>
      <c r="V127" s="88">
        <v>1.9613175747071416</v>
      </c>
      <c r="W127" s="88">
        <v>1.302978700977252</v>
      </c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  <row r="128" spans="1:53" ht="16.5" customHeight="1" thickBot="1" x14ac:dyDescent="0.3">
      <c r="A128" s="194" t="s">
        <v>296</v>
      </c>
      <c r="B128" s="195"/>
      <c r="C128" s="88">
        <v>0.80697817447423636</v>
      </c>
      <c r="D128" s="88">
        <v>23.844752554577425</v>
      </c>
      <c r="E128" s="88">
        <v>41.404877163518876</v>
      </c>
      <c r="F128" s="88">
        <v>37.787610244302449</v>
      </c>
      <c r="G128" s="88">
        <v>29.742830452108343</v>
      </c>
      <c r="H128" s="88">
        <v>13.625093132293586</v>
      </c>
      <c r="I128" s="88">
        <v>8.128697835100672</v>
      </c>
      <c r="J128" s="88">
        <v>7.5832738873727541</v>
      </c>
      <c r="K128" s="88">
        <v>6.4942459234753676</v>
      </c>
      <c r="L128" s="88">
        <v>4.7895016932168737</v>
      </c>
      <c r="M128" s="88">
        <v>5.3746531204104535</v>
      </c>
      <c r="N128" s="88">
        <v>4.1075099375595059</v>
      </c>
      <c r="O128" s="88">
        <v>4.0844378426316572</v>
      </c>
      <c r="P128" s="88">
        <v>3.9944064306631222</v>
      </c>
      <c r="Q128" s="88">
        <v>4.7991830023209641</v>
      </c>
      <c r="R128" s="88">
        <v>3.889330863618377</v>
      </c>
      <c r="S128" s="88">
        <v>4.5648204718848353</v>
      </c>
      <c r="T128" s="88">
        <v>4.1782833568539628</v>
      </c>
      <c r="U128" s="88">
        <v>2.8824304471153788</v>
      </c>
      <c r="V128" s="88">
        <v>2.916684757849787</v>
      </c>
      <c r="W128" s="88">
        <v>2.0224796260268572</v>
      </c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</row>
    <row r="129" spans="1:51" ht="16.5" customHeight="1" thickBot="1" x14ac:dyDescent="0.3">
      <c r="A129" s="194" t="s">
        <v>297</v>
      </c>
      <c r="B129" s="195"/>
      <c r="C129" s="88">
        <v>1.0371483791224916</v>
      </c>
      <c r="D129" s="88">
        <v>28.530679826777494</v>
      </c>
      <c r="E129" s="88">
        <v>42.647688851454461</v>
      </c>
      <c r="F129" s="88">
        <v>38.643669984796823</v>
      </c>
      <c r="G129" s="88">
        <v>30.286783369814056</v>
      </c>
      <c r="H129" s="88">
        <v>12.741153805616184</v>
      </c>
      <c r="I129" s="88">
        <v>6.8317404436365567</v>
      </c>
      <c r="J129" s="88">
        <v>6.2073097422427814</v>
      </c>
      <c r="K129" s="88">
        <v>4.9470308510102425</v>
      </c>
      <c r="L129" s="88">
        <v>3.338994470859185</v>
      </c>
      <c r="M129" s="88">
        <v>3.8302442374872885</v>
      </c>
      <c r="N129" s="88">
        <v>2.9103455236718925</v>
      </c>
      <c r="O129" s="88">
        <v>2.8585332664124343</v>
      </c>
      <c r="P129" s="88">
        <v>2.8716627244017228</v>
      </c>
      <c r="Q129" s="88">
        <v>3.5020092855755536</v>
      </c>
      <c r="R129" s="88">
        <v>2.7298966688089839</v>
      </c>
      <c r="S129" s="88">
        <v>3.1257511724762055</v>
      </c>
      <c r="T129" s="88">
        <v>2.707915889628377</v>
      </c>
      <c r="U129" s="88">
        <v>1.9189296903525705</v>
      </c>
      <c r="V129" s="88">
        <v>1.9941949455269961</v>
      </c>
      <c r="W129" s="88">
        <v>1.3093628311446199</v>
      </c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</row>
    <row r="130" spans="1:51" ht="16.5" customHeight="1" thickBot="1" x14ac:dyDescent="0.3">
      <c r="A130" s="194" t="s">
        <v>298</v>
      </c>
      <c r="B130" s="195"/>
      <c r="C130" s="88">
        <v>0.6359377036909144</v>
      </c>
      <c r="D130" s="88">
        <v>20.717981503993371</v>
      </c>
      <c r="E130" s="88">
        <v>39.223586428249995</v>
      </c>
      <c r="F130" s="88">
        <v>36.409644912450176</v>
      </c>
      <c r="G130" s="88">
        <v>27.875183028201533</v>
      </c>
      <c r="H130" s="88">
        <v>11.597576379668656</v>
      </c>
      <c r="I130" s="88">
        <v>6.7873455855794749</v>
      </c>
      <c r="J130" s="88">
        <v>6.1736386293363985</v>
      </c>
      <c r="K130" s="88">
        <v>4.9045483018068357</v>
      </c>
      <c r="L130" s="88">
        <v>3.5994600359728959</v>
      </c>
      <c r="M130" s="88">
        <v>4.1943274702536391</v>
      </c>
      <c r="N130" s="88">
        <v>3.2977504487347185</v>
      </c>
      <c r="O130" s="88">
        <v>3.1514498883358368</v>
      </c>
      <c r="P130" s="88">
        <v>3.2276795144181722</v>
      </c>
      <c r="Q130" s="88">
        <v>3.9892927791094852</v>
      </c>
      <c r="R130" s="88">
        <v>3.055967862166177</v>
      </c>
      <c r="S130" s="88">
        <v>3.5403775193646627</v>
      </c>
      <c r="T130" s="88">
        <v>3.0214524334469193</v>
      </c>
      <c r="U130" s="88">
        <v>2.0273032788415701</v>
      </c>
      <c r="V130" s="88">
        <v>2.0946492043623199</v>
      </c>
      <c r="W130" s="88">
        <v>1.3720835521243757</v>
      </c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</row>
    <row r="131" spans="1:51" ht="16.5" customHeight="1" thickBot="1" x14ac:dyDescent="0.3">
      <c r="A131" s="194" t="s">
        <v>299</v>
      </c>
      <c r="B131" s="195"/>
      <c r="C131" s="88">
        <v>0.74849797640683646</v>
      </c>
      <c r="D131" s="88">
        <v>23.408877150279036</v>
      </c>
      <c r="E131" s="88">
        <v>45.327090129383471</v>
      </c>
      <c r="F131" s="88">
        <v>42.588961623479186</v>
      </c>
      <c r="G131" s="88">
        <v>32.486678019212015</v>
      </c>
      <c r="H131" s="88">
        <v>13.564332534435886</v>
      </c>
      <c r="I131" s="88">
        <v>7.2853255110438271</v>
      </c>
      <c r="J131" s="88">
        <v>6.453719782586063</v>
      </c>
      <c r="K131" s="88">
        <v>4.9143138030939344</v>
      </c>
      <c r="L131" s="88">
        <v>3.3255696000487029</v>
      </c>
      <c r="M131" s="88">
        <v>3.6636162334245115</v>
      </c>
      <c r="N131" s="88">
        <v>2.7743460914981171</v>
      </c>
      <c r="O131" s="88">
        <v>2.7364857450228643</v>
      </c>
      <c r="P131" s="88">
        <v>2.7118572183807856</v>
      </c>
      <c r="Q131" s="88">
        <v>3.4580080555127801</v>
      </c>
      <c r="R131" s="88">
        <v>2.7274323127451727</v>
      </c>
      <c r="S131" s="88">
        <v>3.4076051522130451</v>
      </c>
      <c r="T131" s="88">
        <v>3.2510931784271038</v>
      </c>
      <c r="U131" s="88">
        <v>2.3090767010897437</v>
      </c>
      <c r="V131" s="88">
        <v>2.5395046415786777</v>
      </c>
      <c r="W131" s="88">
        <v>1.6138870203326059</v>
      </c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</row>
    <row r="132" spans="1:51" ht="16.5" customHeight="1" thickBot="1" x14ac:dyDescent="0.3">
      <c r="A132" s="194" t="s">
        <v>300</v>
      </c>
      <c r="B132" s="195"/>
      <c r="C132" s="88">
        <v>0.43730466725728256</v>
      </c>
      <c r="D132" s="88">
        <v>14.57208446734486</v>
      </c>
      <c r="E132" s="88">
        <v>27.398078562727836</v>
      </c>
      <c r="F132" s="88">
        <v>24.758282002724059</v>
      </c>
      <c r="G132" s="88">
        <v>19.367317089038174</v>
      </c>
      <c r="H132" s="88">
        <v>8.7698869889862738</v>
      </c>
      <c r="I132" s="88">
        <v>5.0301041326981348</v>
      </c>
      <c r="J132" s="88">
        <v>4.5304745022694464</v>
      </c>
      <c r="K132" s="88">
        <v>3.5901219229160866</v>
      </c>
      <c r="L132" s="88">
        <v>2.5225272470804989</v>
      </c>
      <c r="M132" s="88">
        <v>2.9065827681803285</v>
      </c>
      <c r="N132" s="88">
        <v>2.2020280265901393</v>
      </c>
      <c r="O132" s="88">
        <v>2.1772109702942983</v>
      </c>
      <c r="P132" s="88">
        <v>2.1374048182874312</v>
      </c>
      <c r="Q132" s="88">
        <v>2.6960666404372726</v>
      </c>
      <c r="R132" s="88">
        <v>2.1430299505113442</v>
      </c>
      <c r="S132" s="88">
        <v>2.4193716323642187</v>
      </c>
      <c r="T132" s="88">
        <v>2.1333525152929202</v>
      </c>
      <c r="U132" s="88">
        <v>1.467473920015308</v>
      </c>
      <c r="V132" s="88">
        <v>1.5732509589440387</v>
      </c>
      <c r="W132" s="88">
        <v>1.0446376161335154</v>
      </c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</row>
    <row r="133" spans="1:51" ht="16.5" customHeight="1" thickBot="1" x14ac:dyDescent="0.3">
      <c r="A133" s="194" t="s">
        <v>301</v>
      </c>
      <c r="B133" s="195"/>
      <c r="C133" s="88">
        <v>1.2140810687302983</v>
      </c>
      <c r="D133" s="88">
        <v>29.0150313988768</v>
      </c>
      <c r="E133" s="88">
        <v>48.08738636284189</v>
      </c>
      <c r="F133" s="88">
        <v>57.092312542184324</v>
      </c>
      <c r="G133" s="88">
        <v>51.024700534205536</v>
      </c>
      <c r="H133" s="88">
        <v>25.735702360277614</v>
      </c>
      <c r="I133" s="88">
        <v>13.462090908384575</v>
      </c>
      <c r="J133" s="88">
        <v>11.848962781998893</v>
      </c>
      <c r="K133" s="88">
        <v>9.171377253247309</v>
      </c>
      <c r="L133" s="88">
        <v>5.9253656525703615</v>
      </c>
      <c r="M133" s="88">
        <v>6.6796949908167056</v>
      </c>
      <c r="N133" s="88">
        <v>4.9020388532951911</v>
      </c>
      <c r="O133" s="88">
        <v>4.6586122244776993</v>
      </c>
      <c r="P133" s="88">
        <v>4.4208463205326112</v>
      </c>
      <c r="Q133" s="88">
        <v>5.5279484060930333</v>
      </c>
      <c r="R133" s="88">
        <v>4.3055862788152961</v>
      </c>
      <c r="S133" s="88">
        <v>4.8368426867531076</v>
      </c>
      <c r="T133" s="88">
        <v>4.1867523334369041</v>
      </c>
      <c r="U133" s="88">
        <v>2.8246100246447416</v>
      </c>
      <c r="V133" s="88">
        <v>2.9549867955660702</v>
      </c>
      <c r="W133" s="88">
        <v>1.9991886890857591</v>
      </c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</row>
    <row r="134" spans="1:51" ht="16.5" customHeight="1" thickBot="1" x14ac:dyDescent="0.3">
      <c r="A134" s="194" t="s">
        <v>305</v>
      </c>
      <c r="B134" s="195"/>
      <c r="C134" s="88">
        <v>4.5575753762624078</v>
      </c>
      <c r="D134" s="88">
        <v>54.392922574117563</v>
      </c>
      <c r="E134" s="88">
        <v>54.815956549612771</v>
      </c>
      <c r="F134" s="88">
        <v>60.266893850505113</v>
      </c>
      <c r="G134" s="88">
        <v>55.51684984366446</v>
      </c>
      <c r="H134" s="88">
        <v>34.645183738614001</v>
      </c>
      <c r="I134" s="88">
        <v>18.191441745421589</v>
      </c>
      <c r="J134" s="88">
        <v>15.697458786817027</v>
      </c>
      <c r="K134" s="88">
        <v>11.186326983980326</v>
      </c>
      <c r="L134" s="88">
        <v>6.9366746810266022</v>
      </c>
      <c r="M134" s="88">
        <v>7.0485393086987376</v>
      </c>
      <c r="N134" s="88">
        <v>4.5722416288697989</v>
      </c>
      <c r="O134" s="88">
        <v>4.0502590064698989</v>
      </c>
      <c r="P134" s="88">
        <v>3.5162700701834368</v>
      </c>
      <c r="Q134" s="88">
        <v>3.8367794483975985</v>
      </c>
      <c r="R134" s="88">
        <v>2.6123385981852723</v>
      </c>
      <c r="S134" s="88">
        <v>2.6949308428395922</v>
      </c>
      <c r="T134" s="88">
        <v>2.3239459524124655</v>
      </c>
      <c r="U134" s="88">
        <v>1.5640491914544501</v>
      </c>
      <c r="V134" s="88">
        <v>1.7516163821304318</v>
      </c>
      <c r="W134" s="88">
        <v>1.203516430726473</v>
      </c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</row>
    <row r="135" spans="1:51" ht="16.5" customHeight="1" thickBot="1" x14ac:dyDescent="0.3">
      <c r="A135" s="194" t="s">
        <v>302</v>
      </c>
      <c r="B135" s="195"/>
      <c r="C135" s="110">
        <v>0.88987217202241065</v>
      </c>
      <c r="D135" s="107">
        <v>22.250773319224432</v>
      </c>
      <c r="E135" s="107">
        <v>39.421998664197638</v>
      </c>
      <c r="F135" s="107">
        <v>46.073408035308717</v>
      </c>
      <c r="G135" s="107">
        <v>39.12641618623929</v>
      </c>
      <c r="H135" s="107">
        <v>16.455815192094633</v>
      </c>
      <c r="I135" s="107">
        <v>7.7343103197801639</v>
      </c>
      <c r="J135" s="107">
        <v>6.5522880784229649</v>
      </c>
      <c r="K135" s="107">
        <v>5.0416343755160362</v>
      </c>
      <c r="L135" s="107">
        <v>3.2785752777549173</v>
      </c>
      <c r="M135" s="107">
        <v>3.4511363901458987</v>
      </c>
      <c r="N135" s="107">
        <v>2.4885446477533146</v>
      </c>
      <c r="O135" s="107">
        <v>2.3895454548244266</v>
      </c>
      <c r="P135" s="107">
        <v>2.3021489225747924</v>
      </c>
      <c r="Q135" s="107">
        <v>2.679722388980232</v>
      </c>
      <c r="R135" s="107">
        <v>2.0947614229008966</v>
      </c>
      <c r="S135" s="107">
        <v>2.4175136474196641</v>
      </c>
      <c r="T135" s="107">
        <v>2.1913444174821</v>
      </c>
      <c r="U135" s="107">
        <v>1.5689200056656267</v>
      </c>
      <c r="V135" s="107">
        <v>1.688271747257964</v>
      </c>
      <c r="W135" s="107">
        <v>1.1435721320022401</v>
      </c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</row>
    <row r="136" spans="1:51" s="5" customFormat="1" ht="16.5" customHeight="1" x14ac:dyDescent="0.25">
      <c r="A136" s="111" t="s">
        <v>3</v>
      </c>
      <c r="B136" s="111"/>
      <c r="C136" s="88">
        <f>AVERAGE(C127:C135)</f>
        <v>1.1986382180257931</v>
      </c>
      <c r="D136" s="88">
        <f t="shared" ref="D136" si="167">AVERAGE(D127:D135)</f>
        <v>25.730809567303606</v>
      </c>
      <c r="E136" s="88">
        <f t="shared" ref="E136" si="168">AVERAGE(E127:E135)</f>
        <v>40.699975277454143</v>
      </c>
      <c r="F136" s="88">
        <f t="shared" ref="F136" si="169">AVERAGE(F127:F135)</f>
        <v>41.100209594247517</v>
      </c>
      <c r="G136" s="88">
        <f t="shared" ref="G136" si="170">AVERAGE(G127:G135)</f>
        <v>34.005640198204475</v>
      </c>
      <c r="H136" s="88">
        <f t="shared" ref="H136" si="171">AVERAGE(H127:H135)</f>
        <v>16.345631854926847</v>
      </c>
      <c r="I136" s="88">
        <f t="shared" ref="I136" si="172">AVERAGE(I127:I135)</f>
        <v>8.8076150629840342</v>
      </c>
      <c r="J136" s="88">
        <f>AVERAGE(J127:J135)</f>
        <v>7.7971285269078647</v>
      </c>
      <c r="K136" s="88">
        <f t="shared" ref="K136" si="173">AVERAGE(K127:K135)</f>
        <v>6.0349967469039179</v>
      </c>
      <c r="L136" s="88">
        <f t="shared" ref="L136" si="174">AVERAGE(L127:L135)</f>
        <v>4.0630860763870054</v>
      </c>
      <c r="M136" s="88">
        <f t="shared" ref="M136" si="175">AVERAGE(M127:M135)</f>
        <v>4.5017536198443562</v>
      </c>
      <c r="N136" s="88">
        <f t="shared" ref="N136" si="176">AVERAGE(N127:N135)</f>
        <v>3.3204457532169007</v>
      </c>
      <c r="O136" s="88">
        <f t="shared" ref="O136" si="177">AVERAGE(O127:O135)</f>
        <v>3.1828824143888723</v>
      </c>
      <c r="P136" s="88">
        <f t="shared" ref="P136" si="178">AVERAGE(P127:P135)</f>
        <v>3.0813628347486439</v>
      </c>
      <c r="Q136" s="88">
        <f t="shared" ref="Q136" si="179">AVERAGE(Q127:Q135)</f>
        <v>3.7399794939620796</v>
      </c>
      <c r="R136" s="88">
        <f t="shared" ref="R136" si="180">AVERAGE(R127:R135)</f>
        <v>2.8892208578865177</v>
      </c>
      <c r="S136" s="88">
        <f t="shared" ref="S136" si="181">AVERAGE(S127:S135)</f>
        <v>3.3331348875284923</v>
      </c>
      <c r="T136" s="88">
        <f t="shared" ref="T136" si="182">AVERAGE(T127:T135)</f>
        <v>2.9659828678887772</v>
      </c>
      <c r="U136" s="88">
        <f t="shared" ref="U136" si="183">AVERAGE(U127:U135)</f>
        <v>2.0434092817949341</v>
      </c>
      <c r="V136" s="88">
        <f t="shared" ref="V136" si="184">AVERAGE(V127:V135)</f>
        <v>2.1638307786581583</v>
      </c>
      <c r="W136" s="88">
        <f t="shared" ref="W136" si="185">AVERAGE(W127:W135)</f>
        <v>1.4457451776170775</v>
      </c>
    </row>
    <row r="137" spans="1:51" s="5" customFormat="1" ht="16.5" customHeight="1" x14ac:dyDescent="0.25">
      <c r="A137" s="111" t="s">
        <v>4</v>
      </c>
      <c r="B137" s="111"/>
      <c r="C137" s="88">
        <f>STDEV(C127:C135)</f>
        <v>1.2845947325465923</v>
      </c>
      <c r="D137" s="88">
        <f t="shared" ref="D137:W137" si="186">STDEV(D127:D135)</f>
        <v>11.881527491866585</v>
      </c>
      <c r="E137" s="88">
        <f t="shared" si="186"/>
        <v>8.8194516479758942</v>
      </c>
      <c r="F137" s="88">
        <f t="shared" si="186"/>
        <v>12.122974258069389</v>
      </c>
      <c r="G137" s="88">
        <f t="shared" si="186"/>
        <v>12.469176028636026</v>
      </c>
      <c r="H137" s="88">
        <f t="shared" si="186"/>
        <v>8.4535293311458108</v>
      </c>
      <c r="I137" s="88">
        <f t="shared" si="186"/>
        <v>4.2550954311008899</v>
      </c>
      <c r="J137" s="88">
        <f t="shared" si="186"/>
        <v>3.6262305253230949</v>
      </c>
      <c r="K137" s="88">
        <f t="shared" si="186"/>
        <v>2.5284658272209097</v>
      </c>
      <c r="L137" s="88">
        <f t="shared" si="186"/>
        <v>1.4997557710956462</v>
      </c>
      <c r="M137" s="88">
        <f t="shared" si="186"/>
        <v>1.5072934747420348</v>
      </c>
      <c r="N137" s="88">
        <f t="shared" si="186"/>
        <v>0.97311041208593319</v>
      </c>
      <c r="O137" s="88">
        <f t="shared" si="186"/>
        <v>0.87344160814834271</v>
      </c>
      <c r="P137" s="88">
        <f t="shared" si="186"/>
        <v>0.77455751186498667</v>
      </c>
      <c r="Q137" s="88">
        <f>STDEV(Q127:Q135)</f>
        <v>0.93969863782051266</v>
      </c>
      <c r="R137" s="88">
        <f t="shared" si="186"/>
        <v>0.75398562370978361</v>
      </c>
      <c r="S137" s="88">
        <f t="shared" si="186"/>
        <v>0.87087423703197631</v>
      </c>
      <c r="T137" s="88">
        <f t="shared" si="186"/>
        <v>0.78161426199851358</v>
      </c>
      <c r="U137" s="88">
        <f t="shared" si="186"/>
        <v>0.52839864424694283</v>
      </c>
      <c r="V137" s="88">
        <f t="shared" si="186"/>
        <v>0.51880673626350537</v>
      </c>
      <c r="W137" s="88">
        <f t="shared" si="186"/>
        <v>0.35750403165356609</v>
      </c>
    </row>
    <row r="138" spans="1:51" s="5" customFormat="1" ht="16.5" customHeight="1" x14ac:dyDescent="0.25">
      <c r="A138" s="111" t="s">
        <v>5</v>
      </c>
      <c r="B138" s="111"/>
      <c r="C138" s="88">
        <f>C137/(SQRT(9))</f>
        <v>0.42819824418219743</v>
      </c>
      <c r="D138" s="88">
        <f t="shared" ref="D138" si="187">D137/(SQRT(9))</f>
        <v>3.9605091639555283</v>
      </c>
      <c r="E138" s="88">
        <f t="shared" ref="E138" si="188">E137/(SQRT(9))</f>
        <v>2.9398172159919649</v>
      </c>
      <c r="F138" s="88">
        <f t="shared" ref="F138" si="189">F137/(SQRT(9))</f>
        <v>4.0409914193564633</v>
      </c>
      <c r="G138" s="88">
        <f t="shared" ref="G138" si="190">G137/(SQRT(9))</f>
        <v>4.1563920095453417</v>
      </c>
      <c r="H138" s="88">
        <f t="shared" ref="H138" si="191">H137/(SQRT(9))</f>
        <v>2.8178431103819368</v>
      </c>
      <c r="I138" s="88">
        <f t="shared" ref="I138" si="192">I137/(SQRT(9))</f>
        <v>1.4183651437002966</v>
      </c>
      <c r="J138" s="88">
        <f t="shared" ref="J138" si="193">J137/(SQRT(9))</f>
        <v>1.2087435084410316</v>
      </c>
      <c r="K138" s="88">
        <f t="shared" ref="K138" si="194">K137/(SQRT(9))</f>
        <v>0.84282194240696995</v>
      </c>
      <c r="L138" s="88">
        <f t="shared" ref="L138" si="195">L137/(SQRT(9))</f>
        <v>0.49991859036521541</v>
      </c>
      <c r="M138" s="88">
        <f t="shared" ref="M138" si="196">M137/(SQRT(9))</f>
        <v>0.50243115824734497</v>
      </c>
      <c r="N138" s="88">
        <f t="shared" ref="N138" si="197">N137/(SQRT(9))</f>
        <v>0.32437013736197773</v>
      </c>
      <c r="O138" s="88">
        <f>O137/(SQRT(9))</f>
        <v>0.29114720271611422</v>
      </c>
      <c r="P138" s="88">
        <f t="shared" ref="P138" si="198">P137/(SQRT(9))</f>
        <v>0.25818583728832889</v>
      </c>
      <c r="Q138" s="88">
        <f t="shared" ref="Q138" si="199">Q137/(SQRT(9))</f>
        <v>0.31323287927350424</v>
      </c>
      <c r="R138" s="88">
        <f t="shared" ref="R138" si="200">R137/(SQRT(9))</f>
        <v>0.25132854123659454</v>
      </c>
      <c r="S138" s="88">
        <f t="shared" ref="S138" si="201">S137/(SQRT(9))</f>
        <v>0.29029141234399208</v>
      </c>
      <c r="T138" s="88">
        <f t="shared" ref="T138" si="202">T137/(SQRT(9))</f>
        <v>0.26053808733283784</v>
      </c>
      <c r="U138" s="88">
        <f t="shared" ref="U138" si="203">U137/(SQRT(9))</f>
        <v>0.17613288141564762</v>
      </c>
      <c r="V138" s="88">
        <f t="shared" ref="V138" si="204">V137/(SQRT(9))</f>
        <v>0.1729355787545018</v>
      </c>
      <c r="W138" s="88">
        <f t="shared" ref="W138" si="205">W137/(SQRT(9))</f>
        <v>0.1191680105511887</v>
      </c>
    </row>
    <row r="139" spans="1:51" ht="27" thickBot="1" x14ac:dyDescent="0.45">
      <c r="A139" s="87" t="s">
        <v>59</v>
      </c>
      <c r="B139" s="87"/>
      <c r="C139" s="89">
        <v>0</v>
      </c>
      <c r="D139" s="89">
        <v>1</v>
      </c>
      <c r="E139" s="89">
        <v>2</v>
      </c>
      <c r="F139" s="89">
        <v>3</v>
      </c>
      <c r="G139" s="89">
        <v>4</v>
      </c>
      <c r="H139" s="89">
        <v>5</v>
      </c>
      <c r="I139" s="89">
        <v>6</v>
      </c>
      <c r="J139" s="89">
        <v>7</v>
      </c>
      <c r="K139" s="89">
        <v>8</v>
      </c>
      <c r="L139" s="89">
        <v>9</v>
      </c>
      <c r="M139" s="89">
        <v>10</v>
      </c>
      <c r="N139" s="89">
        <v>11</v>
      </c>
      <c r="O139" s="89">
        <v>12</v>
      </c>
      <c r="P139" s="89">
        <v>13</v>
      </c>
      <c r="Q139" s="89">
        <v>14</v>
      </c>
      <c r="R139" s="89">
        <v>15</v>
      </c>
      <c r="S139" s="89">
        <v>16</v>
      </c>
      <c r="T139" s="89">
        <v>17</v>
      </c>
      <c r="U139" s="89">
        <v>18</v>
      </c>
      <c r="V139" s="89">
        <v>19</v>
      </c>
      <c r="W139" s="89">
        <v>20</v>
      </c>
      <c r="X139" s="87"/>
      <c r="Y139" s="87"/>
      <c r="Z139" s="87"/>
      <c r="AA139" s="87"/>
      <c r="AB139" s="87"/>
      <c r="AC139" s="2" t="s">
        <v>59</v>
      </c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</row>
    <row r="140" spans="1:51" ht="16.5" customHeight="1" thickBot="1" x14ac:dyDescent="0.3">
      <c r="A140" s="194" t="s">
        <v>295</v>
      </c>
      <c r="B140" s="195"/>
      <c r="C140" s="88">
        <v>1.2846670340114679</v>
      </c>
      <c r="D140" s="88">
        <v>29.271092259863941</v>
      </c>
      <c r="E140" s="88">
        <v>42.721289827190219</v>
      </c>
      <c r="F140" s="88">
        <v>57.254395812636737</v>
      </c>
      <c r="G140" s="88">
        <v>56.052029438250706</v>
      </c>
      <c r="H140" s="88">
        <v>43.868127201563979</v>
      </c>
      <c r="I140" s="88">
        <v>24.879595932745602</v>
      </c>
      <c r="J140" s="88">
        <v>20.751886066730041</v>
      </c>
      <c r="K140" s="88">
        <v>13.979977821625946</v>
      </c>
      <c r="L140" s="88">
        <v>8.7428303378676588</v>
      </c>
      <c r="M140" s="88">
        <v>9.4403757927829872</v>
      </c>
      <c r="N140" s="88">
        <v>6.6921555026970481</v>
      </c>
      <c r="O140" s="88">
        <v>6.0729367349039691</v>
      </c>
      <c r="P140" s="88">
        <v>5.5921878420460125</v>
      </c>
      <c r="Q140" s="88">
        <v>6.5497235607635833</v>
      </c>
      <c r="R140" s="88">
        <v>4.9321637087509478</v>
      </c>
      <c r="S140" s="88">
        <v>5.8317670256340453</v>
      </c>
      <c r="T140" s="88">
        <v>5.0873035241705526</v>
      </c>
      <c r="U140" s="88">
        <v>3.7287459739374351</v>
      </c>
      <c r="V140" s="88">
        <v>4.0143662159438254</v>
      </c>
      <c r="W140" s="88">
        <v>2.73421935028755</v>
      </c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</row>
    <row r="141" spans="1:51" ht="16.5" customHeight="1" thickBot="1" x14ac:dyDescent="0.3">
      <c r="A141" s="194" t="s">
        <v>296</v>
      </c>
      <c r="B141" s="195"/>
      <c r="C141" s="88">
        <v>1.3908944463081605</v>
      </c>
      <c r="D141" s="88">
        <v>34.196766844600702</v>
      </c>
      <c r="E141" s="88">
        <v>53.70186151677381</v>
      </c>
      <c r="F141" s="88">
        <v>69.090554290546137</v>
      </c>
      <c r="G141" s="88">
        <v>65.160791336506321</v>
      </c>
      <c r="H141" s="88">
        <v>43.026629560360789</v>
      </c>
      <c r="I141" s="88">
        <v>21.462857272356242</v>
      </c>
      <c r="J141" s="88">
        <v>18.742655174767318</v>
      </c>
      <c r="K141" s="88">
        <v>15.216695336227211</v>
      </c>
      <c r="L141" s="88">
        <v>10.541037708437734</v>
      </c>
      <c r="M141" s="88">
        <v>11.855424010353246</v>
      </c>
      <c r="N141" s="88">
        <v>8.5250128187127796</v>
      </c>
      <c r="O141" s="88">
        <v>7.8656928545223792</v>
      </c>
      <c r="P141" s="88">
        <v>7.4963717624695976</v>
      </c>
      <c r="Q141" s="88">
        <v>8.7679170107143261</v>
      </c>
      <c r="R141" s="88">
        <v>6.595590836819385</v>
      </c>
      <c r="S141" s="88">
        <v>7.4077494646428192</v>
      </c>
      <c r="T141" s="88">
        <v>6.3243294705977107</v>
      </c>
      <c r="U141" s="88">
        <v>4.4690053916042638</v>
      </c>
      <c r="V141" s="88">
        <v>4.800011782297493</v>
      </c>
      <c r="W141" s="88">
        <v>3.146989989426427</v>
      </c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</row>
    <row r="142" spans="1:51" ht="16.5" customHeight="1" thickBot="1" x14ac:dyDescent="0.3">
      <c r="A142" s="194" t="s">
        <v>297</v>
      </c>
      <c r="B142" s="195"/>
      <c r="C142" s="88">
        <v>0.91868223330883447</v>
      </c>
      <c r="D142" s="88">
        <v>23.399156140609684</v>
      </c>
      <c r="E142" s="88">
        <v>29.012678936115101</v>
      </c>
      <c r="F142" s="88">
        <v>32.277330340835107</v>
      </c>
      <c r="G142" s="88">
        <v>29.961637773126444</v>
      </c>
      <c r="H142" s="88">
        <v>18.996360864638927</v>
      </c>
      <c r="I142" s="88">
        <v>10.430614969617032</v>
      </c>
      <c r="J142" s="88">
        <v>8.1826015243390824</v>
      </c>
      <c r="K142" s="88">
        <v>5.6668195538923962</v>
      </c>
      <c r="L142" s="88">
        <v>3.7562717735003739</v>
      </c>
      <c r="M142" s="88">
        <v>4.1589944862688775</v>
      </c>
      <c r="N142" s="88">
        <v>2.9991745498013809</v>
      </c>
      <c r="O142" s="88">
        <v>2.701789093985834</v>
      </c>
      <c r="P142" s="88">
        <v>2.411072269747367</v>
      </c>
      <c r="Q142" s="88">
        <v>2.6947967658900751</v>
      </c>
      <c r="R142" s="88">
        <v>2.0390033635693516</v>
      </c>
      <c r="S142" s="88">
        <v>2.3340459368514703</v>
      </c>
      <c r="T142" s="88">
        <v>2.1105938865183829</v>
      </c>
      <c r="U142" s="88">
        <v>1.3782365861692021</v>
      </c>
      <c r="V142" s="88">
        <v>1.457247809399588</v>
      </c>
      <c r="W142" s="88">
        <v>0.96712786070879886</v>
      </c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</row>
    <row r="143" spans="1:51" ht="16.5" customHeight="1" thickBot="1" x14ac:dyDescent="0.3">
      <c r="A143" s="194" t="s">
        <v>298</v>
      </c>
      <c r="B143" s="195"/>
      <c r="C143" s="88">
        <v>0.35548904741544218</v>
      </c>
      <c r="D143" s="88">
        <v>9.0437761604995028</v>
      </c>
      <c r="E143" s="88">
        <v>14.53607385381709</v>
      </c>
      <c r="F143" s="88">
        <v>19.991664921381126</v>
      </c>
      <c r="G143" s="88">
        <v>19.995103539387337</v>
      </c>
      <c r="H143" s="88">
        <v>12.650573793491416</v>
      </c>
      <c r="I143" s="88">
        <v>6.7551365557645298</v>
      </c>
      <c r="J143" s="88">
        <v>5.7737718011713568</v>
      </c>
      <c r="K143" s="88">
        <v>4.2936491993954506</v>
      </c>
      <c r="L143" s="88">
        <v>3.0850019647408775</v>
      </c>
      <c r="M143" s="88">
        <v>3.3865771913810452</v>
      </c>
      <c r="N143" s="88">
        <v>2.4264932738721163</v>
      </c>
      <c r="O143" s="88">
        <v>2.1510074989936139</v>
      </c>
      <c r="P143" s="88">
        <v>2.0537439140993876</v>
      </c>
      <c r="Q143" s="88">
        <v>2.2762321615033767</v>
      </c>
      <c r="R143" s="88">
        <v>1.717846797280222</v>
      </c>
      <c r="S143" s="88">
        <v>1.9401345982277041</v>
      </c>
      <c r="T143" s="88">
        <v>1.6580089580351698</v>
      </c>
      <c r="U143" s="88">
        <v>1.127515618540901</v>
      </c>
      <c r="V143" s="88">
        <v>1.1539933963321602</v>
      </c>
      <c r="W143" s="88">
        <v>0.76785076204531444</v>
      </c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</row>
    <row r="144" spans="1:51" ht="16.5" customHeight="1" thickBot="1" x14ac:dyDescent="0.3">
      <c r="A144" s="194" t="s">
        <v>300</v>
      </c>
      <c r="B144" s="195"/>
      <c r="C144" s="88">
        <v>1.0413882982833895</v>
      </c>
      <c r="D144" s="88">
        <v>27.833251874203896</v>
      </c>
      <c r="E144" s="88">
        <v>45.758820306815181</v>
      </c>
      <c r="F144" s="88">
        <v>58.812645431113857</v>
      </c>
      <c r="G144" s="88">
        <v>54.449791517800435</v>
      </c>
      <c r="H144" s="88">
        <v>32.334606298119517</v>
      </c>
      <c r="I144" s="88">
        <v>15.742158024737058</v>
      </c>
      <c r="J144" s="88">
        <v>13.116602168630601</v>
      </c>
      <c r="K144" s="88">
        <v>9.3761827695316651</v>
      </c>
      <c r="L144" s="88">
        <v>6.0782693890134825</v>
      </c>
      <c r="M144" s="88">
        <v>6.9183779234068785</v>
      </c>
      <c r="N144" s="88">
        <v>4.9391279157478465</v>
      </c>
      <c r="O144" s="88">
        <v>4.7196548545996349</v>
      </c>
      <c r="P144" s="88">
        <v>4.6572648408234762</v>
      </c>
      <c r="Q144" s="88">
        <v>5.5969926428113332</v>
      </c>
      <c r="R144" s="88">
        <v>4.1539558820548184</v>
      </c>
      <c r="S144" s="88">
        <v>4.8612010457931811</v>
      </c>
      <c r="T144" s="88">
        <v>4.165916452809193</v>
      </c>
      <c r="U144" s="88">
        <v>2.7974764053347339</v>
      </c>
      <c r="V144" s="88">
        <v>2.9363959437521392</v>
      </c>
      <c r="W144" s="88">
        <v>2.0022544381848522</v>
      </c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</row>
    <row r="145" spans="1:51" ht="16.5" customHeight="1" thickBot="1" x14ac:dyDescent="0.3">
      <c r="A145" s="194" t="s">
        <v>301</v>
      </c>
      <c r="B145" s="195"/>
      <c r="C145" s="88">
        <v>1.5361508342559012</v>
      </c>
      <c r="D145" s="88">
        <v>36.455470677290393</v>
      </c>
      <c r="E145" s="88">
        <v>45.880351634529092</v>
      </c>
      <c r="F145" s="88">
        <v>52.12582144259094</v>
      </c>
      <c r="G145" s="88">
        <v>51.654795876899847</v>
      </c>
      <c r="H145" s="88">
        <v>43.638429941161682</v>
      </c>
      <c r="I145" s="88">
        <v>26.79806785194922</v>
      </c>
      <c r="J145" s="88">
        <v>21.716296422564206</v>
      </c>
      <c r="K145" s="88">
        <v>14.024385164878783</v>
      </c>
      <c r="L145" s="88">
        <v>8.7311565981349819</v>
      </c>
      <c r="M145" s="88">
        <v>9.5795896805362073</v>
      </c>
      <c r="N145" s="88">
        <v>6.8420999911667595</v>
      </c>
      <c r="O145" s="88">
        <v>6.0721490696747695</v>
      </c>
      <c r="P145" s="88">
        <v>5.4216072894710914</v>
      </c>
      <c r="Q145" s="88">
        <v>6.4285909615387569</v>
      </c>
      <c r="R145" s="88">
        <v>4.7857549089631668</v>
      </c>
      <c r="S145" s="88">
        <v>5.5724970505532072</v>
      </c>
      <c r="T145" s="88">
        <v>4.8858090659086919</v>
      </c>
      <c r="U145" s="88">
        <v>3.3740493647263783</v>
      </c>
      <c r="V145" s="88">
        <v>3.6652587837041217</v>
      </c>
      <c r="W145" s="88">
        <v>2.5295376083344068</v>
      </c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</row>
    <row r="146" spans="1:51" ht="16.5" customHeight="1" thickBot="1" x14ac:dyDescent="0.3">
      <c r="A146" s="194" t="s">
        <v>305</v>
      </c>
      <c r="B146" s="195"/>
      <c r="C146" s="88">
        <v>1.2577311893398209</v>
      </c>
      <c r="D146" s="88">
        <v>30.684958739616164</v>
      </c>
      <c r="E146" s="88">
        <v>47.827879178926686</v>
      </c>
      <c r="F146" s="88">
        <v>65.405739524755887</v>
      </c>
      <c r="G146" s="88">
        <v>68.284629043097809</v>
      </c>
      <c r="H146" s="88">
        <v>64.611912490473088</v>
      </c>
      <c r="I146" s="88">
        <v>44.215379662230227</v>
      </c>
      <c r="J146" s="88">
        <v>36.620708732490527</v>
      </c>
      <c r="K146" s="88">
        <v>22.637789629192486</v>
      </c>
      <c r="L146" s="88">
        <v>12.671340370520353</v>
      </c>
      <c r="M146" s="88">
        <v>13.693666958394918</v>
      </c>
      <c r="N146" s="88">
        <v>9.3981406051267289</v>
      </c>
      <c r="O146" s="88">
        <v>8.4769262804999848</v>
      </c>
      <c r="P146" s="88">
        <v>7.6436124343728951</v>
      </c>
      <c r="Q146" s="88">
        <v>8.2721728047987781</v>
      </c>
      <c r="R146" s="88">
        <v>6.2283760084519697</v>
      </c>
      <c r="S146" s="88">
        <v>7.0306320962057356</v>
      </c>
      <c r="T146" s="88">
        <v>6.3018493713584478</v>
      </c>
      <c r="U146" s="88">
        <v>4.4509622962866491</v>
      </c>
      <c r="V146" s="88">
        <v>4.9200892600852146</v>
      </c>
      <c r="W146" s="88">
        <v>3.3562238963902082</v>
      </c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</row>
    <row r="147" spans="1:51" ht="16.5" customHeight="1" thickBot="1" x14ac:dyDescent="0.3">
      <c r="A147" s="194" t="s">
        <v>303</v>
      </c>
      <c r="B147" s="195"/>
      <c r="C147" s="110">
        <v>0.92330292552842863</v>
      </c>
      <c r="D147" s="107">
        <v>22.157095449533443</v>
      </c>
      <c r="E147" s="107">
        <v>33.174696574237892</v>
      </c>
      <c r="F147" s="107">
        <v>40.952382630352531</v>
      </c>
      <c r="G147" s="107">
        <v>39.96717629444904</v>
      </c>
      <c r="H147" s="107">
        <v>31.66304031431941</v>
      </c>
      <c r="I147" s="107">
        <v>17.711868227794564</v>
      </c>
      <c r="J147" s="107">
        <v>13.885679667523405</v>
      </c>
      <c r="K147" s="107">
        <v>9.2265532577459624</v>
      </c>
      <c r="L147" s="107">
        <v>5.7190045194807588</v>
      </c>
      <c r="M147" s="107">
        <v>5.8886444198759182</v>
      </c>
      <c r="N147" s="107">
        <v>4.1170127445984699</v>
      </c>
      <c r="O147" s="107">
        <v>3.6274048360441933</v>
      </c>
      <c r="P147" s="107">
        <v>3.3069751299630163</v>
      </c>
      <c r="Q147" s="107">
        <v>3.6289193798775088</v>
      </c>
      <c r="R147" s="107">
        <v>2.5991749548003384</v>
      </c>
      <c r="S147" s="107">
        <v>2.9961723437782384</v>
      </c>
      <c r="T147" s="107">
        <v>2.6277596714453821</v>
      </c>
      <c r="U147" s="107">
        <v>1.8372384904082684</v>
      </c>
      <c r="V147" s="107">
        <v>1.9729795466371016</v>
      </c>
      <c r="W147" s="107">
        <v>1.3113980378260888</v>
      </c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</row>
    <row r="148" spans="1:51" s="5" customFormat="1" ht="16.5" customHeight="1" x14ac:dyDescent="0.25">
      <c r="A148" s="111" t="s">
        <v>3</v>
      </c>
      <c r="B148" s="111"/>
      <c r="C148" s="113">
        <f>AVERAGE(C140:C147)</f>
        <v>1.0885382510564305</v>
      </c>
      <c r="D148" s="113">
        <f>AVERAGE(D140:D147)</f>
        <v>26.630196018277214</v>
      </c>
      <c r="E148" s="113">
        <f t="shared" ref="E148" si="206">AVERAGE(E140:E147)</f>
        <v>39.076706478550634</v>
      </c>
      <c r="F148" s="113">
        <f t="shared" ref="F148" si="207">AVERAGE(F140:F147)</f>
        <v>49.488816799276535</v>
      </c>
      <c r="G148" s="113">
        <f t="shared" ref="G148" si="208">AVERAGE(G140:G147)</f>
        <v>48.190744352439744</v>
      </c>
      <c r="H148" s="113">
        <f t="shared" ref="H148" si="209">AVERAGE(H140:H147)</f>
        <v>36.348710058016103</v>
      </c>
      <c r="I148" s="113">
        <f t="shared" ref="I148" si="210">AVERAGE(I140:I147)</f>
        <v>20.999459812149308</v>
      </c>
      <c r="J148" s="113">
        <f t="shared" ref="J148" si="211">AVERAGE(J140:J147)</f>
        <v>17.348775194777069</v>
      </c>
      <c r="K148" s="113">
        <f t="shared" ref="K148" si="212">AVERAGE(K140:K147)</f>
        <v>11.802756591561238</v>
      </c>
      <c r="L148" s="113">
        <f t="shared" ref="L148" si="213">AVERAGE(L140:L147)</f>
        <v>7.4156140827120272</v>
      </c>
      <c r="M148" s="113">
        <f t="shared" ref="M148" si="214">AVERAGE(M140:M147)</f>
        <v>8.1152063078750096</v>
      </c>
      <c r="N148" s="113">
        <f t="shared" ref="N148" si="215">AVERAGE(N140:N147)</f>
        <v>5.7424021752153909</v>
      </c>
      <c r="O148" s="113">
        <f t="shared" ref="O148" si="216">AVERAGE(O140:O147)</f>
        <v>5.2109451529030473</v>
      </c>
      <c r="P148" s="113">
        <f t="shared" ref="P148" si="217">AVERAGE(P140:P147)</f>
        <v>4.8228544353741052</v>
      </c>
      <c r="Q148" s="113">
        <f>AVERAGE(Q140:Q147)</f>
        <v>5.5269181609872176</v>
      </c>
      <c r="R148" s="113">
        <f t="shared" ref="R148" si="218">AVERAGE(R140:R147)</f>
        <v>4.1314833075862749</v>
      </c>
      <c r="S148" s="113">
        <f t="shared" ref="S148" si="219">AVERAGE(S140:S147)</f>
        <v>4.7467749452108006</v>
      </c>
      <c r="T148" s="113">
        <f t="shared" ref="T148" si="220">AVERAGE(T140:T147)</f>
        <v>4.1451963001054413</v>
      </c>
      <c r="U148" s="113">
        <f t="shared" ref="U148" si="221">AVERAGE(U140:U147)</f>
        <v>2.8954037658759786</v>
      </c>
      <c r="V148" s="113">
        <f t="shared" ref="V148" si="222">AVERAGE(V140:V147)</f>
        <v>3.1150428422689553</v>
      </c>
      <c r="W148" s="113">
        <f t="shared" ref="W148" si="223">AVERAGE(W140:W147)</f>
        <v>2.1019502429004557</v>
      </c>
    </row>
    <row r="149" spans="1:51" s="5" customFormat="1" ht="16.5" customHeight="1" x14ac:dyDescent="0.25">
      <c r="A149" s="111" t="s">
        <v>4</v>
      </c>
      <c r="B149" s="111"/>
      <c r="C149" s="113">
        <f>STDEV(C140:C147)</f>
        <v>0.36928639212997255</v>
      </c>
      <c r="D149" s="113">
        <f t="shared" ref="D149:W149" si="224">STDEV(D140:D147)</f>
        <v>8.605498276232602</v>
      </c>
      <c r="E149" s="113">
        <f t="shared" si="224"/>
        <v>12.722659340377414</v>
      </c>
      <c r="F149" s="113">
        <f t="shared" si="224"/>
        <v>17.033396927884759</v>
      </c>
      <c r="G149" s="113">
        <f t="shared" si="224"/>
        <v>16.901578046902024</v>
      </c>
      <c r="H149" s="113">
        <f t="shared" si="224"/>
        <v>16.273813696744025</v>
      </c>
      <c r="I149" s="113">
        <f t="shared" si="224"/>
        <v>11.593851141583935</v>
      </c>
      <c r="J149" s="113">
        <f t="shared" si="224"/>
        <v>9.6503922306326011</v>
      </c>
      <c r="K149" s="113">
        <f t="shared" si="224"/>
        <v>5.9195842731630171</v>
      </c>
      <c r="L149" s="113">
        <f>STDEV(L140:L147)</f>
        <v>3.3315601030695854</v>
      </c>
      <c r="M149" s="113">
        <f t="shared" si="224"/>
        <v>3.6529922341421055</v>
      </c>
      <c r="N149" s="113">
        <f t="shared" si="224"/>
        <v>2.536206450436016</v>
      </c>
      <c r="O149" s="113">
        <f t="shared" si="224"/>
        <v>2.3178520976145802</v>
      </c>
      <c r="P149" s="113">
        <f t="shared" si="224"/>
        <v>2.13356595311273</v>
      </c>
      <c r="Q149" s="113">
        <f t="shared" si="224"/>
        <v>2.452253255339774</v>
      </c>
      <c r="R149" s="113">
        <f t="shared" si="224"/>
        <v>1.8551292897708884</v>
      </c>
      <c r="S149" s="113">
        <f t="shared" si="224"/>
        <v>2.1021080505998979</v>
      </c>
      <c r="T149" s="113">
        <f t="shared" si="224"/>
        <v>1.8308701380821737</v>
      </c>
      <c r="U149" s="113">
        <f t="shared" si="224"/>
        <v>1.3296655612746722</v>
      </c>
      <c r="V149" s="113">
        <f t="shared" si="224"/>
        <v>1.4706196749268694</v>
      </c>
      <c r="W149" s="113">
        <f t="shared" si="224"/>
        <v>0.99645521405052617</v>
      </c>
    </row>
    <row r="150" spans="1:51" s="5" customFormat="1" ht="16.5" customHeight="1" x14ac:dyDescent="0.25">
      <c r="A150" s="111" t="s">
        <v>5</v>
      </c>
      <c r="B150" s="111"/>
      <c r="C150" s="113">
        <f>C149/(SQRT(8))</f>
        <v>0.13056245603750904</v>
      </c>
      <c r="D150" s="113">
        <f t="shared" ref="D150" si="225">D149/(SQRT(8))</f>
        <v>3.0425030933066091</v>
      </c>
      <c r="E150" s="113">
        <f t="shared" ref="E150" si="226">E149/(SQRT(8))</f>
        <v>4.498139347153618</v>
      </c>
      <c r="F150" s="113">
        <f t="shared" ref="F150" si="227">F149/(SQRT(8))</f>
        <v>6.0222152371747093</v>
      </c>
      <c r="G150" s="113">
        <f t="shared" ref="G150" si="228">G149/(SQRT(8))</f>
        <v>5.9756102248590519</v>
      </c>
      <c r="H150" s="113">
        <f t="shared" ref="H150" si="229">H149/(SQRT(8))</f>
        <v>5.7536620103671083</v>
      </c>
      <c r="I150" s="113">
        <f t="shared" ref="I150" si="230">I149/(SQRT(8))</f>
        <v>4.0990453811406971</v>
      </c>
      <c r="J150" s="113">
        <f t="shared" ref="J150" si="231">J149/(SQRT(8))</f>
        <v>3.4119288936951424</v>
      </c>
      <c r="K150" s="113">
        <f t="shared" ref="K150" si="232">K149/(SQRT(8))</f>
        <v>2.0928890906794044</v>
      </c>
      <c r="L150" s="113">
        <f t="shared" ref="L150" si="233">L149/(SQRT(8))</f>
        <v>1.1778843704055284</v>
      </c>
      <c r="M150" s="113">
        <f t="shared" ref="M150" si="234">M149/(SQRT(8))</f>
        <v>1.2915277901918396</v>
      </c>
      <c r="N150" s="113">
        <f t="shared" ref="N150" si="235">N149/(SQRT(8))</f>
        <v>0.89668438979618514</v>
      </c>
      <c r="O150" s="113">
        <f t="shared" ref="O150" si="236">O149/(SQRT(8))</f>
        <v>0.81948446800536656</v>
      </c>
      <c r="P150" s="113">
        <f t="shared" ref="P150" si="237">P149/(SQRT(8))</f>
        <v>0.75432947677737539</v>
      </c>
      <c r="Q150" s="113">
        <f t="shared" ref="Q150" si="238">Q149/(SQRT(8))</f>
        <v>0.8670024530187701</v>
      </c>
      <c r="R150" s="113">
        <f t="shared" ref="R150" si="239">R149/(SQRT(8))</f>
        <v>0.65588725038738938</v>
      </c>
      <c r="S150" s="113">
        <f t="shared" ref="S150" si="240">S149/(SQRT(8))</f>
        <v>0.74320742868301093</v>
      </c>
      <c r="T150" s="113">
        <f t="shared" ref="T150" si="241">T149/(SQRT(8))</f>
        <v>0.64731034505492779</v>
      </c>
      <c r="U150" s="113">
        <f t="shared" ref="U150" si="242">U149/(SQRT(8))</f>
        <v>0.47010776754376871</v>
      </c>
      <c r="V150" s="113">
        <f>V149/(SQRT(8))</f>
        <v>0.51994257234357266</v>
      </c>
      <c r="W150" s="113">
        <f t="shared" ref="W150" si="243">W149/(SQRT(8))</f>
        <v>0.35230011950190987</v>
      </c>
    </row>
    <row r="151" spans="1:51" ht="27" thickBot="1" x14ac:dyDescent="0.45">
      <c r="A151" s="87" t="s">
        <v>34</v>
      </c>
      <c r="B151" s="87"/>
      <c r="C151" s="89">
        <v>0</v>
      </c>
      <c r="D151" s="89">
        <v>1</v>
      </c>
      <c r="E151" s="89">
        <v>2</v>
      </c>
      <c r="F151" s="89">
        <v>3</v>
      </c>
      <c r="G151" s="89">
        <v>4</v>
      </c>
      <c r="H151" s="89">
        <v>5</v>
      </c>
      <c r="I151" s="89">
        <v>6</v>
      </c>
      <c r="J151" s="89">
        <v>7</v>
      </c>
      <c r="K151" s="89">
        <v>8</v>
      </c>
      <c r="L151" s="89">
        <v>9</v>
      </c>
      <c r="M151" s="89">
        <v>10</v>
      </c>
      <c r="N151" s="89">
        <v>11</v>
      </c>
      <c r="O151" s="89">
        <v>12</v>
      </c>
      <c r="P151" s="89">
        <v>13</v>
      </c>
      <c r="Q151" s="89">
        <v>14</v>
      </c>
      <c r="R151" s="89">
        <v>15</v>
      </c>
      <c r="S151" s="89">
        <v>16</v>
      </c>
      <c r="T151" s="89">
        <v>17</v>
      </c>
      <c r="U151" s="89">
        <v>18</v>
      </c>
      <c r="V151" s="89">
        <v>19</v>
      </c>
      <c r="W151" s="89">
        <v>20</v>
      </c>
      <c r="X151" s="87"/>
      <c r="Y151" s="87"/>
      <c r="Z151" s="87"/>
      <c r="AA151" s="87"/>
      <c r="AB151" s="87"/>
      <c r="AC151" s="2" t="s">
        <v>34</v>
      </c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</row>
    <row r="152" spans="1:51" ht="16.5" customHeight="1" thickBot="1" x14ac:dyDescent="0.3">
      <c r="A152" s="194" t="s">
        <v>295</v>
      </c>
      <c r="B152" s="195"/>
      <c r="C152" s="88">
        <v>1.0359063238186559</v>
      </c>
      <c r="D152" s="88">
        <v>24.731708308845636</v>
      </c>
      <c r="E152" s="88">
        <v>42.535033332927732</v>
      </c>
      <c r="F152" s="88">
        <v>57.446186762426102</v>
      </c>
      <c r="G152" s="88">
        <v>59.363108722440408</v>
      </c>
      <c r="H152" s="88">
        <v>68.490354035805396</v>
      </c>
      <c r="I152" s="88">
        <v>52.808801962485418</v>
      </c>
      <c r="J152" s="88">
        <v>49.724905371423297</v>
      </c>
      <c r="K152" s="88">
        <v>33.35384678979689</v>
      </c>
      <c r="L152" s="88">
        <v>18.091986201172904</v>
      </c>
      <c r="M152" s="88">
        <v>17.529296343452526</v>
      </c>
      <c r="N152" s="88">
        <v>11.357908701225142</v>
      </c>
      <c r="O152" s="88">
        <v>9.7064095097895002</v>
      </c>
      <c r="P152" s="88">
        <v>8.2933257638878874</v>
      </c>
      <c r="Q152" s="88">
        <v>9.2395857234253693</v>
      </c>
      <c r="R152" s="88">
        <v>6.6662365778115813</v>
      </c>
      <c r="S152" s="88">
        <v>7.4805133423852128</v>
      </c>
      <c r="T152" s="88">
        <v>6.5888601225260093</v>
      </c>
      <c r="U152" s="88">
        <v>4.7002398983400244</v>
      </c>
      <c r="V152" s="88">
        <v>5.2111589130927198</v>
      </c>
      <c r="W152" s="88">
        <v>3.6333567822850572</v>
      </c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</row>
    <row r="153" spans="1:51" ht="16.5" customHeight="1" thickBot="1" x14ac:dyDescent="0.3">
      <c r="A153" s="194" t="s">
        <v>296</v>
      </c>
      <c r="B153" s="195"/>
      <c r="C153" s="88">
        <v>0.90716210177872714</v>
      </c>
      <c r="D153" s="88">
        <v>20.947207289178294</v>
      </c>
      <c r="E153" s="88">
        <v>29.832987810726351</v>
      </c>
      <c r="F153" s="88">
        <v>34.702839263008613</v>
      </c>
      <c r="G153" s="88">
        <v>33.527997206474815</v>
      </c>
      <c r="H153" s="88">
        <v>33.839667866829494</v>
      </c>
      <c r="I153" s="88">
        <v>22.72173163007562</v>
      </c>
      <c r="J153" s="88">
        <v>20.196711143595191</v>
      </c>
      <c r="K153" s="88">
        <v>13.765756769785334</v>
      </c>
      <c r="L153" s="88">
        <v>8.0798795158951293</v>
      </c>
      <c r="M153" s="88">
        <v>8.2838957606708092</v>
      </c>
      <c r="N153" s="88">
        <v>5.5898475184281011</v>
      </c>
      <c r="O153" s="88">
        <v>4.9032211095716951</v>
      </c>
      <c r="P153" s="88">
        <v>4.2260125460748261</v>
      </c>
      <c r="Q153" s="88">
        <v>4.6188637785379454</v>
      </c>
      <c r="R153" s="88">
        <v>3.2702089115465358</v>
      </c>
      <c r="S153" s="88">
        <v>3.6392689675418453</v>
      </c>
      <c r="T153" s="88">
        <v>3.1963867834783888</v>
      </c>
      <c r="U153" s="88">
        <v>2.214041770538377</v>
      </c>
      <c r="V153" s="88">
        <v>2.4257960536062946</v>
      </c>
      <c r="W153" s="88">
        <v>1.6191719226979857</v>
      </c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</row>
    <row r="154" spans="1:51" ht="16.5" customHeight="1" thickBot="1" x14ac:dyDescent="0.3">
      <c r="A154" s="194" t="s">
        <v>297</v>
      </c>
      <c r="B154" s="195"/>
      <c r="C154" s="88">
        <v>1.2751538083059692</v>
      </c>
      <c r="D154" s="88">
        <v>26.599660690812808</v>
      </c>
      <c r="E154" s="88">
        <v>37.523434347753124</v>
      </c>
      <c r="F154" s="88">
        <v>40.309333853724986</v>
      </c>
      <c r="G154" s="88">
        <v>38.106623810290607</v>
      </c>
      <c r="H154" s="88">
        <v>38.864660893571859</v>
      </c>
      <c r="I154" s="88">
        <v>22.257030039381256</v>
      </c>
      <c r="J154" s="88">
        <v>17.057757762412507</v>
      </c>
      <c r="K154" s="88">
        <v>11.476433622081251</v>
      </c>
      <c r="L154" s="88">
        <v>7.2460566703587475</v>
      </c>
      <c r="M154" s="88">
        <v>8.0552032365571851</v>
      </c>
      <c r="N154" s="88">
        <v>5.6338866739953142</v>
      </c>
      <c r="O154" s="88">
        <v>5.2579913342896889</v>
      </c>
      <c r="P154" s="88">
        <v>4.8626040810287501</v>
      </c>
      <c r="Q154" s="88">
        <v>5.5801584771571875</v>
      </c>
      <c r="R154" s="88">
        <v>3.9619140248706231</v>
      </c>
      <c r="S154" s="88">
        <v>4.722694665954374</v>
      </c>
      <c r="T154" s="88">
        <v>4.0822801213593749</v>
      </c>
      <c r="U154" s="88">
        <v>2.6792492013768761</v>
      </c>
      <c r="V154" s="88">
        <v>2.8185414063912502</v>
      </c>
      <c r="W154" s="88">
        <v>1.8775039834506242</v>
      </c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</row>
    <row r="155" spans="1:51" ht="16.5" customHeight="1" thickBot="1" x14ac:dyDescent="0.3">
      <c r="A155" s="194" t="s">
        <v>298</v>
      </c>
      <c r="B155" s="195"/>
      <c r="C155" s="88">
        <v>1.4075348944234225</v>
      </c>
      <c r="D155" s="88">
        <v>32.480342089321844</v>
      </c>
      <c r="E155" s="88">
        <v>51.173976453307631</v>
      </c>
      <c r="F155" s="88">
        <v>70.725272344161596</v>
      </c>
      <c r="G155" s="88">
        <v>72.499836492386351</v>
      </c>
      <c r="H155" s="88">
        <v>71.904057742616217</v>
      </c>
      <c r="I155" s="88">
        <v>47.76308497806599</v>
      </c>
      <c r="J155" s="88">
        <v>38.192188999782594</v>
      </c>
      <c r="K155" s="88">
        <v>23.53099930826605</v>
      </c>
      <c r="L155" s="88">
        <v>13.984212212075887</v>
      </c>
      <c r="M155" s="88">
        <v>15.03612057181563</v>
      </c>
      <c r="N155" s="88">
        <v>10.550405149356644</v>
      </c>
      <c r="O155" s="88">
        <v>8.9984475377660029</v>
      </c>
      <c r="P155" s="88">
        <v>7.8233600573090873</v>
      </c>
      <c r="Q155" s="88">
        <v>8.8033100416190511</v>
      </c>
      <c r="R155" s="88">
        <v>6.4252113847461532</v>
      </c>
      <c r="S155" s="88">
        <v>7.0280098181324719</v>
      </c>
      <c r="T155" s="88">
        <v>6.2132360156116553</v>
      </c>
      <c r="U155" s="88">
        <v>4.3228245241085901</v>
      </c>
      <c r="V155" s="88">
        <v>4.7494302683542076</v>
      </c>
      <c r="W155" s="88">
        <v>3.2554584493703609</v>
      </c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</row>
    <row r="156" spans="1:51" ht="16.5" customHeight="1" thickBot="1" x14ac:dyDescent="0.3">
      <c r="A156" s="194" t="s">
        <v>300</v>
      </c>
      <c r="B156" s="195"/>
      <c r="C156" s="88">
        <v>0.96285512948453111</v>
      </c>
      <c r="D156" s="88">
        <v>24.142587907946993</v>
      </c>
      <c r="E156" s="88">
        <v>35.707029336275674</v>
      </c>
      <c r="F156" s="88">
        <v>48.047190107861105</v>
      </c>
      <c r="G156" s="88">
        <v>51.236880049104322</v>
      </c>
      <c r="H156" s="88">
        <v>52.472437493932517</v>
      </c>
      <c r="I156" s="88">
        <v>38.42125901123093</v>
      </c>
      <c r="J156" s="88">
        <v>33.756954789206127</v>
      </c>
      <c r="K156" s="88">
        <v>21.700110112623591</v>
      </c>
      <c r="L156" s="88">
        <v>11.733355387909748</v>
      </c>
      <c r="M156" s="88">
        <v>11.748726722408668</v>
      </c>
      <c r="N156" s="88">
        <v>8.0241577372495403</v>
      </c>
      <c r="O156" s="88">
        <v>7.0194341015340447</v>
      </c>
      <c r="P156" s="88">
        <v>6.1517744696576715</v>
      </c>
      <c r="Q156" s="88">
        <v>6.9874541266361891</v>
      </c>
      <c r="R156" s="88">
        <v>5.1555642269867192</v>
      </c>
      <c r="S156" s="88">
        <v>5.7108092832408577</v>
      </c>
      <c r="T156" s="88">
        <v>5.0053638440243162</v>
      </c>
      <c r="U156" s="88">
        <v>3.5743671646274735</v>
      </c>
      <c r="V156" s="88">
        <v>3.8946665401451974</v>
      </c>
      <c r="W156" s="88">
        <v>2.7510167107054069</v>
      </c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</row>
    <row r="157" spans="1:51" ht="16.5" customHeight="1" thickBot="1" x14ac:dyDescent="0.3">
      <c r="A157" s="194" t="s">
        <v>301</v>
      </c>
      <c r="B157" s="195"/>
      <c r="C157" s="88">
        <v>1.1503649110601508</v>
      </c>
      <c r="D157" s="88">
        <v>26.638952057759315</v>
      </c>
      <c r="E157" s="88">
        <v>42.276236222144945</v>
      </c>
      <c r="F157" s="88">
        <v>58.323304825509688</v>
      </c>
      <c r="G157" s="88">
        <v>59.005363805430115</v>
      </c>
      <c r="H157" s="88">
        <v>58.679807860551207</v>
      </c>
      <c r="I157" s="88">
        <v>50.163928306409439</v>
      </c>
      <c r="J157" s="88">
        <v>48.796250043881209</v>
      </c>
      <c r="K157" s="88">
        <v>37.400803939531002</v>
      </c>
      <c r="L157" s="88">
        <v>21.44954589102954</v>
      </c>
      <c r="M157" s="88">
        <v>19.821966152508551</v>
      </c>
      <c r="N157" s="88">
        <v>12.381046614896244</v>
      </c>
      <c r="O157" s="88">
        <v>10.282898831039446</v>
      </c>
      <c r="P157" s="88">
        <v>8.8849059178221079</v>
      </c>
      <c r="Q157" s="88">
        <v>9.8250206620533742</v>
      </c>
      <c r="R157" s="88">
        <v>6.7558717861344606</v>
      </c>
      <c r="S157" s="88">
        <v>7.2384887490111103</v>
      </c>
      <c r="T157" s="88">
        <v>6.1009670258545627</v>
      </c>
      <c r="U157" s="88">
        <v>4.2155198226802311</v>
      </c>
      <c r="V157" s="88">
        <v>4.7021973583345007</v>
      </c>
      <c r="W157" s="88">
        <v>3.2693405510470153</v>
      </c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</row>
    <row r="158" spans="1:51" ht="16.5" customHeight="1" thickBot="1" x14ac:dyDescent="0.3">
      <c r="A158" s="194" t="s">
        <v>305</v>
      </c>
      <c r="B158" s="195"/>
      <c r="C158" s="88">
        <v>1.8128259407784881</v>
      </c>
      <c r="D158" s="88">
        <v>37.296109833752269</v>
      </c>
      <c r="E158" s="88">
        <v>55.071190870249467</v>
      </c>
      <c r="F158" s="88">
        <v>69.310166938449584</v>
      </c>
      <c r="G158" s="88">
        <v>69.245527610478106</v>
      </c>
      <c r="H158" s="88">
        <v>60.506779999099834</v>
      </c>
      <c r="I158" s="88">
        <v>46.619812711681178</v>
      </c>
      <c r="J158" s="88">
        <v>44.753605949014194</v>
      </c>
      <c r="K158" s="88">
        <v>33.16759802666725</v>
      </c>
      <c r="L158" s="88">
        <v>19.255145419361767</v>
      </c>
      <c r="M158" s="88">
        <v>19.194452589934244</v>
      </c>
      <c r="N158" s="88">
        <v>12.987055307828498</v>
      </c>
      <c r="O158" s="88">
        <v>10.908129361460098</v>
      </c>
      <c r="P158" s="88">
        <v>9.4079234748026845</v>
      </c>
      <c r="Q158" s="88">
        <v>10.051181666377902</v>
      </c>
      <c r="R158" s="88">
        <v>7.0819964219352904</v>
      </c>
      <c r="S158" s="88">
        <v>7.8386050905161433</v>
      </c>
      <c r="T158" s="88">
        <v>6.9952693245612725</v>
      </c>
      <c r="U158" s="88">
        <v>4.9067122089604176</v>
      </c>
      <c r="V158" s="88">
        <v>5.5194785344140342</v>
      </c>
      <c r="W158" s="88">
        <v>3.9379664529796687</v>
      </c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</row>
    <row r="159" spans="1:51" ht="16.5" customHeight="1" thickBot="1" x14ac:dyDescent="0.3">
      <c r="A159" s="194" t="s">
        <v>304</v>
      </c>
      <c r="B159" s="195"/>
      <c r="C159" s="110">
        <v>2.1606918300021056</v>
      </c>
      <c r="D159" s="107">
        <v>42.697404133161427</v>
      </c>
      <c r="E159" s="107">
        <v>58.26280060384105</v>
      </c>
      <c r="F159" s="107">
        <v>70.091828600020207</v>
      </c>
      <c r="G159" s="107">
        <v>69.273101739740895</v>
      </c>
      <c r="H159" s="107">
        <v>63.239724498648116</v>
      </c>
      <c r="I159" s="107">
        <v>45.984850862760581</v>
      </c>
      <c r="J159" s="107">
        <v>43.574713869416328</v>
      </c>
      <c r="K159" s="107">
        <v>33.113289456738215</v>
      </c>
      <c r="L159" s="107">
        <v>19.489848296334923</v>
      </c>
      <c r="M159" s="107">
        <v>19.820641305737503</v>
      </c>
      <c r="N159" s="107">
        <v>12.942208306649247</v>
      </c>
      <c r="O159" s="107">
        <v>11.078477984710592</v>
      </c>
      <c r="P159" s="107">
        <v>9.3862259589459693</v>
      </c>
      <c r="Q159" s="107">
        <v>10.097535263998264</v>
      </c>
      <c r="R159" s="107">
        <v>7.1466289597172548</v>
      </c>
      <c r="S159" s="107">
        <v>8.1742521999561095</v>
      </c>
      <c r="T159" s="107">
        <v>6.8626220511647702</v>
      </c>
      <c r="U159" s="107">
        <v>4.8674530896948589</v>
      </c>
      <c r="V159" s="107">
        <v>5.5142894298238447</v>
      </c>
      <c r="W159" s="107">
        <v>3.9147033325493492</v>
      </c>
      <c r="X159" s="5"/>
      <c r="Y159" s="5"/>
      <c r="Z159" s="5"/>
      <c r="AA159" s="5"/>
      <c r="AB159" s="5"/>
      <c r="AC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</row>
    <row r="160" spans="1:51" s="5" customFormat="1" ht="16.5" customHeight="1" x14ac:dyDescent="0.25">
      <c r="A160" s="111" t="s">
        <v>3</v>
      </c>
      <c r="B160" s="111"/>
      <c r="C160" s="113">
        <f>AVERAGE(C152:C159)</f>
        <v>1.3390618674565065</v>
      </c>
      <c r="D160" s="113">
        <f>AVERAGE(D152:D159)</f>
        <v>29.441746538847326</v>
      </c>
      <c r="E160" s="113">
        <f t="shared" ref="E160" si="244">AVERAGE(E152:E159)</f>
        <v>44.04783612215325</v>
      </c>
      <c r="F160" s="113">
        <f t="shared" ref="F160" si="245">AVERAGE(F152:F159)</f>
        <v>56.119515336895233</v>
      </c>
      <c r="G160" s="113">
        <f t="shared" ref="G160" si="246">AVERAGE(G152:G159)</f>
        <v>56.532304929543201</v>
      </c>
      <c r="H160" s="113">
        <f>AVERAGE(H152:H159)</f>
        <v>55.999686298881826</v>
      </c>
      <c r="I160" s="113">
        <f t="shared" ref="I160" si="247">AVERAGE(I152:I159)</f>
        <v>40.842562437761302</v>
      </c>
      <c r="J160" s="113">
        <f t="shared" ref="J160" si="248">AVERAGE(J152:J159)</f>
        <v>37.006635991091429</v>
      </c>
      <c r="K160" s="113">
        <f t="shared" ref="K160" si="249">AVERAGE(K152:K159)</f>
        <v>25.938604753186194</v>
      </c>
      <c r="L160" s="113">
        <f t="shared" ref="L160" si="250">AVERAGE(L152:L159)</f>
        <v>14.916253699267331</v>
      </c>
      <c r="M160" s="113">
        <f t="shared" ref="M160" si="251">AVERAGE(M152:M159)</f>
        <v>14.936287835385642</v>
      </c>
      <c r="N160" s="113">
        <f t="shared" ref="N160" si="252">AVERAGE(N152:N159)</f>
        <v>9.9333145012035917</v>
      </c>
      <c r="O160" s="113">
        <f t="shared" ref="O160" si="253">AVERAGE(O152:O159)</f>
        <v>8.5193762212701341</v>
      </c>
      <c r="P160" s="113">
        <f t="shared" ref="P160" si="254">AVERAGE(P152:P159)</f>
        <v>7.379516533691123</v>
      </c>
      <c r="Q160" s="113">
        <f t="shared" ref="Q160" si="255">AVERAGE(Q152:Q159)</f>
        <v>8.1503887174756606</v>
      </c>
      <c r="R160" s="113">
        <f t="shared" ref="R160" si="256">AVERAGE(R152:R159)</f>
        <v>5.807954036718578</v>
      </c>
      <c r="S160" s="113">
        <f t="shared" ref="S160" si="257">AVERAGE(S152:S159)</f>
        <v>6.4790802645922652</v>
      </c>
      <c r="T160" s="113">
        <f t="shared" ref="T160" si="258">AVERAGE(T152:T159)</f>
        <v>5.6306231610725437</v>
      </c>
      <c r="U160" s="113">
        <f t="shared" ref="U160" si="259">AVERAGE(U152:U159)</f>
        <v>3.9350509600408561</v>
      </c>
      <c r="V160" s="113">
        <f t="shared" ref="V160" si="260">AVERAGE(V152:V159)</f>
        <v>4.3544448130202564</v>
      </c>
      <c r="W160" s="113">
        <f t="shared" ref="W160" si="261">AVERAGE(W152:W159)</f>
        <v>3.0323147731356839</v>
      </c>
    </row>
    <row r="161" spans="1:51" s="5" customFormat="1" ht="16.5" customHeight="1" x14ac:dyDescent="0.25">
      <c r="A161" s="111" t="s">
        <v>4</v>
      </c>
      <c r="B161" s="111"/>
      <c r="C161" s="113">
        <f>STDEV(C152:C159)</f>
        <v>0.44140679816264083</v>
      </c>
      <c r="D161" s="113">
        <f t="shared" ref="D161:W161" si="262">STDEV(D152:D159)</f>
        <v>7.4161252128040562</v>
      </c>
      <c r="E161" s="113">
        <f t="shared" si="262"/>
        <v>9.9569600100499329</v>
      </c>
      <c r="F161" s="113">
        <f t="shared" si="262"/>
        <v>13.953811551590542</v>
      </c>
      <c r="G161" s="113">
        <f t="shared" si="262"/>
        <v>14.588600696688978</v>
      </c>
      <c r="H161" s="113">
        <f t="shared" si="262"/>
        <v>13.554113274247781</v>
      </c>
      <c r="I161" s="113">
        <f t="shared" si="262"/>
        <v>12.056067631812477</v>
      </c>
      <c r="J161" s="113">
        <f t="shared" si="262"/>
        <v>12.515144231236478</v>
      </c>
      <c r="K161" s="113">
        <f>STDEV(K152:K159)</f>
        <v>9.7920980652858223</v>
      </c>
      <c r="L161" s="113">
        <f t="shared" si="262"/>
        <v>5.4652200336736581</v>
      </c>
      <c r="M161" s="113">
        <f t="shared" si="262"/>
        <v>4.9907998162006493</v>
      </c>
      <c r="N161" s="113">
        <f t="shared" si="262"/>
        <v>3.1116394730306198</v>
      </c>
      <c r="O161" s="113">
        <f t="shared" si="262"/>
        <v>2.477520312310181</v>
      </c>
      <c r="P161" s="113">
        <f t="shared" si="262"/>
        <v>2.0433287018538029</v>
      </c>
      <c r="Q161" s="113">
        <f t="shared" si="262"/>
        <v>2.1464792028036448</v>
      </c>
      <c r="R161" s="113">
        <f t="shared" si="262"/>
        <v>1.497858694079695</v>
      </c>
      <c r="S161" s="113">
        <f t="shared" si="262"/>
        <v>1.6187502952122435</v>
      </c>
      <c r="T161" s="113">
        <f t="shared" si="262"/>
        <v>1.3924686046528709</v>
      </c>
      <c r="U161" s="113">
        <f t="shared" si="262"/>
        <v>1.0209972738819062</v>
      </c>
      <c r="V161" s="113">
        <f t="shared" si="262"/>
        <v>1.1954394811093736</v>
      </c>
      <c r="W161" s="113">
        <f t="shared" si="262"/>
        <v>0.884447335671257</v>
      </c>
    </row>
    <row r="162" spans="1:51" s="5" customFormat="1" ht="16.5" customHeight="1" x14ac:dyDescent="0.25">
      <c r="A162" s="111" t="s">
        <v>5</v>
      </c>
      <c r="B162" s="111"/>
      <c r="C162" s="113">
        <f>C161/(SQRT(8))</f>
        <v>0.1560608701213225</v>
      </c>
      <c r="D162" s="113">
        <f t="shared" ref="D162" si="263">D161/(SQRT(8))</f>
        <v>2.6219962140511379</v>
      </c>
      <c r="E162" s="113">
        <f t="shared" ref="E162" si="264">E161/(SQRT(8))</f>
        <v>3.5203169715547906</v>
      </c>
      <c r="F162" s="113">
        <f t="shared" ref="F162" si="265">F161/(SQRT(8))</f>
        <v>4.9334173857644261</v>
      </c>
      <c r="G162" s="113">
        <f t="shared" ref="G162" si="266">G161/(SQRT(8))</f>
        <v>5.1578492403257838</v>
      </c>
      <c r="H162" s="113">
        <f t="shared" ref="H162" si="267">H161/(SQRT(8))</f>
        <v>4.7921027045956022</v>
      </c>
      <c r="I162" s="113">
        <f t="shared" ref="I162" si="268">I161/(SQRT(8))</f>
        <v>4.2624635884491209</v>
      </c>
      <c r="J162" s="113">
        <f t="shared" ref="J162" si="269">J161/(SQRT(8))</f>
        <v>4.4247716767175076</v>
      </c>
      <c r="K162" s="113">
        <f t="shared" ref="K162" si="270">K161/(SQRT(8))</f>
        <v>3.4620294720036382</v>
      </c>
      <c r="L162" s="113">
        <f t="shared" ref="L162" si="271">L161/(SQRT(8))</f>
        <v>1.9322470732436074</v>
      </c>
      <c r="M162" s="113">
        <f>M161/(SQRT(8))</f>
        <v>1.7645141967900269</v>
      </c>
      <c r="N162" s="113">
        <f t="shared" ref="N162" si="272">N161/(SQRT(8))</f>
        <v>1.1001306859938431</v>
      </c>
      <c r="O162" s="113">
        <f t="shared" ref="O162" si="273">O161/(SQRT(8))</f>
        <v>0.87593570668097098</v>
      </c>
      <c r="P162" s="113">
        <f t="shared" ref="P162" si="274">P161/(SQRT(8))</f>
        <v>0.72242579063696455</v>
      </c>
      <c r="Q162" s="113">
        <f t="shared" ref="Q162" si="275">Q161/(SQRT(8))</f>
        <v>0.75889499998917587</v>
      </c>
      <c r="R162" s="113">
        <f t="shared" ref="R162" si="276">R161/(SQRT(8))</f>
        <v>0.52957301992148931</v>
      </c>
      <c r="S162" s="113">
        <f t="shared" ref="S162" si="277">S161/(SQRT(8))</f>
        <v>0.57231465539615145</v>
      </c>
      <c r="T162" s="113">
        <f t="shared" ref="T162" si="278">T161/(SQRT(8))</f>
        <v>0.49231199646970736</v>
      </c>
      <c r="U162" s="113">
        <f t="shared" ref="U162" si="279">U161/(SQRT(8))</f>
        <v>0.36097704796743729</v>
      </c>
      <c r="V162" s="113">
        <f t="shared" ref="V162" si="280">V161/(SQRT(8))</f>
        <v>0.42265168179528284</v>
      </c>
      <c r="W162" s="113">
        <f t="shared" ref="W162" si="281">W161/(SQRT(8))</f>
        <v>0.31269935432776019</v>
      </c>
    </row>
    <row r="163" spans="1:51" ht="27" thickBot="1" x14ac:dyDescent="0.45">
      <c r="A163" s="87" t="s">
        <v>35</v>
      </c>
      <c r="B163" s="87"/>
      <c r="C163" s="89">
        <v>0</v>
      </c>
      <c r="D163" s="89">
        <v>1</v>
      </c>
      <c r="E163" s="89">
        <v>2</v>
      </c>
      <c r="F163" s="89">
        <v>3</v>
      </c>
      <c r="G163" s="89">
        <v>4</v>
      </c>
      <c r="H163" s="89">
        <v>5</v>
      </c>
      <c r="I163" s="89">
        <v>6</v>
      </c>
      <c r="J163" s="89">
        <v>7</v>
      </c>
      <c r="K163" s="89">
        <v>8</v>
      </c>
      <c r="L163" s="89">
        <v>9</v>
      </c>
      <c r="M163" s="89">
        <v>10</v>
      </c>
      <c r="N163" s="89">
        <v>11</v>
      </c>
      <c r="O163" s="89">
        <v>12</v>
      </c>
      <c r="P163" s="89">
        <v>13</v>
      </c>
      <c r="Q163" s="89">
        <v>14</v>
      </c>
      <c r="R163" s="89">
        <v>15</v>
      </c>
      <c r="S163" s="89">
        <v>16</v>
      </c>
      <c r="T163" s="89">
        <v>17</v>
      </c>
      <c r="U163" s="89">
        <v>18</v>
      </c>
      <c r="V163" s="89">
        <v>19</v>
      </c>
      <c r="W163" s="89">
        <v>20</v>
      </c>
      <c r="X163" s="87"/>
      <c r="Y163" s="87"/>
      <c r="Z163" s="87"/>
      <c r="AA163" s="87"/>
      <c r="AB163" s="87"/>
      <c r="AC163" s="2" t="s">
        <v>35</v>
      </c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</row>
    <row r="164" spans="1:51" ht="16.5" customHeight="1" thickBot="1" x14ac:dyDescent="0.3">
      <c r="A164" s="194" t="s">
        <v>295</v>
      </c>
      <c r="B164" s="195"/>
      <c r="C164" s="88">
        <v>0.83953870960780042</v>
      </c>
      <c r="D164" s="88">
        <v>19.798516075659009</v>
      </c>
      <c r="E164" s="88">
        <v>28.279442997149996</v>
      </c>
      <c r="F164" s="88">
        <v>34.307220284520007</v>
      </c>
      <c r="G164" s="88">
        <v>33.035043836595001</v>
      </c>
      <c r="H164" s="88">
        <v>25.547231176785008</v>
      </c>
      <c r="I164" s="88">
        <v>18.671738347510004</v>
      </c>
      <c r="J164" s="88">
        <v>16.823123587560005</v>
      </c>
      <c r="K164" s="88">
        <v>12.256079246459505</v>
      </c>
      <c r="L164" s="88">
        <v>6.7995392662885044</v>
      </c>
      <c r="M164" s="88">
        <v>6.6068765812925001</v>
      </c>
      <c r="N164" s="88">
        <v>4.0334013383479999</v>
      </c>
      <c r="O164" s="88">
        <v>3.1537470072269991</v>
      </c>
      <c r="P164" s="88">
        <v>2.6097544904159995</v>
      </c>
      <c r="Q164" s="88">
        <v>2.7268096834594999</v>
      </c>
      <c r="R164" s="88">
        <v>1.8683269480480005</v>
      </c>
      <c r="S164" s="88">
        <v>1.8605041956670001</v>
      </c>
      <c r="T164" s="88">
        <v>1.5400403433269994</v>
      </c>
      <c r="U164" s="88">
        <v>1.0339361777209999</v>
      </c>
      <c r="V164" s="88">
        <v>0.76559791692199997</v>
      </c>
      <c r="W164" s="88">
        <v>0.12305688395885001</v>
      </c>
      <c r="X164" s="5"/>
      <c r="Y164" s="5"/>
      <c r="Z164" s="5"/>
      <c r="AA164" s="5"/>
      <c r="AB164" s="5"/>
      <c r="AC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</row>
    <row r="165" spans="1:51" ht="16.5" customHeight="1" thickBot="1" x14ac:dyDescent="0.3">
      <c r="A165" s="194" t="s">
        <v>296</v>
      </c>
      <c r="B165" s="195"/>
      <c r="C165" s="88">
        <v>2.8692759166190251</v>
      </c>
      <c r="D165" s="88">
        <v>70.708365606064731</v>
      </c>
      <c r="E165" s="88">
        <v>99.146732906866674</v>
      </c>
      <c r="F165" s="88">
        <v>117.14433971774049</v>
      </c>
      <c r="G165" s="88">
        <v>110.68680778907002</v>
      </c>
      <c r="H165" s="88">
        <v>91.140628301583291</v>
      </c>
      <c r="I165" s="88">
        <v>70.740139400108589</v>
      </c>
      <c r="J165" s="88">
        <v>67.209683036535324</v>
      </c>
      <c r="K165" s="88">
        <v>51.849038677244721</v>
      </c>
      <c r="L165" s="88">
        <v>31.579336876523683</v>
      </c>
      <c r="M165" s="88">
        <v>31.285151225763627</v>
      </c>
      <c r="N165" s="88">
        <v>20.360107906907398</v>
      </c>
      <c r="O165" s="88">
        <v>16.686488664772561</v>
      </c>
      <c r="P165" s="88">
        <v>15.046371928778235</v>
      </c>
      <c r="Q165" s="88">
        <v>16.658476114725946</v>
      </c>
      <c r="R165" s="88">
        <v>11.870651977372082</v>
      </c>
      <c r="S165" s="88">
        <v>12.873886327432935</v>
      </c>
      <c r="T165" s="88">
        <v>11.055018802922586</v>
      </c>
      <c r="U165" s="88">
        <v>7.7215072325933853</v>
      </c>
      <c r="V165" s="88">
        <v>8.5639189991476776</v>
      </c>
      <c r="W165" s="88">
        <v>5.9977768763509962</v>
      </c>
      <c r="X165" s="5"/>
      <c r="Y165" s="5"/>
      <c r="Z165" s="5"/>
      <c r="AA165" s="5"/>
      <c r="AB165" s="5"/>
      <c r="AC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</row>
    <row r="166" spans="1:51" ht="16.5" customHeight="1" thickBot="1" x14ac:dyDescent="0.3">
      <c r="A166" s="194" t="s">
        <v>297</v>
      </c>
      <c r="B166" s="195"/>
      <c r="C166" s="88">
        <v>2.0208619753403689</v>
      </c>
      <c r="D166" s="88">
        <v>36.078917112782612</v>
      </c>
      <c r="E166" s="88">
        <v>42.534320836875992</v>
      </c>
      <c r="F166" s="88">
        <v>50.734003915315554</v>
      </c>
      <c r="G166" s="88">
        <v>48.104594864403701</v>
      </c>
      <c r="H166" s="88">
        <v>37.218267314479114</v>
      </c>
      <c r="I166" s="88">
        <v>24.604179918436344</v>
      </c>
      <c r="J166" s="88">
        <v>21.247778690024266</v>
      </c>
      <c r="K166" s="88">
        <v>14.262017511792601</v>
      </c>
      <c r="L166" s="88">
        <v>8.0705154827598147</v>
      </c>
      <c r="M166" s="88">
        <v>7.9067685791720415</v>
      </c>
      <c r="N166" s="88">
        <v>5.1507921564809305</v>
      </c>
      <c r="O166" s="88">
        <v>4.4988336435529543</v>
      </c>
      <c r="P166" s="88">
        <v>3.9992358251914255</v>
      </c>
      <c r="Q166" s="88">
        <v>4.3413931496440856</v>
      </c>
      <c r="R166" s="88">
        <v>3.05943114632319</v>
      </c>
      <c r="S166" s="88">
        <v>3.3501153030080548</v>
      </c>
      <c r="T166" s="88">
        <v>2.8809073436275967</v>
      </c>
      <c r="U166" s="88">
        <v>1.9837289757105374</v>
      </c>
      <c r="V166" s="88">
        <v>2.1172577574744489</v>
      </c>
      <c r="W166" s="88">
        <v>1.4391907089035578</v>
      </c>
      <c r="X166" s="5"/>
      <c r="Y166" s="5"/>
      <c r="Z166" s="5"/>
      <c r="AA166" s="5"/>
      <c r="AB166" s="5"/>
      <c r="AC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</row>
    <row r="167" spans="1:51" ht="16.5" customHeight="1" thickBot="1" x14ac:dyDescent="0.3">
      <c r="A167" s="194" t="s">
        <v>298</v>
      </c>
      <c r="B167" s="195"/>
      <c r="C167" s="88">
        <v>1.5577732256698102</v>
      </c>
      <c r="D167" s="88">
        <v>36.87090818609655</v>
      </c>
      <c r="E167" s="88">
        <v>55.446538635315193</v>
      </c>
      <c r="F167" s="88">
        <v>71.23406066368166</v>
      </c>
      <c r="G167" s="88">
        <v>71.875820959399491</v>
      </c>
      <c r="H167" s="88">
        <v>63.337899107422004</v>
      </c>
      <c r="I167" s="88">
        <v>47.984851555239018</v>
      </c>
      <c r="J167" s="88">
        <v>44.405241131247621</v>
      </c>
      <c r="K167" s="88">
        <v>29.681730421183165</v>
      </c>
      <c r="L167" s="88">
        <v>17.36645402569442</v>
      </c>
      <c r="M167" s="88">
        <v>17.769307254710899</v>
      </c>
      <c r="N167" s="88">
        <v>11.438994410214663</v>
      </c>
      <c r="O167" s="88">
        <v>9.8606867832751171</v>
      </c>
      <c r="P167" s="88">
        <v>8.8089662108941198</v>
      </c>
      <c r="Q167" s="88">
        <v>9.6486249794819123</v>
      </c>
      <c r="R167" s="88">
        <v>6.5568440325120605</v>
      </c>
      <c r="S167" s="88">
        <v>6.7725845894415375</v>
      </c>
      <c r="T167" s="88">
        <v>5.8424954638845215</v>
      </c>
      <c r="U167" s="88">
        <v>3.7711808259945965</v>
      </c>
      <c r="V167" s="88">
        <v>4.2129828861356637</v>
      </c>
      <c r="W167" s="88">
        <v>3.0517979038275858</v>
      </c>
      <c r="X167" s="5"/>
      <c r="Y167" s="5"/>
      <c r="Z167" s="5"/>
      <c r="AA167" s="5"/>
      <c r="AB167" s="5"/>
      <c r="AC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</row>
    <row r="168" spans="1:51" ht="16.5" customHeight="1" thickBot="1" x14ac:dyDescent="0.3">
      <c r="A168" s="194" t="s">
        <v>299</v>
      </c>
      <c r="B168" s="195"/>
      <c r="C168" s="88">
        <v>2.6292025206916039</v>
      </c>
      <c r="D168" s="88">
        <v>56.996649076303449</v>
      </c>
      <c r="E168" s="88">
        <v>82.673041882140595</v>
      </c>
      <c r="F168" s="88">
        <v>101.45746954712182</v>
      </c>
      <c r="G168" s="88">
        <v>98.843127289711489</v>
      </c>
      <c r="H168" s="88">
        <v>90.519606335673785</v>
      </c>
      <c r="I168" s="88">
        <v>59.163948106561421</v>
      </c>
      <c r="J168" s="88">
        <v>53.244725016613351</v>
      </c>
      <c r="K168" s="88">
        <v>39.95825746146599</v>
      </c>
      <c r="L168" s="88">
        <v>24.328713462132654</v>
      </c>
      <c r="M168" s="88">
        <v>23.645418683471689</v>
      </c>
      <c r="N168" s="88">
        <v>15.057435220233348</v>
      </c>
      <c r="O168" s="88">
        <v>11.987454733367201</v>
      </c>
      <c r="P168" s="88">
        <v>10.231188428428668</v>
      </c>
      <c r="Q168" s="88">
        <v>10.521900250758371</v>
      </c>
      <c r="R168" s="88">
        <v>7.2433756016462958</v>
      </c>
      <c r="S168" s="88">
        <v>7.7318791011398025</v>
      </c>
      <c r="T168" s="88">
        <v>6.6288643320787672</v>
      </c>
      <c r="U168" s="88">
        <v>4.8076976756155396</v>
      </c>
      <c r="V168" s="88">
        <v>5.5159262022601716</v>
      </c>
      <c r="W168" s="88">
        <v>3.9620000677963065</v>
      </c>
      <c r="X168" s="5"/>
      <c r="Y168" s="5"/>
      <c r="Z168" s="5"/>
      <c r="AA168" s="5"/>
      <c r="AB168" s="5"/>
      <c r="AC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</row>
    <row r="169" spans="1:51" ht="16.5" customHeight="1" thickBot="1" x14ac:dyDescent="0.3">
      <c r="A169" s="194" t="s">
        <v>300</v>
      </c>
      <c r="B169" s="195"/>
      <c r="C169" s="88">
        <v>1.7069456022907987</v>
      </c>
      <c r="D169" s="88">
        <v>41.588332864443707</v>
      </c>
      <c r="E169" s="88">
        <v>66.608502622629132</v>
      </c>
      <c r="F169" s="88">
        <v>85.042793966599277</v>
      </c>
      <c r="G169" s="88">
        <v>83.753854613009651</v>
      </c>
      <c r="H169" s="88">
        <v>69.533734452227108</v>
      </c>
      <c r="I169" s="88">
        <v>52.221122341767966</v>
      </c>
      <c r="J169" s="88">
        <v>51.39477487322614</v>
      </c>
      <c r="K169" s="88">
        <v>39.186849807311432</v>
      </c>
      <c r="L169" s="88">
        <v>23.139432742276842</v>
      </c>
      <c r="M169" s="88">
        <v>22.818360520123363</v>
      </c>
      <c r="N169" s="88">
        <v>14.011161337246287</v>
      </c>
      <c r="O169" s="88">
        <v>11.65596007235721</v>
      </c>
      <c r="P169" s="88">
        <v>9.8291278708692751</v>
      </c>
      <c r="Q169" s="88">
        <v>10.532496827831435</v>
      </c>
      <c r="R169" s="88">
        <v>7.4712263436663111</v>
      </c>
      <c r="S169" s="88">
        <v>7.9379653131565906</v>
      </c>
      <c r="T169" s="88">
        <v>6.6637726927056242</v>
      </c>
      <c r="U169" s="88">
        <v>4.5771035051721141</v>
      </c>
      <c r="V169" s="88">
        <v>5.097579396805318</v>
      </c>
      <c r="W169" s="88">
        <v>3.5741652907031383</v>
      </c>
      <c r="X169" s="5"/>
      <c r="Y169" s="5"/>
      <c r="Z169" s="5"/>
      <c r="AA169" s="5"/>
      <c r="AB169" s="5"/>
      <c r="AC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</row>
    <row r="170" spans="1:51" ht="16.5" customHeight="1" thickBot="1" x14ac:dyDescent="0.3">
      <c r="A170" s="194" t="s">
        <v>301</v>
      </c>
      <c r="B170" s="195"/>
      <c r="C170" s="88">
        <v>2.1915642343062189</v>
      </c>
      <c r="D170" s="88">
        <v>51.082893136496345</v>
      </c>
      <c r="E170" s="88">
        <v>78.823936279172145</v>
      </c>
      <c r="F170" s="88">
        <v>105.67371789416843</v>
      </c>
      <c r="G170" s="88">
        <v>104.13098568708322</v>
      </c>
      <c r="H170" s="88">
        <v>85.195905204185692</v>
      </c>
      <c r="I170" s="88">
        <v>65.592403281902108</v>
      </c>
      <c r="J170" s="88">
        <v>65.819607589893735</v>
      </c>
      <c r="K170" s="88">
        <v>51.993038182046099</v>
      </c>
      <c r="L170" s="88">
        <v>31.21623807957803</v>
      </c>
      <c r="M170" s="88">
        <v>30.348433211608359</v>
      </c>
      <c r="N170" s="88">
        <v>18.921522678684525</v>
      </c>
      <c r="O170" s="88">
        <v>15.433509821331846</v>
      </c>
      <c r="P170" s="88">
        <v>13.296019046548194</v>
      </c>
      <c r="Q170" s="88">
        <v>13.799219256898702</v>
      </c>
      <c r="R170" s="88">
        <v>9.3961516865871673</v>
      </c>
      <c r="S170" s="88">
        <v>10.252784228178555</v>
      </c>
      <c r="T170" s="88">
        <v>8.8634171826827437</v>
      </c>
      <c r="U170" s="88">
        <v>6.1119390585962883</v>
      </c>
      <c r="V170" s="88">
        <v>6.5148790463565396</v>
      </c>
      <c r="W170" s="88">
        <v>4.4792688996617693</v>
      </c>
      <c r="X170" s="5"/>
      <c r="Y170" s="5"/>
      <c r="Z170" s="5"/>
      <c r="AA170" s="5"/>
      <c r="AB170" s="5"/>
      <c r="AC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</row>
    <row r="171" spans="1:51" ht="16.5" customHeight="1" thickBot="1" x14ac:dyDescent="0.3">
      <c r="A171" s="194" t="s">
        <v>305</v>
      </c>
      <c r="B171" s="195"/>
      <c r="C171" s="88">
        <v>1.8589601333390384</v>
      </c>
      <c r="D171" s="88">
        <v>41.59994737400163</v>
      </c>
      <c r="E171" s="88">
        <v>60.057901310262757</v>
      </c>
      <c r="F171" s="88">
        <v>75.289103580850309</v>
      </c>
      <c r="G171" s="88">
        <v>71.107560670570521</v>
      </c>
      <c r="H171" s="88">
        <v>55.25157677181079</v>
      </c>
      <c r="I171" s="88">
        <v>42.029990115295156</v>
      </c>
      <c r="J171" s="88">
        <v>38.142177502866573</v>
      </c>
      <c r="K171" s="88">
        <v>28.231378814563755</v>
      </c>
      <c r="L171" s="88">
        <v>17.000029185191433</v>
      </c>
      <c r="M171" s="88">
        <v>16.895291384421302</v>
      </c>
      <c r="N171" s="88">
        <v>10.885918505814926</v>
      </c>
      <c r="O171" s="88">
        <v>9.4942398229717018</v>
      </c>
      <c r="P171" s="88">
        <v>8.214113288117284</v>
      </c>
      <c r="Q171" s="88">
        <v>8.790771737118483</v>
      </c>
      <c r="R171" s="88">
        <v>5.9421080442647423</v>
      </c>
      <c r="S171" s="88">
        <v>6.5393568690188566</v>
      </c>
      <c r="T171" s="88">
        <v>5.673804919743846</v>
      </c>
      <c r="U171" s="88">
        <v>3.9814244711004001</v>
      </c>
      <c r="V171" s="88">
        <v>4.4082018068048532</v>
      </c>
      <c r="W171" s="88">
        <v>3.0660154584473887</v>
      </c>
      <c r="X171" s="5"/>
      <c r="Y171" s="5"/>
      <c r="Z171" s="5"/>
      <c r="AA171" s="5"/>
      <c r="AB171" s="5"/>
      <c r="AC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</row>
    <row r="172" spans="1:51" ht="16.5" customHeight="1" thickBot="1" x14ac:dyDescent="0.3">
      <c r="A172" s="194" t="s">
        <v>304</v>
      </c>
      <c r="B172" s="195"/>
      <c r="C172" s="110">
        <v>1.8226855420366672</v>
      </c>
      <c r="D172" s="107">
        <v>41.596998277188696</v>
      </c>
      <c r="E172" s="107">
        <v>61.797689940483338</v>
      </c>
      <c r="F172" s="107">
        <v>76.796708384600407</v>
      </c>
      <c r="G172" s="107">
        <v>77.713225938530769</v>
      </c>
      <c r="H172" s="107">
        <v>78.112907560120334</v>
      </c>
      <c r="I172" s="107">
        <v>60.772630842977065</v>
      </c>
      <c r="J172" s="107">
        <v>54.80811642865023</v>
      </c>
      <c r="K172" s="107">
        <v>38.962396460934251</v>
      </c>
      <c r="L172" s="107">
        <v>22.192776748973245</v>
      </c>
      <c r="M172" s="107">
        <v>21.664348006596509</v>
      </c>
      <c r="N172" s="107">
        <v>13.519278716225319</v>
      </c>
      <c r="O172" s="107">
        <v>10.983567880392881</v>
      </c>
      <c r="P172" s="107">
        <v>9.1441465376611841</v>
      </c>
      <c r="Q172" s="107">
        <v>9.5400291244609896</v>
      </c>
      <c r="R172" s="107">
        <v>6.5228272586785927</v>
      </c>
      <c r="S172" s="107">
        <v>6.9574801616552442</v>
      </c>
      <c r="T172" s="107">
        <v>6.0452026607702871</v>
      </c>
      <c r="U172" s="107">
        <v>4.1849801390204062</v>
      </c>
      <c r="V172" s="107">
        <v>4.747651832191436</v>
      </c>
      <c r="W172" s="107">
        <v>3.3581255960520573</v>
      </c>
      <c r="X172" s="5"/>
      <c r="Y172" s="5"/>
      <c r="Z172" s="5"/>
      <c r="AA172" s="5"/>
      <c r="AB172" s="5"/>
      <c r="AC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</row>
    <row r="173" spans="1:51" ht="15.75" x14ac:dyDescent="0.25">
      <c r="A173" s="111" t="s">
        <v>3</v>
      </c>
      <c r="B173" s="111"/>
      <c r="C173" s="88">
        <f>AVERAGE(C164:C172)</f>
        <v>1.944089762211259</v>
      </c>
      <c r="D173" s="88">
        <f t="shared" ref="D173" si="282">AVERAGE(D164:D172)</f>
        <v>44.035725301004078</v>
      </c>
      <c r="E173" s="88">
        <f t="shared" ref="E173" si="283">AVERAGE(E164:E172)</f>
        <v>63.929789712321764</v>
      </c>
      <c r="F173" s="88">
        <f t="shared" ref="F173" si="284">AVERAGE(F164:F172)</f>
        <v>79.742157550510882</v>
      </c>
      <c r="G173" s="88">
        <f t="shared" ref="G173" si="285">AVERAGE(G164:G172)</f>
        <v>77.694557960930425</v>
      </c>
      <c r="H173" s="88">
        <f t="shared" ref="H173" si="286">AVERAGE(H164:H172)</f>
        <v>66.206417358254114</v>
      </c>
      <c r="I173" s="88">
        <f t="shared" ref="I173" si="287">AVERAGE(I164:I172)</f>
        <v>49.086778212199732</v>
      </c>
      <c r="J173" s="88">
        <f t="shared" ref="J173" si="288">AVERAGE(J164:J172)</f>
        <v>45.899469761846355</v>
      </c>
      <c r="K173" s="88">
        <f>AVERAGE(K164:K172)</f>
        <v>34.042309620333505</v>
      </c>
      <c r="L173" s="88">
        <f t="shared" ref="L173" si="289">AVERAGE(L164:L172)</f>
        <v>20.188115096602068</v>
      </c>
      <c r="M173" s="88">
        <f t="shared" ref="M173" si="290">AVERAGE(M164:M172)</f>
        <v>19.882217271906697</v>
      </c>
      <c r="N173" s="88">
        <f t="shared" ref="N173" si="291">AVERAGE(N164:N172)</f>
        <v>12.597623585572823</v>
      </c>
      <c r="O173" s="88">
        <f t="shared" ref="O173" si="292">AVERAGE(O164:O172)</f>
        <v>10.417165381027608</v>
      </c>
      <c r="P173" s="88">
        <f t="shared" ref="P173" si="293">AVERAGE(P164:P172)</f>
        <v>9.0198804029893775</v>
      </c>
      <c r="Q173" s="88">
        <f t="shared" ref="Q173" si="294">AVERAGE(Q164:Q172)</f>
        <v>9.6177467915977157</v>
      </c>
      <c r="R173" s="88">
        <f t="shared" ref="R173" si="295">AVERAGE(R164:R172)</f>
        <v>6.6589936710109372</v>
      </c>
      <c r="S173" s="88">
        <f t="shared" ref="S173" si="296">AVERAGE(S164:S172)</f>
        <v>7.1418395654109519</v>
      </c>
      <c r="T173" s="88">
        <f t="shared" ref="T173" si="297">AVERAGE(T164:T172)</f>
        <v>6.1326137490825525</v>
      </c>
      <c r="U173" s="88">
        <f t="shared" ref="U173" si="298">AVERAGE(U164:U172)</f>
        <v>4.2414997846138069</v>
      </c>
      <c r="V173" s="88">
        <f t="shared" ref="V173" si="299">AVERAGE(V164:V172)</f>
        <v>4.6604439826775677</v>
      </c>
      <c r="W173" s="88">
        <f t="shared" ref="W173" si="300">AVERAGE(W164:W172)</f>
        <v>3.2279330761890725</v>
      </c>
      <c r="X173" s="5"/>
      <c r="Y173" s="5"/>
      <c r="Z173" s="5"/>
      <c r="AA173" s="5"/>
      <c r="AB173" s="5"/>
      <c r="AC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</row>
    <row r="174" spans="1:51" ht="15.75" x14ac:dyDescent="0.25">
      <c r="A174" s="111" t="s">
        <v>4</v>
      </c>
      <c r="B174" s="111"/>
      <c r="C174" s="88">
        <f>STDEV(C164:C172)</f>
        <v>0.59581702144755522</v>
      </c>
      <c r="D174" s="88">
        <f t="shared" ref="D174:W174" si="301">STDEV(D164:D172)</f>
        <v>14.3572094505954</v>
      </c>
      <c r="E174" s="88">
        <f t="shared" si="301"/>
        <v>21.332984794862345</v>
      </c>
      <c r="F174" s="88">
        <f>STDEV(F164:F172)</f>
        <v>26.404829456517202</v>
      </c>
      <c r="G174" s="88">
        <f t="shared" si="301"/>
        <v>25.540739564908261</v>
      </c>
      <c r="H174" s="88">
        <f t="shared" si="301"/>
        <v>23.313090269657142</v>
      </c>
      <c r="I174" s="88">
        <f t="shared" si="301"/>
        <v>17.905031057543066</v>
      </c>
      <c r="J174" s="88">
        <f t="shared" si="301"/>
        <v>17.783420302697493</v>
      </c>
      <c r="K174" s="88">
        <f t="shared" si="301"/>
        <v>14.33379573028475</v>
      </c>
      <c r="L174" s="88">
        <f>STDEV(L164:L172)</f>
        <v>8.8421488855994053</v>
      </c>
      <c r="M174" s="88">
        <f t="shared" si="301"/>
        <v>8.6498507768079538</v>
      </c>
      <c r="N174" s="88">
        <f t="shared" si="301"/>
        <v>5.5024952282047792</v>
      </c>
      <c r="O174" s="88">
        <f t="shared" si="301"/>
        <v>4.4403647900768792</v>
      </c>
      <c r="P174" s="88">
        <f t="shared" si="301"/>
        <v>3.9327452897083375</v>
      </c>
      <c r="Q174" s="88">
        <f t="shared" si="301"/>
        <v>4.2533317191997604</v>
      </c>
      <c r="R174" s="88">
        <f t="shared" si="301"/>
        <v>3.0021841907569442</v>
      </c>
      <c r="S174" s="88">
        <f t="shared" si="301"/>
        <v>3.2848002000320018</v>
      </c>
      <c r="T174" s="88">
        <f t="shared" si="301"/>
        <v>2.8324766827310923</v>
      </c>
      <c r="U174" s="88">
        <f t="shared" si="301"/>
        <v>1.9912380478093756</v>
      </c>
      <c r="V174" s="88">
        <f t="shared" si="301"/>
        <v>2.2778295210883814</v>
      </c>
      <c r="W174" s="88">
        <f t="shared" si="301"/>
        <v>1.6885886690755463</v>
      </c>
      <c r="X174" s="5"/>
      <c r="Y174" s="5"/>
      <c r="Z174" s="5"/>
      <c r="AA174" s="5"/>
      <c r="AB174" s="5"/>
      <c r="AC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</row>
    <row r="175" spans="1:51" ht="15.75" x14ac:dyDescent="0.25">
      <c r="A175" s="111" t="s">
        <v>5</v>
      </c>
      <c r="B175" s="111"/>
      <c r="C175" s="88">
        <f>C174/(SQRT(9))</f>
        <v>0.19860567381585173</v>
      </c>
      <c r="D175" s="88">
        <f t="shared" ref="D175" si="302">D174/(SQRT(9))</f>
        <v>4.7857364835318004</v>
      </c>
      <c r="E175" s="88">
        <f t="shared" ref="E175" si="303">E174/(SQRT(9))</f>
        <v>7.1109949316207812</v>
      </c>
      <c r="F175" s="88">
        <f t="shared" ref="F175" si="304">F174/(SQRT(9))</f>
        <v>8.8016098188390668</v>
      </c>
      <c r="G175" s="88">
        <f t="shared" ref="G175" si="305">G174/(SQRT(9))</f>
        <v>8.5135798549694197</v>
      </c>
      <c r="H175" s="88">
        <f t="shared" ref="H175" si="306">H174/(SQRT(9))</f>
        <v>7.7710300898857136</v>
      </c>
      <c r="I175" s="88">
        <f t="shared" ref="I175" si="307">I174/(SQRT(9))</f>
        <v>5.9683436858476888</v>
      </c>
      <c r="J175" s="88">
        <f t="shared" ref="J175" si="308">J174/(SQRT(9))</f>
        <v>5.9278067675658308</v>
      </c>
      <c r="K175" s="88">
        <f t="shared" ref="K175" si="309">K174/(SQRT(9))</f>
        <v>4.7779319100949165</v>
      </c>
      <c r="L175" s="88">
        <f t="shared" ref="L175" si="310">L174/(SQRT(9))</f>
        <v>2.9473829618664684</v>
      </c>
      <c r="M175" s="88">
        <f t="shared" ref="M175" si="311">M174/(SQRT(9))</f>
        <v>2.8832835922693181</v>
      </c>
      <c r="N175" s="88">
        <f>N174/(SQRT(9))</f>
        <v>1.8341650760682597</v>
      </c>
      <c r="O175" s="88">
        <f t="shared" ref="O175" si="312">O174/(SQRT(9))</f>
        <v>1.4801215966922932</v>
      </c>
      <c r="P175" s="88">
        <f t="shared" ref="P175" si="313">P174/(SQRT(9))</f>
        <v>1.3109150965694458</v>
      </c>
      <c r="Q175" s="88">
        <f t="shared" ref="Q175" si="314">Q174/(SQRT(9))</f>
        <v>1.4177772397332535</v>
      </c>
      <c r="R175" s="88">
        <f t="shared" ref="R175" si="315">R174/(SQRT(9))</f>
        <v>1.0007280635856481</v>
      </c>
      <c r="S175" s="88">
        <f t="shared" ref="S175" si="316">S174/(SQRT(9))</f>
        <v>1.0949334000106672</v>
      </c>
      <c r="T175" s="88">
        <f t="shared" ref="T175" si="317">T174/(SQRT(9))</f>
        <v>0.94415889424369748</v>
      </c>
      <c r="U175" s="88">
        <f t="shared" ref="U175" si="318">U174/(SQRT(9))</f>
        <v>0.66374601593645854</v>
      </c>
      <c r="V175" s="88">
        <f t="shared" ref="V175" si="319">V174/(SQRT(9))</f>
        <v>0.75927650702946048</v>
      </c>
      <c r="W175" s="88">
        <f t="shared" ref="W175" si="320">W174/(SQRT(9))</f>
        <v>0.56286288969184872</v>
      </c>
      <c r="X175" s="5"/>
      <c r="Y175" s="5"/>
      <c r="Z175" s="5"/>
      <c r="AA175" s="5"/>
      <c r="AB175" s="5"/>
      <c r="AC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</row>
    <row r="176" spans="1:51" ht="16.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</row>
    <row r="177" spans="1:31" s="5" customFormat="1" ht="16.5" customHeight="1" x14ac:dyDescent="0.25"/>
    <row r="178" spans="1:31" s="5" customFormat="1" ht="16.5" customHeight="1" x14ac:dyDescent="0.25"/>
    <row r="179" spans="1:31" s="5" customFormat="1" ht="16.5" customHeight="1" x14ac:dyDescent="0.25"/>
    <row r="180" spans="1:31" ht="15.75" customHeight="1" x14ac:dyDescent="0.25">
      <c r="A180" s="222" t="s">
        <v>330</v>
      </c>
      <c r="B180" s="222"/>
      <c r="C180" s="222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E180" s="5"/>
    </row>
    <row r="181" spans="1:31" ht="23.25" x14ac:dyDescent="0.35">
      <c r="A181" s="196" t="s">
        <v>425</v>
      </c>
      <c r="B181" s="196"/>
      <c r="C181" s="196"/>
      <c r="D181" s="196"/>
      <c r="E181" s="196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  <c r="U181" s="196"/>
      <c r="V181" s="196"/>
      <c r="W181" s="196"/>
      <c r="X181" s="5"/>
      <c r="Y181" s="5"/>
      <c r="Z181" s="5"/>
      <c r="AA181" s="5"/>
      <c r="AB181" s="5"/>
      <c r="AC181" s="5"/>
      <c r="AE181" s="5"/>
    </row>
    <row r="182" spans="1:31" x14ac:dyDescent="0.25">
      <c r="A182" s="192" t="s">
        <v>419</v>
      </c>
      <c r="B182" s="192"/>
      <c r="C182" s="89">
        <v>0</v>
      </c>
      <c r="D182" s="89">
        <v>1</v>
      </c>
      <c r="E182" s="89">
        <v>2</v>
      </c>
      <c r="F182" s="89">
        <v>3</v>
      </c>
      <c r="G182" s="89">
        <v>4</v>
      </c>
      <c r="H182" s="89">
        <v>5</v>
      </c>
      <c r="I182" s="89">
        <v>6</v>
      </c>
      <c r="J182" s="89">
        <v>7</v>
      </c>
      <c r="K182" s="89">
        <v>8</v>
      </c>
      <c r="L182" s="89">
        <v>9</v>
      </c>
      <c r="M182" s="89">
        <v>10</v>
      </c>
      <c r="N182" s="89">
        <v>11</v>
      </c>
      <c r="O182" s="89">
        <v>12</v>
      </c>
      <c r="P182" s="89">
        <v>13</v>
      </c>
      <c r="Q182" s="89">
        <v>14</v>
      </c>
      <c r="R182" s="89">
        <v>15</v>
      </c>
      <c r="S182" s="89">
        <v>16</v>
      </c>
      <c r="T182" s="89">
        <v>17</v>
      </c>
      <c r="U182" s="89">
        <v>18</v>
      </c>
      <c r="V182" s="89">
        <v>19</v>
      </c>
      <c r="W182" s="89">
        <v>20</v>
      </c>
      <c r="X182" s="5"/>
      <c r="Y182" s="5"/>
      <c r="Z182" s="5"/>
      <c r="AA182" s="5"/>
      <c r="AB182" s="5"/>
      <c r="AC182" s="5"/>
      <c r="AE182" s="5"/>
    </row>
    <row r="183" spans="1:31" ht="18.75" x14ac:dyDescent="0.3">
      <c r="A183" s="90" t="s">
        <v>120</v>
      </c>
      <c r="B183" s="91"/>
      <c r="C183" s="136" t="s">
        <v>310</v>
      </c>
      <c r="D183" s="141" t="s">
        <v>104</v>
      </c>
      <c r="E183" s="136" t="s">
        <v>310</v>
      </c>
      <c r="F183" s="136" t="s">
        <v>310</v>
      </c>
      <c r="G183" s="136" t="s">
        <v>310</v>
      </c>
      <c r="H183" s="136" t="s">
        <v>310</v>
      </c>
      <c r="I183" s="136" t="s">
        <v>310</v>
      </c>
      <c r="J183" s="136" t="s">
        <v>310</v>
      </c>
      <c r="K183" s="136" t="s">
        <v>310</v>
      </c>
      <c r="L183" s="136" t="s">
        <v>310</v>
      </c>
      <c r="M183" s="136" t="s">
        <v>310</v>
      </c>
      <c r="N183" s="136" t="s">
        <v>310</v>
      </c>
      <c r="O183" s="136" t="s">
        <v>310</v>
      </c>
      <c r="P183" s="136" t="s">
        <v>310</v>
      </c>
      <c r="Q183" s="136" t="s">
        <v>310</v>
      </c>
      <c r="R183" s="136" t="s">
        <v>310</v>
      </c>
      <c r="S183" s="136" t="s">
        <v>310</v>
      </c>
      <c r="T183" s="136" t="s">
        <v>310</v>
      </c>
      <c r="U183" s="136" t="s">
        <v>310</v>
      </c>
      <c r="V183" s="136" t="s">
        <v>310</v>
      </c>
      <c r="W183" s="136" t="s">
        <v>310</v>
      </c>
      <c r="X183" s="5"/>
      <c r="Y183" s="5"/>
      <c r="Z183" s="5"/>
      <c r="AA183" s="5"/>
      <c r="AB183" s="5"/>
      <c r="AC183" s="5"/>
      <c r="AE183" s="5"/>
    </row>
    <row r="184" spans="1:31" ht="18.75" x14ac:dyDescent="0.3">
      <c r="A184" s="90" t="s">
        <v>121</v>
      </c>
      <c r="B184" s="91"/>
      <c r="C184" s="138" t="s">
        <v>307</v>
      </c>
      <c r="D184" s="141">
        <v>4.0000000000000001E-3</v>
      </c>
      <c r="E184" s="138" t="s">
        <v>307</v>
      </c>
      <c r="F184" s="138" t="s">
        <v>307</v>
      </c>
      <c r="G184" s="136" t="s">
        <v>310</v>
      </c>
      <c r="H184" s="136" t="s">
        <v>310</v>
      </c>
      <c r="I184" s="136" t="s">
        <v>310</v>
      </c>
      <c r="J184" s="136" t="s">
        <v>310</v>
      </c>
      <c r="K184" s="136" t="s">
        <v>310</v>
      </c>
      <c r="L184" s="136" t="s">
        <v>310</v>
      </c>
      <c r="M184" s="136" t="s">
        <v>310</v>
      </c>
      <c r="N184" s="136" t="s">
        <v>310</v>
      </c>
      <c r="O184" s="136" t="s">
        <v>310</v>
      </c>
      <c r="P184" s="136" t="s">
        <v>310</v>
      </c>
      <c r="Q184" s="138" t="s">
        <v>307</v>
      </c>
      <c r="R184" s="138" t="s">
        <v>307</v>
      </c>
      <c r="S184" s="138" t="s">
        <v>307</v>
      </c>
      <c r="T184" s="138" t="s">
        <v>307</v>
      </c>
      <c r="U184" s="138" t="s">
        <v>307</v>
      </c>
      <c r="V184" s="138" t="s">
        <v>307</v>
      </c>
      <c r="W184" s="138" t="s">
        <v>307</v>
      </c>
      <c r="X184" s="5"/>
      <c r="Y184" s="5"/>
      <c r="Z184" s="5"/>
      <c r="AA184" s="5"/>
      <c r="AB184" s="5"/>
      <c r="AC184" s="5"/>
      <c r="AE184" s="5"/>
    </row>
    <row r="185" spans="1:31" ht="18.75" x14ac:dyDescent="0.3">
      <c r="A185" s="90" t="s">
        <v>122</v>
      </c>
      <c r="B185" s="92"/>
      <c r="C185" s="138" t="s">
        <v>307</v>
      </c>
      <c r="D185" s="141">
        <v>0.01</v>
      </c>
      <c r="E185" s="138" t="s">
        <v>307</v>
      </c>
      <c r="F185" s="138" t="s">
        <v>307</v>
      </c>
      <c r="G185" s="138" t="s">
        <v>307</v>
      </c>
      <c r="H185" s="138" t="s">
        <v>307</v>
      </c>
      <c r="I185" s="138" t="s">
        <v>307</v>
      </c>
      <c r="J185" s="138" t="s">
        <v>307</v>
      </c>
      <c r="K185" s="138" t="s">
        <v>307</v>
      </c>
      <c r="L185" s="138" t="s">
        <v>307</v>
      </c>
      <c r="M185" s="138" t="s">
        <v>307</v>
      </c>
      <c r="N185" s="138" t="s">
        <v>307</v>
      </c>
      <c r="O185" s="138" t="s">
        <v>307</v>
      </c>
      <c r="P185" s="138" t="s">
        <v>307</v>
      </c>
      <c r="Q185" s="138" t="s">
        <v>307</v>
      </c>
      <c r="R185" s="138" t="s">
        <v>307</v>
      </c>
      <c r="S185" s="138" t="s">
        <v>307</v>
      </c>
      <c r="T185" s="138" t="s">
        <v>307</v>
      </c>
      <c r="U185" s="138" t="s">
        <v>307</v>
      </c>
      <c r="V185" s="138" t="s">
        <v>307</v>
      </c>
      <c r="W185" s="138" t="s">
        <v>307</v>
      </c>
      <c r="X185" s="5"/>
      <c r="Y185" s="5"/>
      <c r="Z185" s="5"/>
      <c r="AA185" s="5"/>
      <c r="AB185" s="5"/>
      <c r="AC185" s="5"/>
      <c r="AE185" s="5"/>
    </row>
    <row r="186" spans="1:31" ht="18.75" x14ac:dyDescent="0.3">
      <c r="A186" s="90" t="s">
        <v>308</v>
      </c>
      <c r="B186" s="92"/>
      <c r="C186" s="138" t="s">
        <v>307</v>
      </c>
      <c r="D186" s="141">
        <v>4.9000000000000002E-2</v>
      </c>
      <c r="E186" s="138" t="s">
        <v>307</v>
      </c>
      <c r="F186" s="138" t="s">
        <v>307</v>
      </c>
      <c r="G186" s="138" t="s">
        <v>307</v>
      </c>
      <c r="H186" s="138" t="s">
        <v>307</v>
      </c>
      <c r="I186" s="138" t="s">
        <v>307</v>
      </c>
      <c r="J186" s="138" t="s">
        <v>307</v>
      </c>
      <c r="K186" s="138" t="s">
        <v>307</v>
      </c>
      <c r="L186" s="138" t="s">
        <v>307</v>
      </c>
      <c r="M186" s="138" t="s">
        <v>307</v>
      </c>
      <c r="N186" s="138" t="s">
        <v>307</v>
      </c>
      <c r="O186" s="138" t="s">
        <v>307</v>
      </c>
      <c r="P186" s="138" t="s">
        <v>307</v>
      </c>
      <c r="Q186" s="138" t="s">
        <v>307</v>
      </c>
      <c r="R186" s="138" t="s">
        <v>307</v>
      </c>
      <c r="S186" s="138" t="s">
        <v>307</v>
      </c>
      <c r="T186" s="138" t="s">
        <v>307</v>
      </c>
      <c r="U186" s="138" t="s">
        <v>307</v>
      </c>
      <c r="V186" s="138" t="s">
        <v>307</v>
      </c>
      <c r="W186" s="138" t="s">
        <v>307</v>
      </c>
      <c r="X186" s="5"/>
      <c r="Y186" s="5"/>
      <c r="Z186" s="5"/>
      <c r="AA186" s="5"/>
      <c r="AB186" s="5"/>
      <c r="AC186" s="5"/>
      <c r="AE186" s="5"/>
    </row>
    <row r="187" spans="1:31" ht="18.75" x14ac:dyDescent="0.3">
      <c r="A187" s="90" t="s">
        <v>117</v>
      </c>
      <c r="B187" s="92"/>
      <c r="C187" s="136" t="s">
        <v>310</v>
      </c>
      <c r="D187" s="141">
        <v>7.0000000000000001E-3</v>
      </c>
      <c r="E187" s="136" t="s">
        <v>310</v>
      </c>
      <c r="F187" s="136" t="s">
        <v>310</v>
      </c>
      <c r="G187" s="136" t="s">
        <v>310</v>
      </c>
      <c r="H187" s="136" t="s">
        <v>310</v>
      </c>
      <c r="I187" s="136" t="s">
        <v>310</v>
      </c>
      <c r="J187" s="136" t="s">
        <v>310</v>
      </c>
      <c r="K187" s="136" t="s">
        <v>310</v>
      </c>
      <c r="L187" s="136" t="s">
        <v>310</v>
      </c>
      <c r="M187" s="136" t="s">
        <v>310</v>
      </c>
      <c r="N187" s="136" t="s">
        <v>310</v>
      </c>
      <c r="O187" s="136" t="s">
        <v>310</v>
      </c>
      <c r="P187" s="136" t="s">
        <v>310</v>
      </c>
      <c r="Q187" s="136" t="s">
        <v>310</v>
      </c>
      <c r="R187" s="136" t="s">
        <v>310</v>
      </c>
      <c r="S187" s="136" t="s">
        <v>310</v>
      </c>
      <c r="T187" s="136" t="s">
        <v>310</v>
      </c>
      <c r="U187" s="136" t="s">
        <v>310</v>
      </c>
      <c r="V187" s="136" t="s">
        <v>310</v>
      </c>
      <c r="W187" s="136" t="s">
        <v>310</v>
      </c>
      <c r="X187" s="5"/>
      <c r="Y187" s="5"/>
      <c r="Z187" s="5"/>
      <c r="AA187" s="5"/>
      <c r="AB187" s="5"/>
      <c r="AC187" s="5"/>
      <c r="AE187" s="5"/>
    </row>
    <row r="188" spans="1:31" ht="18.75" x14ac:dyDescent="0.3">
      <c r="A188" s="90" t="s">
        <v>118</v>
      </c>
      <c r="B188" s="92"/>
      <c r="C188" s="138" t="s">
        <v>307</v>
      </c>
      <c r="D188" s="142" t="s">
        <v>307</v>
      </c>
      <c r="E188" s="138" t="s">
        <v>307</v>
      </c>
      <c r="F188" s="138" t="s">
        <v>307</v>
      </c>
      <c r="G188" s="138" t="s">
        <v>307</v>
      </c>
      <c r="H188" s="138" t="s">
        <v>307</v>
      </c>
      <c r="I188" s="136" t="s">
        <v>310</v>
      </c>
      <c r="J188" s="136" t="s">
        <v>310</v>
      </c>
      <c r="K188" s="142" t="s">
        <v>307</v>
      </c>
      <c r="L188" s="142" t="s">
        <v>307</v>
      </c>
      <c r="M188" s="142" t="s">
        <v>307</v>
      </c>
      <c r="N188" s="142" t="s">
        <v>307</v>
      </c>
      <c r="O188" s="142" t="s">
        <v>307</v>
      </c>
      <c r="P188" s="142" t="s">
        <v>307</v>
      </c>
      <c r="Q188" s="142" t="s">
        <v>307</v>
      </c>
      <c r="R188" s="142" t="s">
        <v>307</v>
      </c>
      <c r="S188" s="142" t="s">
        <v>307</v>
      </c>
      <c r="T188" s="142" t="s">
        <v>307</v>
      </c>
      <c r="U188" s="142" t="s">
        <v>307</v>
      </c>
      <c r="V188" s="142" t="s">
        <v>307</v>
      </c>
      <c r="W188" s="142" t="s">
        <v>307</v>
      </c>
      <c r="X188" s="5"/>
      <c r="Y188" s="5"/>
      <c r="Z188" s="5"/>
      <c r="AA188" s="5"/>
      <c r="AB188" s="5"/>
      <c r="AC188" s="5"/>
      <c r="AE188" s="5"/>
    </row>
    <row r="189" spans="1:31" ht="18.75" x14ac:dyDescent="0.3">
      <c r="A189" s="90" t="s">
        <v>119</v>
      </c>
      <c r="B189" s="92"/>
      <c r="C189" s="138" t="s">
        <v>307</v>
      </c>
      <c r="D189" s="142" t="s">
        <v>307</v>
      </c>
      <c r="E189" s="138" t="s">
        <v>307</v>
      </c>
      <c r="F189" s="138" t="s">
        <v>307</v>
      </c>
      <c r="G189" s="138" t="s">
        <v>307</v>
      </c>
      <c r="H189" s="138" t="s">
        <v>307</v>
      </c>
      <c r="I189" s="138" t="s">
        <v>307</v>
      </c>
      <c r="J189" s="138" t="s">
        <v>307</v>
      </c>
      <c r="K189" s="138" t="s">
        <v>307</v>
      </c>
      <c r="L189" s="138" t="s">
        <v>307</v>
      </c>
      <c r="M189" s="138" t="s">
        <v>307</v>
      </c>
      <c r="N189" s="138" t="s">
        <v>307</v>
      </c>
      <c r="O189" s="138" t="s">
        <v>307</v>
      </c>
      <c r="P189" s="138" t="s">
        <v>307</v>
      </c>
      <c r="Q189" s="138" t="s">
        <v>307</v>
      </c>
      <c r="R189" s="138" t="s">
        <v>307</v>
      </c>
      <c r="S189" s="138" t="s">
        <v>307</v>
      </c>
      <c r="T189" s="138" t="s">
        <v>307</v>
      </c>
      <c r="U189" s="138" t="s">
        <v>307</v>
      </c>
      <c r="V189" s="138" t="s">
        <v>307</v>
      </c>
      <c r="W189" s="138" t="s">
        <v>307</v>
      </c>
      <c r="X189" s="5"/>
      <c r="Y189" s="5"/>
      <c r="Z189" s="5"/>
      <c r="AA189" s="5"/>
      <c r="AB189" s="5"/>
      <c r="AC189" s="5"/>
      <c r="AE189" s="5"/>
    </row>
    <row r="190" spans="1:31" ht="18.75" x14ac:dyDescent="0.3">
      <c r="A190" s="90" t="s">
        <v>123</v>
      </c>
      <c r="B190" s="92"/>
      <c r="C190" s="136" t="s">
        <v>310</v>
      </c>
      <c r="D190" s="141">
        <v>3.4000000000000002E-2</v>
      </c>
      <c r="E190" s="136" t="s">
        <v>310</v>
      </c>
      <c r="F190" s="136" t="s">
        <v>310</v>
      </c>
      <c r="G190" s="136" t="s">
        <v>310</v>
      </c>
      <c r="H190" s="136" t="s">
        <v>310</v>
      </c>
      <c r="I190" s="136" t="s">
        <v>310</v>
      </c>
      <c r="J190" s="136" t="s">
        <v>310</v>
      </c>
      <c r="K190" s="136" t="s">
        <v>310</v>
      </c>
      <c r="L190" s="136" t="s">
        <v>310</v>
      </c>
      <c r="M190" s="136" t="s">
        <v>310</v>
      </c>
      <c r="N190" s="136" t="s">
        <v>310</v>
      </c>
      <c r="O190" s="136" t="s">
        <v>310</v>
      </c>
      <c r="P190" s="136" t="s">
        <v>310</v>
      </c>
      <c r="Q190" s="136" t="s">
        <v>310</v>
      </c>
      <c r="R190" s="136" t="s">
        <v>310</v>
      </c>
      <c r="S190" s="136" t="s">
        <v>310</v>
      </c>
      <c r="T190" s="136" t="s">
        <v>310</v>
      </c>
      <c r="U190" s="136" t="s">
        <v>310</v>
      </c>
      <c r="V190" s="142" t="s">
        <v>307</v>
      </c>
      <c r="W190" s="142" t="s">
        <v>307</v>
      </c>
      <c r="X190" s="5"/>
      <c r="Y190" s="5"/>
      <c r="Z190" s="5"/>
      <c r="AA190" s="5"/>
      <c r="AB190" s="5"/>
      <c r="AC190" s="5"/>
      <c r="AE190" s="5"/>
    </row>
    <row r="191" spans="1:31" ht="18.75" x14ac:dyDescent="0.3">
      <c r="A191" s="90" t="s">
        <v>124</v>
      </c>
      <c r="B191" s="92"/>
      <c r="C191" s="138" t="s">
        <v>307</v>
      </c>
      <c r="D191" s="142" t="s">
        <v>307</v>
      </c>
      <c r="E191" s="138" t="s">
        <v>307</v>
      </c>
      <c r="F191" s="138" t="s">
        <v>307</v>
      </c>
      <c r="G191" s="138" t="s">
        <v>307</v>
      </c>
      <c r="H191" s="138" t="s">
        <v>307</v>
      </c>
      <c r="I191" s="138" t="s">
        <v>307</v>
      </c>
      <c r="J191" s="138" t="s">
        <v>307</v>
      </c>
      <c r="K191" s="138" t="s">
        <v>307</v>
      </c>
      <c r="L191" s="138" t="s">
        <v>307</v>
      </c>
      <c r="M191" s="138" t="s">
        <v>307</v>
      </c>
      <c r="N191" s="138" t="s">
        <v>307</v>
      </c>
      <c r="O191" s="138" t="s">
        <v>307</v>
      </c>
      <c r="P191" s="138" t="s">
        <v>307</v>
      </c>
      <c r="Q191" s="138" t="s">
        <v>307</v>
      </c>
      <c r="R191" s="138" t="s">
        <v>307</v>
      </c>
      <c r="S191" s="138" t="s">
        <v>307</v>
      </c>
      <c r="T191" s="138" t="s">
        <v>307</v>
      </c>
      <c r="U191" s="138" t="s">
        <v>307</v>
      </c>
      <c r="V191" s="138" t="s">
        <v>307</v>
      </c>
      <c r="W191" s="138" t="s">
        <v>307</v>
      </c>
      <c r="X191" s="5"/>
      <c r="Y191" s="5"/>
      <c r="Z191" s="5"/>
      <c r="AA191" s="5"/>
      <c r="AB191" s="5"/>
      <c r="AC191" s="5"/>
      <c r="AE191" s="5"/>
    </row>
    <row r="192" spans="1:31" ht="18.75" x14ac:dyDescent="0.3">
      <c r="A192" s="90" t="s">
        <v>125</v>
      </c>
      <c r="B192" s="92"/>
      <c r="C192" s="138" t="s">
        <v>307</v>
      </c>
      <c r="D192" s="141">
        <v>4.2999999999999997E-2</v>
      </c>
      <c r="E192" s="138" t="s">
        <v>307</v>
      </c>
      <c r="F192" s="138" t="s">
        <v>307</v>
      </c>
      <c r="G192" s="138" t="s">
        <v>307</v>
      </c>
      <c r="H192" s="138" t="s">
        <v>307</v>
      </c>
      <c r="I192" s="138" t="s">
        <v>307</v>
      </c>
      <c r="J192" s="138" t="s">
        <v>307</v>
      </c>
      <c r="K192" s="138" t="s">
        <v>307</v>
      </c>
      <c r="L192" s="138" t="s">
        <v>307</v>
      </c>
      <c r="M192" s="138" t="s">
        <v>307</v>
      </c>
      <c r="N192" s="138" t="s">
        <v>307</v>
      </c>
      <c r="O192" s="138" t="s">
        <v>307</v>
      </c>
      <c r="P192" s="138" t="s">
        <v>307</v>
      </c>
      <c r="Q192" s="138" t="s">
        <v>307</v>
      </c>
      <c r="R192" s="138" t="s">
        <v>307</v>
      </c>
      <c r="S192" s="138" t="s">
        <v>307</v>
      </c>
      <c r="T192" s="138" t="s">
        <v>307</v>
      </c>
      <c r="U192" s="138" t="s">
        <v>307</v>
      </c>
      <c r="V192" s="138" t="s">
        <v>307</v>
      </c>
      <c r="W192" s="138" t="s">
        <v>307</v>
      </c>
      <c r="X192" s="5"/>
      <c r="Y192" s="5"/>
      <c r="Z192" s="5"/>
      <c r="AA192" s="5"/>
      <c r="AB192" s="5"/>
      <c r="AC192" s="5"/>
      <c r="AE192" s="5"/>
    </row>
    <row r="193" spans="1:3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E193" s="5"/>
    </row>
    <row r="194" spans="1:31" x14ac:dyDescent="0.25">
      <c r="A194" s="5"/>
      <c r="B194" s="5"/>
      <c r="C194" s="135" t="s">
        <v>104</v>
      </c>
      <c r="D194" s="132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E194" s="5"/>
    </row>
    <row r="195" spans="1:31" x14ac:dyDescent="0.25">
      <c r="A195" s="5"/>
      <c r="B195" s="5"/>
      <c r="C195" s="135" t="s">
        <v>309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E195" s="5"/>
    </row>
    <row r="196" spans="1:31" x14ac:dyDescent="0.25">
      <c r="A196" s="5"/>
      <c r="B196" s="5"/>
      <c r="C196" s="93" t="s">
        <v>310</v>
      </c>
      <c r="D196" s="5" t="s">
        <v>311</v>
      </c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E196" s="5"/>
    </row>
    <row r="197" spans="1:31" x14ac:dyDescent="0.25">
      <c r="X197" s="5"/>
      <c r="Y197" s="5"/>
      <c r="Z197" s="5"/>
      <c r="AA197" s="5"/>
      <c r="AB197" s="5"/>
      <c r="AC197" s="5"/>
      <c r="AE197" s="5"/>
    </row>
    <row r="198" spans="1:31" x14ac:dyDescent="0.25">
      <c r="X198" s="5"/>
      <c r="Y198" s="5"/>
      <c r="Z198" s="5"/>
      <c r="AA198" s="5"/>
      <c r="AB198" s="5"/>
      <c r="AC198" s="5"/>
      <c r="AE198" s="5"/>
    </row>
    <row r="199" spans="1:31" ht="15.75" x14ac:dyDescent="0.25">
      <c r="A199" s="221" t="s">
        <v>330</v>
      </c>
      <c r="B199" s="22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31" ht="23.25" x14ac:dyDescent="0.35">
      <c r="A200" s="193" t="s">
        <v>426</v>
      </c>
      <c r="B200" s="193"/>
      <c r="C200" s="193"/>
      <c r="D200" s="193"/>
      <c r="E200" s="193"/>
      <c r="F200" s="193"/>
      <c r="G200" s="193"/>
      <c r="H200" s="193"/>
      <c r="I200" s="193"/>
      <c r="J200" s="193"/>
      <c r="K200" s="193"/>
      <c r="L200" s="193"/>
      <c r="M200" s="193"/>
      <c r="N200" s="193"/>
      <c r="O200" s="193"/>
      <c r="P200" s="193"/>
      <c r="Q200" s="193"/>
      <c r="R200" s="193"/>
      <c r="S200" s="193"/>
      <c r="T200" s="193"/>
      <c r="U200" s="193"/>
      <c r="V200" s="193"/>
      <c r="W200" s="193"/>
      <c r="X200" s="5"/>
      <c r="Y200" s="5"/>
      <c r="Z200" s="5"/>
      <c r="AA200" s="5"/>
      <c r="AB200" s="5"/>
      <c r="AC200" s="5"/>
    </row>
    <row r="201" spans="1:31" s="5" customFormat="1" x14ac:dyDescent="0.25">
      <c r="A201" s="192" t="s">
        <v>419</v>
      </c>
      <c r="B201" s="192"/>
      <c r="C201" s="89">
        <v>0</v>
      </c>
      <c r="D201" s="89">
        <v>1</v>
      </c>
      <c r="E201" s="89">
        <v>2</v>
      </c>
      <c r="F201" s="89">
        <v>3</v>
      </c>
      <c r="G201" s="89">
        <v>4</v>
      </c>
      <c r="H201" s="89">
        <v>5</v>
      </c>
      <c r="I201" s="89">
        <v>6</v>
      </c>
      <c r="J201" s="89">
        <v>7</v>
      </c>
      <c r="K201" s="89">
        <v>8</v>
      </c>
      <c r="L201" s="89">
        <v>9</v>
      </c>
      <c r="M201" s="89">
        <v>10</v>
      </c>
      <c r="N201" s="89">
        <v>11</v>
      </c>
      <c r="O201" s="89">
        <v>12</v>
      </c>
      <c r="P201" s="89">
        <v>13</v>
      </c>
      <c r="Q201" s="89">
        <v>14</v>
      </c>
      <c r="R201" s="89">
        <v>15</v>
      </c>
      <c r="S201" s="89">
        <v>16</v>
      </c>
      <c r="T201" s="89">
        <v>17</v>
      </c>
      <c r="U201" s="89">
        <v>18</v>
      </c>
      <c r="V201" s="89">
        <v>19</v>
      </c>
      <c r="W201" s="89">
        <v>20</v>
      </c>
    </row>
    <row r="202" spans="1:31" s="5" customFormat="1" ht="18.75" x14ac:dyDescent="0.3">
      <c r="A202" s="90" t="s">
        <v>120</v>
      </c>
      <c r="B202" s="91"/>
      <c r="C202" s="136" t="s">
        <v>423</v>
      </c>
      <c r="D202" s="143" t="s">
        <v>410</v>
      </c>
      <c r="E202" s="136" t="s">
        <v>423</v>
      </c>
      <c r="F202" s="136" t="s">
        <v>423</v>
      </c>
      <c r="G202" s="136" t="s">
        <v>423</v>
      </c>
      <c r="H202" s="136" t="s">
        <v>423</v>
      </c>
      <c r="I202" s="136" t="s">
        <v>423</v>
      </c>
      <c r="J202" s="136" t="s">
        <v>423</v>
      </c>
      <c r="K202" s="136" t="s">
        <v>423</v>
      </c>
      <c r="L202" s="136" t="s">
        <v>423</v>
      </c>
      <c r="M202" s="136" t="s">
        <v>423</v>
      </c>
      <c r="N202" s="136" t="s">
        <v>423</v>
      </c>
      <c r="O202" s="136" t="s">
        <v>423</v>
      </c>
      <c r="P202" s="136" t="s">
        <v>423</v>
      </c>
      <c r="Q202" s="136" t="s">
        <v>423</v>
      </c>
      <c r="R202" s="136" t="s">
        <v>423</v>
      </c>
      <c r="S202" s="136" t="s">
        <v>423</v>
      </c>
      <c r="T202" s="136" t="s">
        <v>423</v>
      </c>
      <c r="U202" s="136" t="s">
        <v>423</v>
      </c>
      <c r="V202" s="136" t="s">
        <v>423</v>
      </c>
      <c r="W202" s="136" t="s">
        <v>423</v>
      </c>
    </row>
    <row r="203" spans="1:31" s="5" customFormat="1" ht="18.75" x14ac:dyDescent="0.3">
      <c r="A203" s="90" t="s">
        <v>121</v>
      </c>
      <c r="B203" s="91"/>
      <c r="C203" s="138" t="s">
        <v>307</v>
      </c>
      <c r="D203" s="143" t="s">
        <v>410</v>
      </c>
      <c r="E203" s="138" t="s">
        <v>307</v>
      </c>
      <c r="F203" s="138" t="s">
        <v>307</v>
      </c>
      <c r="G203" s="136" t="s">
        <v>423</v>
      </c>
      <c r="H203" s="136" t="s">
        <v>423</v>
      </c>
      <c r="I203" s="136" t="s">
        <v>423</v>
      </c>
      <c r="J203" s="136" t="s">
        <v>423</v>
      </c>
      <c r="K203" s="136" t="s">
        <v>423</v>
      </c>
      <c r="L203" s="136" t="s">
        <v>423</v>
      </c>
      <c r="M203" s="136" t="s">
        <v>423</v>
      </c>
      <c r="N203" s="136" t="s">
        <v>423</v>
      </c>
      <c r="O203" s="136" t="s">
        <v>423</v>
      </c>
      <c r="P203" s="136" t="s">
        <v>423</v>
      </c>
      <c r="Q203" s="138" t="s">
        <v>307</v>
      </c>
      <c r="R203" s="138" t="s">
        <v>307</v>
      </c>
      <c r="S203" s="138" t="s">
        <v>307</v>
      </c>
      <c r="T203" s="138" t="s">
        <v>307</v>
      </c>
      <c r="U203" s="138" t="s">
        <v>307</v>
      </c>
      <c r="V203" s="138" t="s">
        <v>307</v>
      </c>
      <c r="W203" s="138" t="s">
        <v>307</v>
      </c>
    </row>
    <row r="204" spans="1:31" s="5" customFormat="1" ht="18.75" x14ac:dyDescent="0.3">
      <c r="A204" s="90" t="s">
        <v>122</v>
      </c>
      <c r="B204" s="92"/>
      <c r="C204" s="138" t="s">
        <v>307</v>
      </c>
      <c r="D204" s="143" t="s">
        <v>410</v>
      </c>
      <c r="E204" s="138" t="s">
        <v>307</v>
      </c>
      <c r="F204" s="138" t="s">
        <v>307</v>
      </c>
      <c r="G204" s="138" t="s">
        <v>307</v>
      </c>
      <c r="H204" s="138" t="s">
        <v>307</v>
      </c>
      <c r="I204" s="138" t="s">
        <v>307</v>
      </c>
      <c r="J204" s="138" t="s">
        <v>307</v>
      </c>
      <c r="K204" s="138" t="s">
        <v>307</v>
      </c>
      <c r="L204" s="138" t="s">
        <v>307</v>
      </c>
      <c r="M204" s="138" t="s">
        <v>307</v>
      </c>
      <c r="N204" s="138" t="s">
        <v>307</v>
      </c>
      <c r="O204" s="138" t="s">
        <v>307</v>
      </c>
      <c r="P204" s="138" t="s">
        <v>307</v>
      </c>
      <c r="Q204" s="138" t="s">
        <v>307</v>
      </c>
      <c r="R204" s="138" t="s">
        <v>307</v>
      </c>
      <c r="S204" s="138" t="s">
        <v>307</v>
      </c>
      <c r="T204" s="138" t="s">
        <v>307</v>
      </c>
      <c r="U204" s="138" t="s">
        <v>307</v>
      </c>
      <c r="V204" s="138" t="s">
        <v>307</v>
      </c>
      <c r="W204" s="138" t="s">
        <v>307</v>
      </c>
    </row>
    <row r="205" spans="1:31" s="5" customFormat="1" ht="18.75" x14ac:dyDescent="0.3">
      <c r="A205" s="90" t="s">
        <v>308</v>
      </c>
      <c r="B205" s="92"/>
      <c r="C205" s="138" t="s">
        <v>307</v>
      </c>
      <c r="D205" s="143" t="s">
        <v>410</v>
      </c>
      <c r="E205" s="138" t="s">
        <v>307</v>
      </c>
      <c r="F205" s="138" t="s">
        <v>307</v>
      </c>
      <c r="G205" s="138" t="s">
        <v>307</v>
      </c>
      <c r="H205" s="138" t="s">
        <v>307</v>
      </c>
      <c r="I205" s="138" t="s">
        <v>307</v>
      </c>
      <c r="J205" s="138" t="s">
        <v>307</v>
      </c>
      <c r="K205" s="138" t="s">
        <v>307</v>
      </c>
      <c r="L205" s="138" t="s">
        <v>307</v>
      </c>
      <c r="M205" s="138" t="s">
        <v>307</v>
      </c>
      <c r="N205" s="138" t="s">
        <v>307</v>
      </c>
      <c r="O205" s="138" t="s">
        <v>307</v>
      </c>
      <c r="P205" s="138" t="s">
        <v>307</v>
      </c>
      <c r="Q205" s="138" t="s">
        <v>307</v>
      </c>
      <c r="R205" s="138" t="s">
        <v>307</v>
      </c>
      <c r="S205" s="138" t="s">
        <v>307</v>
      </c>
      <c r="T205" s="138" t="s">
        <v>307</v>
      </c>
      <c r="U205" s="138" t="s">
        <v>307</v>
      </c>
      <c r="V205" s="138" t="s">
        <v>307</v>
      </c>
      <c r="W205" s="138" t="s">
        <v>307</v>
      </c>
    </row>
    <row r="206" spans="1:31" s="5" customFormat="1" ht="18.75" x14ac:dyDescent="0.3">
      <c r="A206" s="90" t="s">
        <v>117</v>
      </c>
      <c r="B206" s="92"/>
      <c r="C206" s="136" t="s">
        <v>423</v>
      </c>
      <c r="D206" s="143" t="s">
        <v>410</v>
      </c>
      <c r="E206" s="136" t="s">
        <v>423</v>
      </c>
      <c r="F206" s="136" t="s">
        <v>423</v>
      </c>
      <c r="G206" s="136" t="s">
        <v>423</v>
      </c>
      <c r="H206" s="136" t="s">
        <v>423</v>
      </c>
      <c r="I206" s="136" t="s">
        <v>423</v>
      </c>
      <c r="J206" s="136" t="s">
        <v>423</v>
      </c>
      <c r="K206" s="136" t="s">
        <v>423</v>
      </c>
      <c r="L206" s="136" t="s">
        <v>423</v>
      </c>
      <c r="M206" s="136" t="s">
        <v>423</v>
      </c>
      <c r="N206" s="136" t="s">
        <v>423</v>
      </c>
      <c r="O206" s="136" t="s">
        <v>423</v>
      </c>
      <c r="P206" s="136" t="s">
        <v>423</v>
      </c>
      <c r="Q206" s="136" t="s">
        <v>423</v>
      </c>
      <c r="R206" s="136" t="s">
        <v>423</v>
      </c>
      <c r="S206" s="136" t="s">
        <v>423</v>
      </c>
      <c r="T206" s="136" t="s">
        <v>423</v>
      </c>
      <c r="U206" s="136" t="s">
        <v>423</v>
      </c>
      <c r="V206" s="136" t="s">
        <v>423</v>
      </c>
      <c r="W206" s="136" t="s">
        <v>423</v>
      </c>
    </row>
    <row r="207" spans="1:31" s="5" customFormat="1" ht="18.75" x14ac:dyDescent="0.3">
      <c r="A207" s="90" t="s">
        <v>118</v>
      </c>
      <c r="B207" s="92"/>
      <c r="C207" s="138" t="s">
        <v>307</v>
      </c>
      <c r="D207" s="138" t="s">
        <v>307</v>
      </c>
      <c r="E207" s="138" t="s">
        <v>307</v>
      </c>
      <c r="F207" s="138" t="s">
        <v>307</v>
      </c>
      <c r="G207" s="138" t="s">
        <v>307</v>
      </c>
      <c r="H207" s="138" t="s">
        <v>307</v>
      </c>
      <c r="I207" s="136" t="s">
        <v>423</v>
      </c>
      <c r="J207" s="136" t="s">
        <v>423</v>
      </c>
      <c r="K207" s="138" t="s">
        <v>307</v>
      </c>
      <c r="L207" s="138" t="s">
        <v>307</v>
      </c>
      <c r="M207" s="138" t="s">
        <v>307</v>
      </c>
      <c r="N207" s="138" t="s">
        <v>307</v>
      </c>
      <c r="O207" s="138" t="s">
        <v>307</v>
      </c>
      <c r="P207" s="138" t="s">
        <v>307</v>
      </c>
      <c r="Q207" s="138" t="s">
        <v>307</v>
      </c>
      <c r="R207" s="138" t="s">
        <v>307</v>
      </c>
      <c r="S207" s="138" t="s">
        <v>307</v>
      </c>
      <c r="T207" s="138" t="s">
        <v>307</v>
      </c>
      <c r="U207" s="138" t="s">
        <v>307</v>
      </c>
      <c r="V207" s="138" t="s">
        <v>307</v>
      </c>
      <c r="W207" s="138" t="s">
        <v>307</v>
      </c>
    </row>
    <row r="208" spans="1:31" s="5" customFormat="1" ht="18.75" x14ac:dyDescent="0.3">
      <c r="A208" s="90" t="s">
        <v>119</v>
      </c>
      <c r="B208" s="92"/>
      <c r="C208" s="138" t="s">
        <v>307</v>
      </c>
      <c r="D208" s="138" t="s">
        <v>307</v>
      </c>
      <c r="E208" s="138" t="s">
        <v>307</v>
      </c>
      <c r="F208" s="138" t="s">
        <v>307</v>
      </c>
      <c r="G208" s="138" t="s">
        <v>307</v>
      </c>
      <c r="H208" s="138" t="s">
        <v>307</v>
      </c>
      <c r="I208" s="138" t="s">
        <v>307</v>
      </c>
      <c r="J208" s="138" t="s">
        <v>307</v>
      </c>
      <c r="K208" s="138" t="s">
        <v>307</v>
      </c>
      <c r="L208" s="138" t="s">
        <v>307</v>
      </c>
      <c r="M208" s="138" t="s">
        <v>307</v>
      </c>
      <c r="N208" s="138" t="s">
        <v>307</v>
      </c>
      <c r="O208" s="138" t="s">
        <v>307</v>
      </c>
      <c r="P208" s="138" t="s">
        <v>307</v>
      </c>
      <c r="Q208" s="138" t="s">
        <v>307</v>
      </c>
      <c r="R208" s="138" t="s">
        <v>307</v>
      </c>
      <c r="S208" s="138" t="s">
        <v>307</v>
      </c>
      <c r="T208" s="138" t="s">
        <v>307</v>
      </c>
      <c r="U208" s="138" t="s">
        <v>307</v>
      </c>
      <c r="V208" s="138" t="s">
        <v>307</v>
      </c>
      <c r="W208" s="138" t="s">
        <v>307</v>
      </c>
    </row>
    <row r="209" spans="1:29" s="5" customFormat="1" ht="18.75" x14ac:dyDescent="0.3">
      <c r="A209" s="90" t="s">
        <v>123</v>
      </c>
      <c r="B209" s="92"/>
      <c r="C209" s="136" t="s">
        <v>423</v>
      </c>
      <c r="D209" s="143" t="s">
        <v>410</v>
      </c>
      <c r="E209" s="136" t="s">
        <v>423</v>
      </c>
      <c r="F209" s="136" t="s">
        <v>423</v>
      </c>
      <c r="G209" s="136" t="s">
        <v>423</v>
      </c>
      <c r="H209" s="136" t="s">
        <v>423</v>
      </c>
      <c r="I209" s="136" t="s">
        <v>423</v>
      </c>
      <c r="J209" s="136" t="s">
        <v>423</v>
      </c>
      <c r="K209" s="136" t="s">
        <v>423</v>
      </c>
      <c r="L209" s="136" t="s">
        <v>423</v>
      </c>
      <c r="M209" s="136" t="s">
        <v>423</v>
      </c>
      <c r="N209" s="136" t="s">
        <v>423</v>
      </c>
      <c r="O209" s="136" t="s">
        <v>423</v>
      </c>
      <c r="P209" s="136" t="s">
        <v>423</v>
      </c>
      <c r="Q209" s="136" t="s">
        <v>423</v>
      </c>
      <c r="R209" s="136" t="s">
        <v>423</v>
      </c>
      <c r="S209" s="136" t="s">
        <v>423</v>
      </c>
      <c r="T209" s="136" t="s">
        <v>423</v>
      </c>
      <c r="U209" s="136" t="s">
        <v>423</v>
      </c>
      <c r="V209" s="138" t="s">
        <v>307</v>
      </c>
      <c r="W209" s="138" t="s">
        <v>307</v>
      </c>
    </row>
    <row r="210" spans="1:29" s="5" customFormat="1" ht="18.75" x14ac:dyDescent="0.3">
      <c r="A210" s="90" t="s">
        <v>124</v>
      </c>
      <c r="B210" s="92"/>
      <c r="C210" s="138" t="s">
        <v>307</v>
      </c>
      <c r="D210" s="138" t="s">
        <v>307</v>
      </c>
      <c r="E210" s="138" t="s">
        <v>307</v>
      </c>
      <c r="F210" s="138" t="s">
        <v>307</v>
      </c>
      <c r="G210" s="138" t="s">
        <v>307</v>
      </c>
      <c r="H210" s="138" t="s">
        <v>307</v>
      </c>
      <c r="I210" s="138" t="s">
        <v>307</v>
      </c>
      <c r="J210" s="138" t="s">
        <v>307</v>
      </c>
      <c r="K210" s="138" t="s">
        <v>307</v>
      </c>
      <c r="L210" s="138" t="s">
        <v>307</v>
      </c>
      <c r="M210" s="138" t="s">
        <v>307</v>
      </c>
      <c r="N210" s="138" t="s">
        <v>307</v>
      </c>
      <c r="O210" s="138" t="s">
        <v>307</v>
      </c>
      <c r="P210" s="138" t="s">
        <v>307</v>
      </c>
      <c r="Q210" s="138" t="s">
        <v>307</v>
      </c>
      <c r="R210" s="138" t="s">
        <v>307</v>
      </c>
      <c r="S210" s="138" t="s">
        <v>307</v>
      </c>
      <c r="T210" s="138" t="s">
        <v>307</v>
      </c>
      <c r="U210" s="138" t="s">
        <v>307</v>
      </c>
      <c r="V210" s="138" t="s">
        <v>307</v>
      </c>
      <c r="W210" s="138" t="s">
        <v>307</v>
      </c>
    </row>
    <row r="211" spans="1:29" s="5" customFormat="1" ht="18.75" x14ac:dyDescent="0.3">
      <c r="A211" s="90" t="s">
        <v>125</v>
      </c>
      <c r="B211" s="92"/>
      <c r="C211" s="138" t="s">
        <v>307</v>
      </c>
      <c r="D211" s="143" t="s">
        <v>410</v>
      </c>
      <c r="E211" s="138" t="s">
        <v>307</v>
      </c>
      <c r="F211" s="138" t="s">
        <v>307</v>
      </c>
      <c r="G211" s="138" t="s">
        <v>307</v>
      </c>
      <c r="H211" s="138" t="s">
        <v>307</v>
      </c>
      <c r="I211" s="138" t="s">
        <v>307</v>
      </c>
      <c r="J211" s="138" t="s">
        <v>307</v>
      </c>
      <c r="K211" s="138" t="s">
        <v>307</v>
      </c>
      <c r="L211" s="138" t="s">
        <v>307</v>
      </c>
      <c r="M211" s="138" t="s">
        <v>307</v>
      </c>
      <c r="N211" s="138" t="s">
        <v>307</v>
      </c>
      <c r="O211" s="138" t="s">
        <v>307</v>
      </c>
      <c r="P211" s="138" t="s">
        <v>307</v>
      </c>
      <c r="Q211" s="138" t="s">
        <v>307</v>
      </c>
      <c r="R211" s="138" t="s">
        <v>307</v>
      </c>
      <c r="S211" s="138" t="s">
        <v>307</v>
      </c>
      <c r="T211" s="138" t="s">
        <v>307</v>
      </c>
      <c r="U211" s="138" t="s">
        <v>307</v>
      </c>
      <c r="V211" s="138" t="s">
        <v>307</v>
      </c>
      <c r="W211" s="138" t="s">
        <v>307</v>
      </c>
    </row>
    <row r="212" spans="1:29" s="5" customFormat="1" x14ac:dyDescent="0.25"/>
    <row r="213" spans="1:29" s="5" customFormat="1" ht="18.75" x14ac:dyDescent="0.3">
      <c r="A213" s="133" t="s">
        <v>421</v>
      </c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</row>
    <row r="214" spans="1:29" ht="18.75" x14ac:dyDescent="0.3">
      <c r="A214" s="134" t="s">
        <v>422</v>
      </c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5"/>
      <c r="P214" s="5"/>
      <c r="X214" s="5"/>
      <c r="Y214" s="5"/>
      <c r="Z214" s="5"/>
      <c r="AA214" s="5"/>
      <c r="AB214" s="5"/>
      <c r="AC214" s="5"/>
    </row>
    <row r="215" spans="1:29" x14ac:dyDescent="0.25">
      <c r="X215" s="5"/>
      <c r="Y215" s="5"/>
      <c r="Z215" s="5"/>
      <c r="AA215" s="5"/>
      <c r="AB215" s="5"/>
      <c r="AC215" s="5"/>
    </row>
    <row r="216" spans="1:29" s="5" customFormat="1" x14ac:dyDescent="0.25"/>
    <row r="217" spans="1:29" s="5" customFormat="1" x14ac:dyDescent="0.25"/>
    <row r="218" spans="1:29" x14ac:dyDescent="0.25">
      <c r="X218" s="5"/>
      <c r="Y218" s="5"/>
      <c r="Z218" s="5"/>
      <c r="AA218" s="5"/>
      <c r="AB218" s="5"/>
      <c r="AC218" s="5"/>
    </row>
    <row r="219" spans="1:29" x14ac:dyDescent="0.25">
      <c r="X219" s="5"/>
      <c r="Y219" s="5"/>
      <c r="Z219" s="5"/>
      <c r="AA219" s="5"/>
      <c r="AB219" s="5"/>
      <c r="AC219" s="5"/>
    </row>
    <row r="220" spans="1:29" x14ac:dyDescent="0.25">
      <c r="X220" s="5"/>
      <c r="Y220" s="5"/>
      <c r="Z220" s="5"/>
      <c r="AA220" s="5"/>
      <c r="AB220" s="5"/>
      <c r="AC220" s="5"/>
    </row>
    <row r="221" spans="1:29" ht="26.25" x14ac:dyDescent="0.4">
      <c r="A221" s="177" t="s">
        <v>314</v>
      </c>
      <c r="B221" s="177"/>
      <c r="C221" s="177"/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  <c r="AA221" s="177"/>
      <c r="AB221" s="177"/>
      <c r="AC221" s="177"/>
    </row>
    <row r="222" spans="1:29" ht="27" thickBot="1" x14ac:dyDescent="0.45">
      <c r="A222" s="87" t="s">
        <v>57</v>
      </c>
      <c r="B222" s="87"/>
      <c r="C222" s="89">
        <v>0</v>
      </c>
      <c r="D222" s="89">
        <v>1</v>
      </c>
      <c r="E222" s="89">
        <v>2</v>
      </c>
      <c r="F222" s="89">
        <v>3</v>
      </c>
      <c r="G222" s="89">
        <v>4</v>
      </c>
      <c r="H222" s="89">
        <v>5</v>
      </c>
      <c r="I222" s="89">
        <v>6</v>
      </c>
      <c r="J222" s="89">
        <v>7</v>
      </c>
      <c r="K222" s="89">
        <v>8</v>
      </c>
      <c r="L222" s="89">
        <v>9</v>
      </c>
      <c r="M222" s="89">
        <v>10</v>
      </c>
      <c r="N222" s="89">
        <v>11</v>
      </c>
      <c r="O222" s="89">
        <v>12</v>
      </c>
      <c r="P222" s="89">
        <v>13</v>
      </c>
      <c r="Q222" s="89">
        <v>14</v>
      </c>
      <c r="R222" s="89">
        <v>15</v>
      </c>
      <c r="S222" s="89">
        <v>16</v>
      </c>
      <c r="T222" s="89">
        <v>17</v>
      </c>
      <c r="U222" s="89">
        <v>18</v>
      </c>
      <c r="V222" s="89">
        <v>19</v>
      </c>
      <c r="W222" s="89">
        <v>20</v>
      </c>
      <c r="X222" s="87"/>
      <c r="Y222" s="87"/>
      <c r="Z222" s="87"/>
      <c r="AA222" s="87"/>
      <c r="AB222" s="87"/>
      <c r="AC222" s="2" t="s">
        <v>57</v>
      </c>
    </row>
    <row r="223" spans="1:29" ht="16.5" thickBot="1" x14ac:dyDescent="0.3">
      <c r="A223" s="194" t="s">
        <v>296</v>
      </c>
      <c r="B223" s="195"/>
      <c r="C223" s="88">
        <v>0.28072348004778175</v>
      </c>
      <c r="D223" s="88">
        <v>7.4526773127938259</v>
      </c>
      <c r="E223" s="88">
        <v>10.778606620744691</v>
      </c>
      <c r="F223" s="88">
        <v>10.061852234870608</v>
      </c>
      <c r="G223" s="88">
        <v>8.4612263249437216</v>
      </c>
      <c r="H223" s="88">
        <v>5.015548223244255</v>
      </c>
      <c r="I223" s="88">
        <v>3.3230140516404063</v>
      </c>
      <c r="J223" s="88">
        <v>3.2160306131686842</v>
      </c>
      <c r="K223" s="88">
        <v>2.9411780147874396</v>
      </c>
      <c r="L223" s="88">
        <v>2.1562313517398852</v>
      </c>
      <c r="M223" s="88">
        <v>2.4653640236508036</v>
      </c>
      <c r="N223" s="88">
        <v>1.9000198676970774</v>
      </c>
      <c r="O223" s="88">
        <v>1.8533152086500737</v>
      </c>
      <c r="P223" s="88">
        <v>1.7346830823381958</v>
      </c>
      <c r="Q223" s="88">
        <v>2.1990810654219444</v>
      </c>
      <c r="R223" s="88">
        <v>1.6713360721642165</v>
      </c>
      <c r="S223" s="88">
        <v>2.0979131067703021</v>
      </c>
      <c r="T223" s="88">
        <v>2.0333633101603845</v>
      </c>
      <c r="U223" s="88">
        <v>1.5438130878073197</v>
      </c>
      <c r="V223" s="88">
        <v>1.7855423443233396</v>
      </c>
      <c r="W223" s="88">
        <v>1.3173210156424329</v>
      </c>
      <c r="X223" s="5"/>
      <c r="Y223" s="5"/>
      <c r="Z223" s="5"/>
      <c r="AA223" s="5"/>
      <c r="AB223" s="5"/>
      <c r="AC223" s="5"/>
    </row>
    <row r="224" spans="1:29" ht="16.5" thickBot="1" x14ac:dyDescent="0.3">
      <c r="A224" s="194" t="s">
        <v>297</v>
      </c>
      <c r="B224" s="195"/>
      <c r="C224" s="88">
        <v>0.3223453896300103</v>
      </c>
      <c r="D224" s="88">
        <v>7.261754400451828</v>
      </c>
      <c r="E224" s="88">
        <v>9.3499367833006755</v>
      </c>
      <c r="F224" s="88">
        <v>8.3484287893890397</v>
      </c>
      <c r="G224" s="88">
        <v>7.1061843292457487</v>
      </c>
      <c r="H224" s="88">
        <v>3.9670224535581293</v>
      </c>
      <c r="I224" s="88">
        <v>2.7189705921420351</v>
      </c>
      <c r="J224" s="88">
        <v>2.6179866686203965</v>
      </c>
      <c r="K224" s="88">
        <v>2.25693828238352</v>
      </c>
      <c r="L224" s="88">
        <v>1.671989354239293</v>
      </c>
      <c r="M224" s="88">
        <v>1.9646017557897215</v>
      </c>
      <c r="N224" s="88">
        <v>1.5535879571746272</v>
      </c>
      <c r="O224" s="88">
        <v>1.5006658804981743</v>
      </c>
      <c r="P224" s="88">
        <v>1.4804703363848806</v>
      </c>
      <c r="Q224" s="88">
        <v>1.8562012618561385</v>
      </c>
      <c r="R224" s="88">
        <v>1.4741647701162768</v>
      </c>
      <c r="S224" s="88">
        <v>1.8330618617103964</v>
      </c>
      <c r="T224" s="88">
        <v>1.7911827263975568</v>
      </c>
      <c r="U224" s="88">
        <v>1.4152735798432425</v>
      </c>
      <c r="V224" s="88">
        <v>1.7114101494636811</v>
      </c>
      <c r="W224" s="88">
        <v>1.3390447792936579</v>
      </c>
      <c r="X224" s="5"/>
      <c r="Y224" s="5"/>
      <c r="Z224" s="5"/>
      <c r="AA224" s="5"/>
      <c r="AB224" s="5"/>
      <c r="AC224" s="5"/>
    </row>
    <row r="225" spans="1:29" ht="16.5" thickBot="1" x14ac:dyDescent="0.3">
      <c r="A225" s="194" t="s">
        <v>298</v>
      </c>
      <c r="B225" s="195"/>
      <c r="C225" s="88">
        <v>0.22701564367369978</v>
      </c>
      <c r="D225" s="88">
        <v>6.1395269899444518</v>
      </c>
      <c r="E225" s="88">
        <v>7.9710222801813684</v>
      </c>
      <c r="F225" s="88">
        <v>7.0359870762823196</v>
      </c>
      <c r="G225" s="88">
        <v>5.713546565201419</v>
      </c>
      <c r="H225" s="88">
        <v>3.3824609274604858</v>
      </c>
      <c r="I225" s="88">
        <v>2.3129179996602605</v>
      </c>
      <c r="J225" s="88">
        <v>2.2281948380304555</v>
      </c>
      <c r="K225" s="88">
        <v>1.9782631535069402</v>
      </c>
      <c r="L225" s="88">
        <v>1.4180618082132068</v>
      </c>
      <c r="M225" s="88">
        <v>1.6836709841100326</v>
      </c>
      <c r="N225" s="88">
        <v>1.3166482847765311</v>
      </c>
      <c r="O225" s="88">
        <v>1.2481116895833984</v>
      </c>
      <c r="P225" s="88">
        <v>1.2036720625307271</v>
      </c>
      <c r="Q225" s="88">
        <v>1.435810695162852</v>
      </c>
      <c r="R225" s="88">
        <v>1.1240205495374853</v>
      </c>
      <c r="S225" s="88">
        <v>1.4060634372545651</v>
      </c>
      <c r="T225" s="88">
        <v>1.3209794901373593</v>
      </c>
      <c r="U225" s="88">
        <v>0.99632768400149951</v>
      </c>
      <c r="V225" s="88">
        <v>1.1802558489646151</v>
      </c>
      <c r="W225" s="88">
        <v>0.88568851717772024</v>
      </c>
      <c r="X225" s="5"/>
      <c r="Y225" s="5"/>
      <c r="Z225" s="5"/>
      <c r="AA225" s="5"/>
      <c r="AB225" s="5"/>
      <c r="AC225" s="5"/>
    </row>
    <row r="226" spans="1:29" ht="16.5" thickBot="1" x14ac:dyDescent="0.3">
      <c r="A226" s="194" t="s">
        <v>299</v>
      </c>
      <c r="B226" s="195"/>
      <c r="C226" s="88">
        <v>0.26035169093488197</v>
      </c>
      <c r="D226" s="88">
        <v>6.9082296983808602</v>
      </c>
      <c r="E226" s="88">
        <v>9.4922556433893384</v>
      </c>
      <c r="F226" s="88">
        <v>8.5672740365196614</v>
      </c>
      <c r="G226" s="88">
        <v>7.0059375918914215</v>
      </c>
      <c r="H226" s="88">
        <v>3.942042379065458</v>
      </c>
      <c r="I226" s="88">
        <v>2.5149142425314022</v>
      </c>
      <c r="J226" s="88">
        <v>2.412461028454651</v>
      </c>
      <c r="K226" s="88">
        <v>2.0395701927643843</v>
      </c>
      <c r="L226" s="88">
        <v>1.4575002190632527</v>
      </c>
      <c r="M226" s="88">
        <v>1.7367660645754763</v>
      </c>
      <c r="N226" s="88">
        <v>1.3192723735865715</v>
      </c>
      <c r="O226" s="88">
        <v>1.2839194207648525</v>
      </c>
      <c r="P226" s="88">
        <v>1.246945565110164</v>
      </c>
      <c r="Q226" s="88">
        <v>1.5010861469899253</v>
      </c>
      <c r="R226" s="88">
        <v>1.184831023694402</v>
      </c>
      <c r="S226" s="88">
        <v>1.455451944680757</v>
      </c>
      <c r="T226" s="88">
        <v>1.4342352506797071</v>
      </c>
      <c r="U226" s="88">
        <v>1.0357220383712193</v>
      </c>
      <c r="V226" s="88">
        <v>1.0584715551993087</v>
      </c>
      <c r="W226" s="88">
        <v>0.53552974100673478</v>
      </c>
      <c r="X226" s="5"/>
      <c r="Y226" s="5"/>
      <c r="Z226" s="5"/>
      <c r="AA226" s="5"/>
      <c r="AB226" s="5"/>
      <c r="AC226" s="5"/>
    </row>
    <row r="227" spans="1:29" ht="16.5" thickBot="1" x14ac:dyDescent="0.3">
      <c r="A227" s="194" t="s">
        <v>300</v>
      </c>
      <c r="B227" s="195"/>
      <c r="C227" s="88">
        <v>0.26213178154499184</v>
      </c>
      <c r="D227" s="88">
        <v>6.8105098850125971</v>
      </c>
      <c r="E227" s="88">
        <v>9.3279789983075325</v>
      </c>
      <c r="F227" s="88">
        <v>8.7954841614303287</v>
      </c>
      <c r="G227" s="88">
        <v>7.3631297173357364</v>
      </c>
      <c r="H227" s="88">
        <v>4.3367165717301628</v>
      </c>
      <c r="I227" s="88">
        <v>2.8245261057125584</v>
      </c>
      <c r="J227" s="88">
        <v>2.7685871024882154</v>
      </c>
      <c r="K227" s="88">
        <v>2.3264393543745472</v>
      </c>
      <c r="L227" s="88">
        <v>1.5931550034138147</v>
      </c>
      <c r="M227" s="88">
        <v>1.9043692853066625</v>
      </c>
      <c r="N227" s="88">
        <v>1.4137158326901493</v>
      </c>
      <c r="O227" s="88">
        <v>1.361793239459588</v>
      </c>
      <c r="P227" s="88">
        <v>1.2604760490089642</v>
      </c>
      <c r="Q227" s="88">
        <v>1.5537007696040062</v>
      </c>
      <c r="R227" s="88">
        <v>1.1792503946192801</v>
      </c>
      <c r="S227" s="88">
        <v>1.4070818226265287</v>
      </c>
      <c r="T227" s="88">
        <v>1.3855931084110265</v>
      </c>
      <c r="U227" s="88">
        <v>1.0353312906735412</v>
      </c>
      <c r="V227" s="88">
        <v>1.1915151658169261</v>
      </c>
      <c r="W227" s="88">
        <v>0.89362368591165942</v>
      </c>
      <c r="X227" s="5"/>
      <c r="Y227" s="5"/>
      <c r="Z227" s="5"/>
      <c r="AA227" s="5"/>
      <c r="AB227" s="5"/>
      <c r="AC227" s="5"/>
    </row>
    <row r="228" spans="1:29" ht="16.5" thickBot="1" x14ac:dyDescent="0.3">
      <c r="A228" s="194" t="s">
        <v>301</v>
      </c>
      <c r="B228" s="195"/>
      <c r="C228" s="88">
        <v>0.17091119323012638</v>
      </c>
      <c r="D228" s="88">
        <v>3.895757028916301</v>
      </c>
      <c r="E228" s="88">
        <v>5.617426758753763</v>
      </c>
      <c r="F228" s="88">
        <v>6.1313885241034276</v>
      </c>
      <c r="G228" s="88">
        <v>5.6783700232096752</v>
      </c>
      <c r="H228" s="88">
        <v>3.2730801556385796</v>
      </c>
      <c r="I228" s="88">
        <v>2.1659995517007964</v>
      </c>
      <c r="J228" s="88">
        <v>2.0907262747550752</v>
      </c>
      <c r="K228" s="88">
        <v>1.9275791005254381</v>
      </c>
      <c r="L228" s="88">
        <v>1.4319350245114499</v>
      </c>
      <c r="M228" s="88">
        <v>1.7322358295539173</v>
      </c>
      <c r="N228" s="88">
        <v>1.328018067360788</v>
      </c>
      <c r="O228" s="88">
        <v>1.2955987247824283</v>
      </c>
      <c r="P228" s="88">
        <v>1.2437230097277956</v>
      </c>
      <c r="Q228" s="88">
        <v>1.5661192727984405</v>
      </c>
      <c r="R228" s="88">
        <v>1.2105966435865947</v>
      </c>
      <c r="S228" s="88">
        <v>1.4787818024912427</v>
      </c>
      <c r="T228" s="88">
        <v>1.4675669345703135</v>
      </c>
      <c r="U228" s="88">
        <v>1.1470082575522458</v>
      </c>
      <c r="V228" s="88">
        <v>1.4613544331033526</v>
      </c>
      <c r="W228" s="88">
        <v>1.1814847518599063</v>
      </c>
      <c r="X228" s="5"/>
      <c r="Y228" s="5"/>
      <c r="Z228" s="5"/>
      <c r="AA228" s="5"/>
      <c r="AB228" s="5"/>
      <c r="AC228" s="5"/>
    </row>
    <row r="229" spans="1:29" ht="16.5" thickBot="1" x14ac:dyDescent="0.3">
      <c r="A229" s="194" t="s">
        <v>305</v>
      </c>
      <c r="B229" s="195"/>
      <c r="C229" s="88">
        <v>0.17795482806484803</v>
      </c>
      <c r="D229" s="88">
        <v>4.117195719322349</v>
      </c>
      <c r="E229" s="88">
        <v>5.9952778529346213</v>
      </c>
      <c r="F229" s="88">
        <v>6.2411038296547883</v>
      </c>
      <c r="G229" s="88">
        <v>5.4732213153247313</v>
      </c>
      <c r="H229" s="88">
        <v>3.110747253026227</v>
      </c>
      <c r="I229" s="88">
        <v>2.2254683469007781</v>
      </c>
      <c r="J229" s="88">
        <v>2.1563594806501696</v>
      </c>
      <c r="K229" s="88">
        <v>1.946156528122106</v>
      </c>
      <c r="L229" s="88">
        <v>1.393177893631099</v>
      </c>
      <c r="M229" s="88">
        <v>1.6473503693573668</v>
      </c>
      <c r="N229" s="88">
        <v>1.2923018911044253</v>
      </c>
      <c r="O229" s="88">
        <v>1.2775725332334784</v>
      </c>
      <c r="P229" s="88">
        <v>1.2977317614535884</v>
      </c>
      <c r="Q229" s="88">
        <v>1.6591919034417983</v>
      </c>
      <c r="R229" s="88">
        <v>1.3073332446531174</v>
      </c>
      <c r="S229" s="88">
        <v>1.5798176195928277</v>
      </c>
      <c r="T229" s="88">
        <v>1.5822937093319605</v>
      </c>
      <c r="U229" s="88">
        <v>1.2844307512406274</v>
      </c>
      <c r="V229" s="88">
        <v>1.6084430304689472</v>
      </c>
      <c r="W229" s="88">
        <v>1.2769737441744375</v>
      </c>
      <c r="X229" s="5"/>
      <c r="Y229" s="5"/>
      <c r="Z229" s="5"/>
      <c r="AA229" s="5"/>
      <c r="AB229" s="5"/>
      <c r="AC229" s="5"/>
    </row>
    <row r="230" spans="1:29" ht="16.5" thickBot="1" x14ac:dyDescent="0.3">
      <c r="A230" s="194" t="s">
        <v>302</v>
      </c>
      <c r="B230" s="195"/>
      <c r="C230" s="110">
        <v>0.19349537777319473</v>
      </c>
      <c r="D230" s="107">
        <v>4.8183485815123923</v>
      </c>
      <c r="E230" s="107">
        <v>6.7327007788948841</v>
      </c>
      <c r="F230" s="107">
        <v>6.2066670344400716</v>
      </c>
      <c r="G230" s="107">
        <v>5.2513239933658271</v>
      </c>
      <c r="H230" s="107">
        <v>3.0658213861645125</v>
      </c>
      <c r="I230" s="107">
        <v>2.0086315751532955</v>
      </c>
      <c r="J230" s="107">
        <v>1.9386186138597692</v>
      </c>
      <c r="K230" s="107">
        <v>1.643816424667377</v>
      </c>
      <c r="L230" s="107">
        <v>1.1692580646323085</v>
      </c>
      <c r="M230" s="107">
        <v>1.2934395727987558</v>
      </c>
      <c r="N230" s="107">
        <v>0.98137982970500381</v>
      </c>
      <c r="O230" s="107">
        <v>0.91764613203783074</v>
      </c>
      <c r="P230" s="107">
        <v>0.87027893794274003</v>
      </c>
      <c r="Q230" s="107">
        <v>1.0857030498950149</v>
      </c>
      <c r="R230" s="107">
        <v>0.85485168411720525</v>
      </c>
      <c r="S230" s="107">
        <v>1.0253939238086947</v>
      </c>
      <c r="T230" s="107">
        <v>1.0173729928471991</v>
      </c>
      <c r="U230" s="107">
        <v>0.8358127549682367</v>
      </c>
      <c r="V230" s="107">
        <v>1.0074917019726226</v>
      </c>
      <c r="W230" s="107">
        <v>0.79140761777906843</v>
      </c>
      <c r="X230" s="5"/>
      <c r="Y230" s="5"/>
      <c r="Z230" s="5"/>
      <c r="AA230" s="5"/>
      <c r="AB230" s="5"/>
      <c r="AC230" s="5"/>
    </row>
    <row r="231" spans="1:29" s="5" customFormat="1" ht="15.75" x14ac:dyDescent="0.25">
      <c r="A231" s="111" t="s">
        <v>3</v>
      </c>
      <c r="B231" s="111"/>
      <c r="C231" s="113">
        <f>AVERAGE(C223:C230)</f>
        <v>0.23686617311244182</v>
      </c>
      <c r="D231" s="113">
        <f>AVERAGE(D223:D230)</f>
        <v>5.9254999520418252</v>
      </c>
      <c r="E231" s="113">
        <f t="shared" ref="E231" si="321">AVERAGE(E223:E230)</f>
        <v>8.1581507145633587</v>
      </c>
      <c r="F231" s="113">
        <f t="shared" ref="F231" si="322">AVERAGE(F223:F230)</f>
        <v>7.6735232108362812</v>
      </c>
      <c r="G231" s="113">
        <f t="shared" ref="G231" si="323">AVERAGE(G223:G230)</f>
        <v>6.5066174825647849</v>
      </c>
      <c r="H231" s="113">
        <f t="shared" ref="H231" si="324">AVERAGE(H223:H230)</f>
        <v>3.7616799187359757</v>
      </c>
      <c r="I231" s="113">
        <f t="shared" ref="I231" si="325">AVERAGE(I223:I230)</f>
        <v>2.5118053081801919</v>
      </c>
      <c r="J231" s="113">
        <f t="shared" ref="J231" si="326">AVERAGE(J223:J230)</f>
        <v>2.4286205775034273</v>
      </c>
      <c r="K231" s="113">
        <f>AVERAGE(K223:K230)</f>
        <v>2.1324926313914689</v>
      </c>
      <c r="L231" s="113">
        <f t="shared" ref="L231" si="327">AVERAGE(L223:L230)</f>
        <v>1.5364135899305387</v>
      </c>
      <c r="M231" s="113">
        <f t="shared" ref="M231" si="328">AVERAGE(M223:M230)</f>
        <v>1.8034747356428422</v>
      </c>
      <c r="N231" s="113">
        <f t="shared" ref="N231" si="329">AVERAGE(N223:N230)</f>
        <v>1.3881180130118966</v>
      </c>
      <c r="O231" s="113">
        <f t="shared" ref="O231" si="330">AVERAGE(O223:O230)</f>
        <v>1.342327853626228</v>
      </c>
      <c r="P231" s="113">
        <f t="shared" ref="P231" si="331">AVERAGE(P223:P230)</f>
        <v>1.2922476005621319</v>
      </c>
      <c r="Q231" s="113">
        <f t="shared" ref="Q231" si="332">AVERAGE(Q223:Q230)</f>
        <v>1.6071117706462648</v>
      </c>
      <c r="R231" s="113">
        <f t="shared" ref="R231" si="333">AVERAGE(R223:R230)</f>
        <v>1.2507980478110723</v>
      </c>
      <c r="S231" s="113">
        <f t="shared" ref="S231" si="334">AVERAGE(S223:S230)</f>
        <v>1.5354456898669142</v>
      </c>
      <c r="T231" s="113">
        <f t="shared" ref="T231" si="335">AVERAGE(T223:T230)</f>
        <v>1.5040734403169385</v>
      </c>
      <c r="U231" s="113">
        <f t="shared" ref="U231" si="336">AVERAGE(U223:U230)</f>
        <v>1.1617149305572416</v>
      </c>
      <c r="V231" s="113">
        <f t="shared" ref="V231" si="337">AVERAGE(V223:V230)</f>
        <v>1.3755605286640991</v>
      </c>
      <c r="W231" s="113">
        <f t="shared" ref="W231" si="338">AVERAGE(W223:W230)</f>
        <v>1.0276342316057023</v>
      </c>
    </row>
    <row r="232" spans="1:29" s="5" customFormat="1" ht="15.75" x14ac:dyDescent="0.25">
      <c r="A232" s="111" t="s">
        <v>4</v>
      </c>
      <c r="B232" s="111"/>
      <c r="C232" s="113">
        <f>STDEV(C223:C230)</f>
        <v>5.3743763904168254E-2</v>
      </c>
      <c r="D232" s="113">
        <f t="shared" ref="D232:W232" si="339">STDEV(D223:D230)</f>
        <v>1.4406476341341086</v>
      </c>
      <c r="E232" s="113">
        <f t="shared" si="339"/>
        <v>1.8760025574795671</v>
      </c>
      <c r="F232" s="113">
        <f t="shared" si="339"/>
        <v>1.4738348434696611</v>
      </c>
      <c r="G232" s="113">
        <f t="shared" si="339"/>
        <v>1.1415237076959079</v>
      </c>
      <c r="H232" s="113">
        <f t="shared" si="339"/>
        <v>0.68327135955572316</v>
      </c>
      <c r="I232" s="113">
        <f t="shared" si="339"/>
        <v>0.42979920340531352</v>
      </c>
      <c r="J232" s="113">
        <f t="shared" si="339"/>
        <v>0.42093153769338665</v>
      </c>
      <c r="K232" s="113">
        <f t="shared" si="339"/>
        <v>0.38822131863626758</v>
      </c>
      <c r="L232" s="113">
        <f t="shared" si="339"/>
        <v>0.29087167350840809</v>
      </c>
      <c r="M232" s="113">
        <f t="shared" si="339"/>
        <v>0.33437098918417962</v>
      </c>
      <c r="N232" s="113">
        <f t="shared" si="339"/>
        <v>0.2613578242809188</v>
      </c>
      <c r="O232" s="113">
        <f t="shared" si="339"/>
        <v>0.26337848031271049</v>
      </c>
      <c r="P232" s="113">
        <f t="shared" si="339"/>
        <v>0.24568462648161662</v>
      </c>
      <c r="Q232" s="113">
        <f t="shared" si="339"/>
        <v>0.32341287767926952</v>
      </c>
      <c r="R232" s="113">
        <f t="shared" si="339"/>
        <v>0.24315605685084862</v>
      </c>
      <c r="S232" s="113">
        <f t="shared" si="339"/>
        <v>0.318454638647515</v>
      </c>
      <c r="T232" s="113">
        <f t="shared" si="339"/>
        <v>0.30690769339590601</v>
      </c>
      <c r="U232" s="113">
        <f t="shared" si="339"/>
        <v>0.23633470574200022</v>
      </c>
      <c r="V232" s="113">
        <f t="shared" si="339"/>
        <v>0.30484459797958652</v>
      </c>
      <c r="W232" s="113">
        <f t="shared" si="339"/>
        <v>0.29345537312626041</v>
      </c>
    </row>
    <row r="233" spans="1:29" s="5" customFormat="1" ht="15.75" x14ac:dyDescent="0.25">
      <c r="A233" s="111" t="s">
        <v>5</v>
      </c>
      <c r="B233" s="111"/>
      <c r="C233" s="113">
        <f>C232/(SQRT(8))</f>
        <v>1.9001289951563086E-2</v>
      </c>
      <c r="D233" s="113">
        <f t="shared" ref="D233" si="340">D232/(SQRT(8))</f>
        <v>0.50934585569829216</v>
      </c>
      <c r="E233" s="113">
        <f t="shared" ref="E233" si="341">E232/(SQRT(8))</f>
        <v>0.66326706495855381</v>
      </c>
      <c r="F233" s="113">
        <f t="shared" ref="F233" si="342">F232/(SQRT(8))</f>
        <v>0.52107930608320552</v>
      </c>
      <c r="G233" s="113">
        <f t="shared" ref="G233" si="343">G232/(SQRT(8))</f>
        <v>0.40358957729849337</v>
      </c>
      <c r="H233" s="113">
        <f t="shared" ref="H233" si="344">H232/(SQRT(8))</f>
        <v>0.24157290586620178</v>
      </c>
      <c r="I233" s="113">
        <f t="shared" ref="I233" si="345">I232/(SQRT(8))</f>
        <v>0.15195696563823671</v>
      </c>
      <c r="J233" s="113">
        <f t="shared" ref="J233" si="346">J232/(SQRT(8))</f>
        <v>0.14882177235913727</v>
      </c>
      <c r="K233" s="113">
        <f t="shared" ref="K233" si="347">K232/(SQRT(8))</f>
        <v>0.13725696350444408</v>
      </c>
      <c r="L233" s="113">
        <f t="shared" ref="L233" si="348">L232/(SQRT(8))</f>
        <v>0.10283866639643741</v>
      </c>
      <c r="M233" s="113">
        <f t="shared" ref="M233" si="349">M232/(SQRT(8))</f>
        <v>0.11821799694209356</v>
      </c>
      <c r="N233" s="113">
        <f>N232/(SQRT(8))</f>
        <v>9.2403944932599888E-2</v>
      </c>
      <c r="O233" s="113">
        <f t="shared" ref="O233" si="350">O232/(SQRT(8))</f>
        <v>9.3118354723862595E-2</v>
      </c>
      <c r="P233" s="113">
        <f t="shared" ref="P233" si="351">P232/(SQRT(8))</f>
        <v>8.6862632709217569E-2</v>
      </c>
      <c r="Q233" s="113">
        <f t="shared" ref="Q233" si="352">Q232/(SQRT(8))</f>
        <v>0.11434371946503344</v>
      </c>
      <c r="R233" s="113">
        <f t="shared" ref="R233" si="353">R232/(SQRT(8))</f>
        <v>8.5968648342908363E-2</v>
      </c>
      <c r="S233" s="113">
        <f t="shared" ref="S233" si="354">S232/(SQRT(8))</f>
        <v>0.11259071724398471</v>
      </c>
      <c r="T233" s="113">
        <f t="shared" ref="T233" si="355">T232/(SQRT(8))</f>
        <v>0.10850825559928345</v>
      </c>
      <c r="U233" s="113">
        <f t="shared" ref="U233" si="356">U232/(SQRT(8))</f>
        <v>8.355693652994782E-2</v>
      </c>
      <c r="V233" s="113">
        <f t="shared" ref="V233" si="357">V232/(SQRT(8))</f>
        <v>0.10777884121972627</v>
      </c>
      <c r="W233" s="113">
        <f t="shared" ref="W233" si="358">W232/(SQRT(8))</f>
        <v>0.10375214215660364</v>
      </c>
    </row>
    <row r="234" spans="1:29" ht="27" thickBot="1" x14ac:dyDescent="0.45">
      <c r="A234" s="87" t="s">
        <v>58</v>
      </c>
      <c r="B234" s="87"/>
      <c r="C234" s="89">
        <v>0</v>
      </c>
      <c r="D234" s="89">
        <v>1</v>
      </c>
      <c r="E234" s="89">
        <v>2</v>
      </c>
      <c r="F234" s="89">
        <v>3</v>
      </c>
      <c r="G234" s="89">
        <v>4</v>
      </c>
      <c r="H234" s="89">
        <v>5</v>
      </c>
      <c r="I234" s="89">
        <v>6</v>
      </c>
      <c r="J234" s="89">
        <v>7</v>
      </c>
      <c r="K234" s="89">
        <v>8</v>
      </c>
      <c r="L234" s="89">
        <v>9</v>
      </c>
      <c r="M234" s="89">
        <v>10</v>
      </c>
      <c r="N234" s="89">
        <v>11</v>
      </c>
      <c r="O234" s="89">
        <v>12</v>
      </c>
      <c r="P234" s="89">
        <v>13</v>
      </c>
      <c r="Q234" s="89">
        <v>14</v>
      </c>
      <c r="R234" s="89">
        <v>15</v>
      </c>
      <c r="S234" s="89">
        <v>16</v>
      </c>
      <c r="T234" s="89">
        <v>17</v>
      </c>
      <c r="U234" s="89">
        <v>18</v>
      </c>
      <c r="V234" s="89">
        <v>19</v>
      </c>
      <c r="W234" s="89">
        <v>20</v>
      </c>
      <c r="X234" s="87"/>
      <c r="Y234" s="87"/>
      <c r="Z234" s="87"/>
      <c r="AA234" s="87"/>
      <c r="AB234" s="87"/>
      <c r="AC234" s="2" t="s">
        <v>58</v>
      </c>
    </row>
    <row r="235" spans="1:29" ht="16.5" thickBot="1" x14ac:dyDescent="0.3">
      <c r="A235" s="194" t="s">
        <v>295</v>
      </c>
      <c r="B235" s="195"/>
      <c r="C235" s="88">
        <v>0.22463484770837913</v>
      </c>
      <c r="D235" s="88">
        <v>4.7562170286568186</v>
      </c>
      <c r="E235" s="88">
        <v>6.8046882332721967</v>
      </c>
      <c r="F235" s="88">
        <v>7.8879387793583851</v>
      </c>
      <c r="G235" s="88">
        <v>7.708082396697236</v>
      </c>
      <c r="H235" s="88">
        <v>5.3168341296362644</v>
      </c>
      <c r="I235" s="88">
        <v>2.9865664550559718</v>
      </c>
      <c r="J235" s="88">
        <v>2.7275776620295336</v>
      </c>
      <c r="K235" s="88">
        <v>2.4419586636544186</v>
      </c>
      <c r="L235" s="88">
        <v>1.7972544573833391</v>
      </c>
      <c r="M235" s="88">
        <v>2.0683071847112955</v>
      </c>
      <c r="N235" s="88">
        <v>1.5920117207263427</v>
      </c>
      <c r="O235" s="88">
        <v>1.5479045928388824</v>
      </c>
      <c r="P235" s="88">
        <v>1.5456531462540806</v>
      </c>
      <c r="Q235" s="88">
        <v>1.8735810869261813</v>
      </c>
      <c r="R235" s="88">
        <v>1.4936220726482283</v>
      </c>
      <c r="S235" s="88">
        <v>1.9132500744547902</v>
      </c>
      <c r="T235" s="88">
        <v>2.0123438982931741</v>
      </c>
      <c r="U235" s="88">
        <v>1.6835755386457703</v>
      </c>
      <c r="V235" s="88">
        <v>2.2019167308165102</v>
      </c>
      <c r="W235" s="88">
        <v>1.8031121673083823</v>
      </c>
      <c r="X235" s="5"/>
      <c r="Y235" s="5"/>
      <c r="Z235" s="5"/>
      <c r="AA235" s="5"/>
      <c r="AB235" s="5"/>
      <c r="AC235" s="5"/>
    </row>
    <row r="236" spans="1:29" ht="16.5" thickBot="1" x14ac:dyDescent="0.3">
      <c r="A236" s="194" t="s">
        <v>296</v>
      </c>
      <c r="B236" s="195"/>
      <c r="C236" s="88">
        <v>0.28146671349968677</v>
      </c>
      <c r="D236" s="88">
        <v>6.3557513219147124</v>
      </c>
      <c r="E236" s="88">
        <v>9.7351283012807635</v>
      </c>
      <c r="F236" s="88">
        <v>11.747481933584719</v>
      </c>
      <c r="G236" s="88">
        <v>11.185327390917852</v>
      </c>
      <c r="H236" s="88">
        <v>7.034894482892021</v>
      </c>
      <c r="I236" s="88">
        <v>3.8292855789832561</v>
      </c>
      <c r="J236" s="88">
        <v>3.7720804329161748</v>
      </c>
      <c r="K236" s="88">
        <v>3.2935195349234454</v>
      </c>
      <c r="L236" s="88">
        <v>2.4408574717465465</v>
      </c>
      <c r="M236" s="88">
        <v>2.8682034882876719</v>
      </c>
      <c r="N236" s="88">
        <v>2.1829389835744486</v>
      </c>
      <c r="O236" s="88">
        <v>2.2200691368731893</v>
      </c>
      <c r="P236" s="88">
        <v>2.2839086061721985</v>
      </c>
      <c r="Q236" s="88">
        <v>2.8275317629688561</v>
      </c>
      <c r="R236" s="88">
        <v>2.3437180393790302</v>
      </c>
      <c r="S236" s="88">
        <v>2.9807994217173372</v>
      </c>
      <c r="T236" s="88">
        <v>3.0686435462273827</v>
      </c>
      <c r="U236" s="88">
        <v>2.3976908957705207</v>
      </c>
      <c r="V236" s="88">
        <v>3.1801834664813886</v>
      </c>
      <c r="W236" s="88">
        <v>2.5941750208497596</v>
      </c>
      <c r="X236" s="5"/>
      <c r="Y236" s="5"/>
      <c r="Z236" s="5"/>
      <c r="AA236" s="5"/>
      <c r="AB236" s="5"/>
      <c r="AC236" s="5"/>
    </row>
    <row r="237" spans="1:29" ht="16.5" thickBot="1" x14ac:dyDescent="0.3">
      <c r="A237" s="194" t="s">
        <v>297</v>
      </c>
      <c r="B237" s="195"/>
      <c r="C237" s="88">
        <v>0.29465818820282214</v>
      </c>
      <c r="D237" s="88">
        <v>5.8177454996435554</v>
      </c>
      <c r="E237" s="88">
        <v>7.6068897205818349</v>
      </c>
      <c r="F237" s="88">
        <v>9.068758057079771</v>
      </c>
      <c r="G237" s="88">
        <v>9.1934936686931437</v>
      </c>
      <c r="H237" s="88">
        <v>7.3142174041591961</v>
      </c>
      <c r="I237" s="88">
        <v>3.1876027411999881</v>
      </c>
      <c r="J237" s="88">
        <v>2.8407531392240988</v>
      </c>
      <c r="K237" s="88">
        <v>2.3540225679985918</v>
      </c>
      <c r="L237" s="88">
        <v>1.7207154622774334</v>
      </c>
      <c r="M237" s="88">
        <v>1.9752025859248616</v>
      </c>
      <c r="N237" s="88">
        <v>1.5024131562054657</v>
      </c>
      <c r="O237" s="88">
        <v>1.4683133715610674</v>
      </c>
      <c r="P237" s="88">
        <v>1.4521825764650762</v>
      </c>
      <c r="Q237" s="88">
        <v>1.8426281724641378</v>
      </c>
      <c r="R237" s="88">
        <v>1.491816582275441</v>
      </c>
      <c r="S237" s="88">
        <v>1.9112647683255657</v>
      </c>
      <c r="T237" s="88">
        <v>1.9749562908404572</v>
      </c>
      <c r="U237" s="88">
        <v>1.6227027099404183</v>
      </c>
      <c r="V237" s="88">
        <v>2.1175412471633557</v>
      </c>
      <c r="W237" s="88">
        <v>1.8081136542187615</v>
      </c>
      <c r="X237" s="5"/>
      <c r="Y237" s="5"/>
      <c r="Z237" s="5"/>
      <c r="AA237" s="5"/>
      <c r="AB237" s="5"/>
      <c r="AC237" s="5"/>
    </row>
    <row r="238" spans="1:29" ht="16.5" thickBot="1" x14ac:dyDescent="0.3">
      <c r="A238" s="194" t="s">
        <v>298</v>
      </c>
      <c r="B238" s="195"/>
      <c r="C238" s="88">
        <v>0.23591752195786606</v>
      </c>
      <c r="D238" s="88">
        <v>5.1556415439363139</v>
      </c>
      <c r="E238" s="88">
        <v>7.5356035859212325</v>
      </c>
      <c r="F238" s="88">
        <v>9.1737578006699003</v>
      </c>
      <c r="G238" s="88">
        <v>9.1806221683416211</v>
      </c>
      <c r="H238" s="88">
        <v>5.8729995763210692</v>
      </c>
      <c r="I238" s="88">
        <v>2.8596092942994646</v>
      </c>
      <c r="J238" s="88">
        <v>2.6757971366811981</v>
      </c>
      <c r="K238" s="88">
        <v>2.2684217291339039</v>
      </c>
      <c r="L238" s="88">
        <v>1.7247293461389257</v>
      </c>
      <c r="M238" s="88">
        <v>2.0053141628561542</v>
      </c>
      <c r="N238" s="88">
        <v>1.5314956126735633</v>
      </c>
      <c r="O238" s="88">
        <v>1.5438494166961105</v>
      </c>
      <c r="P238" s="88">
        <v>1.524190671230941</v>
      </c>
      <c r="Q238" s="88">
        <v>1.9530483787351283</v>
      </c>
      <c r="R238" s="88">
        <v>1.5710746093185248</v>
      </c>
      <c r="S238" s="88">
        <v>2.0953280810041983</v>
      </c>
      <c r="T238" s="88">
        <v>2.2031118121782987</v>
      </c>
      <c r="U238" s="88">
        <v>1.8347708826510656</v>
      </c>
      <c r="V238" s="88">
        <v>2.4504624414471121</v>
      </c>
      <c r="W238" s="88">
        <v>2.0365189183883849</v>
      </c>
      <c r="X238" s="5"/>
      <c r="Y238" s="5"/>
      <c r="Z238" s="5"/>
      <c r="AA238" s="5"/>
      <c r="AB238" s="5"/>
      <c r="AC238" s="5"/>
    </row>
    <row r="239" spans="1:29" ht="16.5" thickBot="1" x14ac:dyDescent="0.3">
      <c r="A239" s="194" t="s">
        <v>299</v>
      </c>
      <c r="B239" s="195"/>
      <c r="C239" s="88">
        <v>0.23657076611587383</v>
      </c>
      <c r="D239" s="88">
        <v>5.7129883671999959</v>
      </c>
      <c r="E239" s="88">
        <v>8.6807587922510177</v>
      </c>
      <c r="F239" s="88">
        <v>9.5833460724052628</v>
      </c>
      <c r="G239" s="88">
        <v>8.9403497005705415</v>
      </c>
      <c r="H239" s="88">
        <v>5.5625145561286669</v>
      </c>
      <c r="I239" s="88">
        <v>3.0453293645108426</v>
      </c>
      <c r="J239" s="88">
        <v>2.8825608494452233</v>
      </c>
      <c r="K239" s="88">
        <v>2.4891595449070705</v>
      </c>
      <c r="L239" s="88">
        <v>1.8223220972104155</v>
      </c>
      <c r="M239" s="88">
        <v>2.0782756420916191</v>
      </c>
      <c r="N239" s="88">
        <v>1.5846597616005382</v>
      </c>
      <c r="O239" s="88">
        <v>1.5915803213464335</v>
      </c>
      <c r="P239" s="88">
        <v>1.6104138580405176</v>
      </c>
      <c r="Q239" s="88">
        <v>1.9708147309435617</v>
      </c>
      <c r="R239" s="88">
        <v>1.6341028166277458</v>
      </c>
      <c r="S239" s="88">
        <v>2.1483025593378806</v>
      </c>
      <c r="T239" s="88">
        <v>2.1922725105213194</v>
      </c>
      <c r="U239" s="88">
        <v>1.7856692687994775</v>
      </c>
      <c r="V239" s="88">
        <v>2.3150865200646433</v>
      </c>
      <c r="W239" s="88">
        <v>1.9262619172693958</v>
      </c>
      <c r="X239" s="5"/>
      <c r="Y239" s="5"/>
      <c r="Z239" s="5"/>
      <c r="AA239" s="5"/>
      <c r="AB239" s="5"/>
      <c r="AC239" s="5"/>
    </row>
    <row r="240" spans="1:29" ht="16.5" thickBot="1" x14ac:dyDescent="0.3">
      <c r="A240" s="194" t="s">
        <v>300</v>
      </c>
      <c r="B240" s="195"/>
      <c r="C240" s="88">
        <v>0.19962792169120183</v>
      </c>
      <c r="D240" s="88">
        <v>4.3860448082345336</v>
      </c>
      <c r="E240" s="88">
        <v>6.3179186242998497</v>
      </c>
      <c r="F240" s="88">
        <v>7.9746744992994181</v>
      </c>
      <c r="G240" s="88">
        <v>7.9381356442227711</v>
      </c>
      <c r="H240" s="88">
        <v>4.5381805280861744</v>
      </c>
      <c r="I240" s="88">
        <v>2.9054720154302385</v>
      </c>
      <c r="J240" s="88">
        <v>2.7488326872660425</v>
      </c>
      <c r="K240" s="88">
        <v>2.3567225324099201</v>
      </c>
      <c r="L240" s="88">
        <v>1.7071587285193472</v>
      </c>
      <c r="M240" s="88">
        <v>2.0414578289687446</v>
      </c>
      <c r="N240" s="88">
        <v>1.5047102080780719</v>
      </c>
      <c r="O240" s="88">
        <v>1.4936973446036304</v>
      </c>
      <c r="P240" s="88">
        <v>1.5083359702902719</v>
      </c>
      <c r="Q240" s="88">
        <v>1.8075663026395676</v>
      </c>
      <c r="R240" s="88">
        <v>1.4418070287036688</v>
      </c>
      <c r="S240" s="88">
        <v>1.848620715044379</v>
      </c>
      <c r="T240" s="88">
        <v>1.8394610729533023</v>
      </c>
      <c r="U240" s="88">
        <v>1.4703020335769095</v>
      </c>
      <c r="V240" s="88">
        <v>1.8424564876917042</v>
      </c>
      <c r="W240" s="88">
        <v>1.4725073480625273</v>
      </c>
      <c r="X240" s="5"/>
      <c r="Y240" s="5"/>
      <c r="Z240" s="5"/>
      <c r="AA240" s="5"/>
      <c r="AB240" s="5"/>
      <c r="AC240" s="5"/>
    </row>
    <row r="241" spans="1:29" ht="16.5" thickBot="1" x14ac:dyDescent="0.3">
      <c r="A241" s="194" t="s">
        <v>301</v>
      </c>
      <c r="B241" s="195"/>
      <c r="C241" s="88">
        <v>0.36438529839601774</v>
      </c>
      <c r="D241" s="88">
        <v>8.1374520483200605</v>
      </c>
      <c r="E241" s="88">
        <v>11.886906620734916</v>
      </c>
      <c r="F241" s="88">
        <v>14.536050269761953</v>
      </c>
      <c r="G241" s="88">
        <v>14.52919917335665</v>
      </c>
      <c r="H241" s="88">
        <v>11.610806912829434</v>
      </c>
      <c r="I241" s="88">
        <v>5.5496265151976534</v>
      </c>
      <c r="J241" s="88">
        <v>4.7466873797614992</v>
      </c>
      <c r="K241" s="88">
        <v>3.9710528317571172</v>
      </c>
      <c r="L241" s="88">
        <v>2.9745151926253488</v>
      </c>
      <c r="M241" s="88">
        <v>3.1908006947699885</v>
      </c>
      <c r="N241" s="88">
        <v>2.3859920570597422</v>
      </c>
      <c r="O241" s="88">
        <v>2.4021768479768424</v>
      </c>
      <c r="P241" s="88">
        <v>2.2824478964707517</v>
      </c>
      <c r="Q241" s="88">
        <v>2.9147580432814451</v>
      </c>
      <c r="R241" s="88">
        <v>2.352921393601402</v>
      </c>
      <c r="S241" s="88">
        <v>2.9848024916029345</v>
      </c>
      <c r="T241" s="88">
        <v>3.0239142287935139</v>
      </c>
      <c r="U241" s="88">
        <v>2.4544832403757617</v>
      </c>
      <c r="V241" s="88">
        <v>3.116985224263666</v>
      </c>
      <c r="W241" s="88">
        <v>2.3850033029382485</v>
      </c>
      <c r="X241" s="5"/>
      <c r="Y241" s="5"/>
      <c r="Z241" s="5"/>
      <c r="AA241" s="5"/>
      <c r="AB241" s="5"/>
      <c r="AC241" s="5"/>
    </row>
    <row r="242" spans="1:29" ht="16.5" thickBot="1" x14ac:dyDescent="0.3">
      <c r="A242" s="194" t="s">
        <v>305</v>
      </c>
      <c r="B242" s="195"/>
      <c r="C242" s="88">
        <v>0.39721704349398018</v>
      </c>
      <c r="D242" s="88">
        <v>9.5086274656567209</v>
      </c>
      <c r="E242" s="88">
        <v>15.756177638246848</v>
      </c>
      <c r="F242" s="88">
        <v>19.08133645223986</v>
      </c>
      <c r="G242" s="88">
        <v>18.422405988691281</v>
      </c>
      <c r="H242" s="88">
        <v>12.489483148323369</v>
      </c>
      <c r="I242" s="88">
        <v>6.7313459008546159</v>
      </c>
      <c r="J242" s="88">
        <v>5.9163518437912002</v>
      </c>
      <c r="K242" s="88">
        <v>4.5796942361028661</v>
      </c>
      <c r="L242" s="88">
        <v>3.142360523611698</v>
      </c>
      <c r="M242" s="88">
        <v>3.56177372497379</v>
      </c>
      <c r="N242" s="88">
        <v>2.501714136994527</v>
      </c>
      <c r="O242" s="88">
        <v>2.2802949305796898</v>
      </c>
      <c r="P242" s="88">
        <v>2.1276592099296656</v>
      </c>
      <c r="Q242" s="88">
        <v>2.6021643964284107</v>
      </c>
      <c r="R242" s="88">
        <v>1.9245388324275727</v>
      </c>
      <c r="S242" s="88">
        <v>2.4120191411730603</v>
      </c>
      <c r="T242" s="88">
        <v>2.3936150214949556</v>
      </c>
      <c r="U242" s="88">
        <v>1.9587730145185906</v>
      </c>
      <c r="V242" s="88">
        <v>2.464343389238238</v>
      </c>
      <c r="W242" s="88">
        <v>1.9335675936786909</v>
      </c>
      <c r="X242" s="5"/>
      <c r="Y242" s="5"/>
      <c r="Z242" s="5"/>
      <c r="AA242" s="5"/>
      <c r="AB242" s="5"/>
      <c r="AC242" s="5"/>
    </row>
    <row r="243" spans="1:29" ht="16.5" thickBot="1" x14ac:dyDescent="0.3">
      <c r="A243" s="194" t="s">
        <v>302</v>
      </c>
      <c r="B243" s="195"/>
      <c r="C243" s="110">
        <v>0.20784560466547328</v>
      </c>
      <c r="D243" s="107">
        <v>4.8783481830516759</v>
      </c>
      <c r="E243" s="107">
        <v>7.518585705694961</v>
      </c>
      <c r="F243" s="107">
        <v>8.328060254269646</v>
      </c>
      <c r="G243" s="107">
        <v>7.5959821761657746</v>
      </c>
      <c r="H243" s="107">
        <v>5.1901839517093187</v>
      </c>
      <c r="I243" s="107">
        <v>2.99593406532296</v>
      </c>
      <c r="J243" s="107">
        <v>2.7372991764202372</v>
      </c>
      <c r="K243" s="107">
        <v>2.3362419698376264</v>
      </c>
      <c r="L243" s="107">
        <v>1.5797954394320797</v>
      </c>
      <c r="M243" s="107">
        <v>1.8160501871692367</v>
      </c>
      <c r="N243" s="107">
        <v>1.3329631947127047</v>
      </c>
      <c r="O243" s="107">
        <v>1.2734140659551922</v>
      </c>
      <c r="P243" s="107">
        <v>1.3099849884323616</v>
      </c>
      <c r="Q243" s="107">
        <v>1.5475682515239104</v>
      </c>
      <c r="R243" s="107">
        <v>1.2291699657983879</v>
      </c>
      <c r="S243" s="107">
        <v>1.5550932601010694</v>
      </c>
      <c r="T243" s="107">
        <v>1.5902334796886006</v>
      </c>
      <c r="U243" s="107">
        <v>1.2368871393973291</v>
      </c>
      <c r="V243" s="107">
        <v>1.5684062612497454</v>
      </c>
      <c r="W243" s="107">
        <v>1.2472713987759436</v>
      </c>
      <c r="X243" s="5"/>
      <c r="Y243" s="5"/>
      <c r="Z243" s="5"/>
      <c r="AA243" s="5"/>
      <c r="AB243" s="5"/>
      <c r="AC243" s="5"/>
    </row>
    <row r="244" spans="1:29" s="5" customFormat="1" ht="15.75" x14ac:dyDescent="0.25">
      <c r="A244" s="111" t="s">
        <v>3</v>
      </c>
      <c r="B244" s="111"/>
      <c r="C244" s="88">
        <f>AVERAGE(C235:C243)</f>
        <v>0.27136932285903342</v>
      </c>
      <c r="D244" s="88">
        <f t="shared" ref="D244" si="359">AVERAGE(D235:D243)</f>
        <v>6.0787573629571545</v>
      </c>
      <c r="E244" s="88">
        <f t="shared" ref="E244" si="360">AVERAGE(E235:E243)</f>
        <v>9.0936285802537355</v>
      </c>
      <c r="F244" s="88">
        <f t="shared" ref="F244" si="361">AVERAGE(F235:F243)</f>
        <v>10.820156013185434</v>
      </c>
      <c r="G244" s="88">
        <f t="shared" ref="G244" si="362">AVERAGE(G235:G243)</f>
        <v>10.521510923072986</v>
      </c>
      <c r="H244" s="88">
        <f t="shared" ref="H244" si="363">AVERAGE(H235:H243)</f>
        <v>7.2144571877872785</v>
      </c>
      <c r="I244" s="88">
        <f t="shared" ref="I244" si="364">AVERAGE(I235:I243)</f>
        <v>3.7878635478727767</v>
      </c>
      <c r="J244" s="88">
        <f t="shared" ref="J244" si="365">AVERAGE(J235:J243)</f>
        <v>3.4497711452816895</v>
      </c>
      <c r="K244" s="88">
        <f t="shared" ref="K244" si="366">AVERAGE(K235:K243)</f>
        <v>2.8989770678583291</v>
      </c>
      <c r="L244" s="88">
        <f t="shared" ref="L244" si="367">AVERAGE(L235:L243)</f>
        <v>2.1010787465494598</v>
      </c>
      <c r="M244" s="88">
        <f t="shared" ref="M244" si="368">AVERAGE(M235:M243)</f>
        <v>2.4005983888614839</v>
      </c>
      <c r="N244" s="88">
        <f t="shared" ref="N244" si="369">AVERAGE(N235:N243)</f>
        <v>1.7909887590694895</v>
      </c>
      <c r="O244" s="88">
        <f t="shared" ref="O244" si="370">AVERAGE(O235:O243)</f>
        <v>1.7579222253812263</v>
      </c>
      <c r="P244" s="88">
        <f t="shared" ref="P244" si="371">AVERAGE(P235:P243)</f>
        <v>1.7383085470317627</v>
      </c>
      <c r="Q244" s="88">
        <f t="shared" ref="Q244" si="372">AVERAGE(Q235:Q243)</f>
        <v>2.1488512362123555</v>
      </c>
      <c r="R244" s="88">
        <f t="shared" ref="R244" si="373">AVERAGE(R235:R243)</f>
        <v>1.7203079267533337</v>
      </c>
      <c r="S244" s="88">
        <f t="shared" ref="S244" si="374">AVERAGE(S235:S243)</f>
        <v>2.2054978347512466</v>
      </c>
      <c r="T244" s="88">
        <f t="shared" ref="T244" si="375">AVERAGE(T235:T243)</f>
        <v>2.2553946512212226</v>
      </c>
      <c r="U244" s="88">
        <f>AVERAGE(U235:U243)</f>
        <v>1.8272060804084269</v>
      </c>
      <c r="V244" s="88">
        <f t="shared" ref="V244" si="376">AVERAGE(V235:V243)</f>
        <v>2.361931307601818</v>
      </c>
      <c r="W244" s="88">
        <f t="shared" ref="W244" si="377">AVERAGE(W235:W243)</f>
        <v>1.9118368134988992</v>
      </c>
    </row>
    <row r="245" spans="1:29" s="5" customFormat="1" ht="15.75" x14ac:dyDescent="0.25">
      <c r="A245" s="111" t="s">
        <v>4</v>
      </c>
      <c r="B245" s="111"/>
      <c r="C245" s="88">
        <f>STDEV(C235:C243)</f>
        <v>6.9792479324125939E-2</v>
      </c>
      <c r="D245" s="88">
        <f t="shared" ref="D245:W245" si="378">STDEV(D235:D243)</f>
        <v>1.7025123449102764</v>
      </c>
      <c r="E245" s="88">
        <f t="shared" si="378"/>
        <v>3.0173737248571322</v>
      </c>
      <c r="F245" s="88">
        <f t="shared" si="378"/>
        <v>3.7604492860491754</v>
      </c>
      <c r="G245" s="88">
        <f t="shared" si="378"/>
        <v>3.6765467815903015</v>
      </c>
      <c r="H245" s="88">
        <f t="shared" si="378"/>
        <v>2.8849939298248231</v>
      </c>
      <c r="I245" s="88">
        <f t="shared" si="378"/>
        <v>1.3960114192581912</v>
      </c>
      <c r="J245" s="88">
        <f t="shared" si="378"/>
        <v>1.1555332108704897</v>
      </c>
      <c r="K245" s="88">
        <f t="shared" si="378"/>
        <v>0.8523440355321541</v>
      </c>
      <c r="L245" s="88">
        <f t="shared" si="378"/>
        <v>0.59643182563116515</v>
      </c>
      <c r="M245" s="88">
        <f>STDEV(M235:M243)</f>
        <v>0.63379822521202855</v>
      </c>
      <c r="N245" s="88">
        <f t="shared" si="378"/>
        <v>0.4383639157248081</v>
      </c>
      <c r="O245" s="88">
        <f t="shared" si="378"/>
        <v>0.41945760579766145</v>
      </c>
      <c r="P245" s="88">
        <f t="shared" si="378"/>
        <v>0.38126387555676411</v>
      </c>
      <c r="Q245" s="88">
        <f t="shared" si="378"/>
        <v>0.49627511590874307</v>
      </c>
      <c r="R245" s="88">
        <f t="shared" si="378"/>
        <v>0.40041012594846409</v>
      </c>
      <c r="S245" s="88">
        <f t="shared" si="378"/>
        <v>0.49860270546699292</v>
      </c>
      <c r="T245" s="88">
        <f t="shared" si="378"/>
        <v>0.50385741350127</v>
      </c>
      <c r="U245" s="88">
        <f t="shared" si="378"/>
        <v>0.39942619200847901</v>
      </c>
      <c r="V245" s="88">
        <f t="shared" si="378"/>
        <v>0.52974412419529371</v>
      </c>
      <c r="W245" s="88">
        <f t="shared" si="378"/>
        <v>0.41275522494446354</v>
      </c>
    </row>
    <row r="246" spans="1:29" s="5" customFormat="1" ht="15.75" x14ac:dyDescent="0.25">
      <c r="A246" s="111" t="s">
        <v>5</v>
      </c>
      <c r="B246" s="111"/>
      <c r="C246" s="88">
        <f>C245/(SQRT(9))</f>
        <v>2.3264159774708647E-2</v>
      </c>
      <c r="D246" s="88">
        <f t="shared" ref="D246" si="379">D245/(SQRT(9))</f>
        <v>0.56750411497009212</v>
      </c>
      <c r="E246" s="88">
        <f t="shared" ref="E246" si="380">E245/(SQRT(9))</f>
        <v>1.005791241619044</v>
      </c>
      <c r="F246" s="88">
        <f t="shared" ref="F246" si="381">F245/(SQRT(9))</f>
        <v>1.2534830953497251</v>
      </c>
      <c r="G246" s="88">
        <f t="shared" ref="G246" si="382">G245/(SQRT(9))</f>
        <v>1.2255155938634339</v>
      </c>
      <c r="H246" s="88">
        <f t="shared" ref="H246" si="383">H245/(SQRT(9))</f>
        <v>0.96166464327494106</v>
      </c>
      <c r="I246" s="88">
        <f t="shared" ref="I246" si="384">I245/(SQRT(9))</f>
        <v>0.46533713975273039</v>
      </c>
      <c r="J246" s="88">
        <f t="shared" ref="J246" si="385">J245/(SQRT(9))</f>
        <v>0.38517773695682989</v>
      </c>
      <c r="K246" s="88">
        <f t="shared" ref="K246" si="386">K245/(SQRT(9))</f>
        <v>0.28411467851071803</v>
      </c>
      <c r="L246" s="88">
        <f t="shared" ref="L246" si="387">L245/(SQRT(9))</f>
        <v>0.19881060854372171</v>
      </c>
      <c r="M246" s="88">
        <f t="shared" ref="M246" si="388">M245/(SQRT(9))</f>
        <v>0.21126607507067618</v>
      </c>
      <c r="N246" s="88">
        <f t="shared" ref="N246" si="389">N245/(SQRT(9))</f>
        <v>0.14612130524160269</v>
      </c>
      <c r="O246" s="88">
        <f t="shared" ref="O246" si="390">O245/(SQRT(9))</f>
        <v>0.13981920193255382</v>
      </c>
      <c r="P246" s="88">
        <f t="shared" ref="P246" si="391">P245/(SQRT(9))</f>
        <v>0.12708795851892138</v>
      </c>
      <c r="Q246" s="88">
        <f t="shared" ref="Q246" si="392">Q245/(SQRT(9))</f>
        <v>0.16542503863624769</v>
      </c>
      <c r="R246" s="88">
        <f t="shared" ref="R246" si="393">R245/(SQRT(9))</f>
        <v>0.13347004198282136</v>
      </c>
      <c r="S246" s="88">
        <f t="shared" ref="S246" si="394">S245/(SQRT(9))</f>
        <v>0.16620090182233097</v>
      </c>
      <c r="T246" s="88">
        <f t="shared" ref="T246" si="395">T245/(SQRT(9))</f>
        <v>0.16795247116709</v>
      </c>
      <c r="U246" s="88">
        <f t="shared" ref="U246" si="396">U245/(SQRT(9))</f>
        <v>0.13314206400282633</v>
      </c>
      <c r="V246" s="88">
        <f>V245/(SQRT(9))</f>
        <v>0.17658137473176458</v>
      </c>
      <c r="W246" s="88">
        <f t="shared" ref="W246" si="397">W245/(SQRT(9))</f>
        <v>0.13758507498148784</v>
      </c>
    </row>
    <row r="247" spans="1:29" ht="27" thickBot="1" x14ac:dyDescent="0.45">
      <c r="A247" s="87" t="s">
        <v>59</v>
      </c>
      <c r="B247" s="87"/>
      <c r="C247" s="89">
        <v>0</v>
      </c>
      <c r="D247" s="89">
        <v>1</v>
      </c>
      <c r="E247" s="89">
        <v>2</v>
      </c>
      <c r="F247" s="89">
        <v>3</v>
      </c>
      <c r="G247" s="89">
        <v>4</v>
      </c>
      <c r="H247" s="89">
        <v>5</v>
      </c>
      <c r="I247" s="89">
        <v>6</v>
      </c>
      <c r="J247" s="89">
        <v>7</v>
      </c>
      <c r="K247" s="89">
        <v>8</v>
      </c>
      <c r="L247" s="89">
        <v>9</v>
      </c>
      <c r="M247" s="89">
        <v>10</v>
      </c>
      <c r="N247" s="89">
        <v>11</v>
      </c>
      <c r="O247" s="89">
        <v>12</v>
      </c>
      <c r="P247" s="89">
        <v>13</v>
      </c>
      <c r="Q247" s="89">
        <v>14</v>
      </c>
      <c r="R247" s="89">
        <v>15</v>
      </c>
      <c r="S247" s="89">
        <v>16</v>
      </c>
      <c r="T247" s="89">
        <v>17</v>
      </c>
      <c r="U247" s="89">
        <v>18</v>
      </c>
      <c r="V247" s="89">
        <v>19</v>
      </c>
      <c r="W247" s="89">
        <v>20</v>
      </c>
      <c r="X247" s="87"/>
      <c r="Y247" s="87"/>
      <c r="Z247" s="87"/>
      <c r="AA247" s="87"/>
      <c r="AB247" s="87"/>
      <c r="AC247" s="2" t="s">
        <v>59</v>
      </c>
    </row>
    <row r="248" spans="1:29" ht="16.5" thickBot="1" x14ac:dyDescent="0.3">
      <c r="A248" s="194" t="s">
        <v>295</v>
      </c>
      <c r="B248" s="195"/>
      <c r="C248" s="88">
        <v>0.35262002661624892</v>
      </c>
      <c r="D248" s="88">
        <v>8.033186858925637</v>
      </c>
      <c r="E248" s="88">
        <v>13.338663353136107</v>
      </c>
      <c r="F248" s="88">
        <v>17.291031246955995</v>
      </c>
      <c r="G248" s="88">
        <v>16.8443868939639</v>
      </c>
      <c r="H248" s="88">
        <v>16.257960503055529</v>
      </c>
      <c r="I248" s="88">
        <v>8.3840442543395532</v>
      </c>
      <c r="J248" s="88">
        <v>7.0091145828290182</v>
      </c>
      <c r="K248" s="88">
        <v>5.4995836175345998</v>
      </c>
      <c r="L248" s="88">
        <v>3.9567296203088369</v>
      </c>
      <c r="M248" s="88">
        <v>4.4090924663911695</v>
      </c>
      <c r="N248" s="88">
        <v>3.2728613731077201</v>
      </c>
      <c r="O248" s="88">
        <v>3.0668330283349503</v>
      </c>
      <c r="P248" s="88">
        <v>2.916939399205317</v>
      </c>
      <c r="Q248" s="88">
        <v>3.5753779847227989</v>
      </c>
      <c r="R248" s="88">
        <v>2.8140942532958735</v>
      </c>
      <c r="S248" s="88">
        <v>3.5207756843846387</v>
      </c>
      <c r="T248" s="88">
        <v>3.4654685155504938</v>
      </c>
      <c r="U248" s="88">
        <v>2.9060152750540964</v>
      </c>
      <c r="V248" s="88">
        <v>3.569594534922802</v>
      </c>
      <c r="W248" s="88">
        <v>2.8337446234574593</v>
      </c>
      <c r="X248" s="5"/>
      <c r="Y248" s="5"/>
      <c r="Z248" s="5"/>
      <c r="AA248" s="5"/>
      <c r="AB248" s="5"/>
      <c r="AC248" s="5"/>
    </row>
    <row r="249" spans="1:29" ht="16.5" thickBot="1" x14ac:dyDescent="0.3">
      <c r="A249" s="194" t="s">
        <v>296</v>
      </c>
      <c r="B249" s="195"/>
      <c r="C249" s="88">
        <v>0.43430817293419571</v>
      </c>
      <c r="D249" s="88">
        <v>10.103653310080851</v>
      </c>
      <c r="E249" s="88">
        <v>14.720276162724607</v>
      </c>
      <c r="F249" s="88">
        <v>16.997083548006863</v>
      </c>
      <c r="G249" s="88">
        <v>16.976172986807349</v>
      </c>
      <c r="H249" s="88">
        <v>18.856779887159728</v>
      </c>
      <c r="I249" s="88">
        <v>8.3172609872784804</v>
      </c>
      <c r="J249" s="88">
        <v>6.8643310054542885</v>
      </c>
      <c r="K249" s="88">
        <v>5.2719924375333367</v>
      </c>
      <c r="L249" s="88">
        <v>3.720081001087852</v>
      </c>
      <c r="M249" s="88">
        <v>4.4251361144829078</v>
      </c>
      <c r="N249" s="88">
        <v>3.4189902664638554</v>
      </c>
      <c r="O249" s="88">
        <v>3.3311296997728195</v>
      </c>
      <c r="P249" s="88">
        <v>3.1577673048493904</v>
      </c>
      <c r="Q249" s="88">
        <v>4.1025213185270042</v>
      </c>
      <c r="R249" s="88">
        <v>3.293343868799703</v>
      </c>
      <c r="S249" s="88">
        <v>4.2116423522968036</v>
      </c>
      <c r="T249" s="88">
        <v>4.2840127546964455</v>
      </c>
      <c r="U249" s="88">
        <v>3.4192469737961724</v>
      </c>
      <c r="V249" s="88">
        <v>4.3583856680030664</v>
      </c>
      <c r="W249" s="88">
        <v>3.6040586894948019</v>
      </c>
      <c r="X249" s="5"/>
      <c r="Y249" s="5"/>
      <c r="Z249" s="5"/>
      <c r="AA249" s="5"/>
      <c r="AB249" s="5"/>
      <c r="AC249" s="5"/>
    </row>
    <row r="250" spans="1:29" ht="16.5" thickBot="1" x14ac:dyDescent="0.3">
      <c r="A250" s="194" t="s">
        <v>297</v>
      </c>
      <c r="B250" s="195"/>
      <c r="C250" s="88">
        <v>0.31360878685276972</v>
      </c>
      <c r="D250" s="88">
        <v>5.6305596920255292</v>
      </c>
      <c r="E250" s="88">
        <v>7.1465419725950206</v>
      </c>
      <c r="F250" s="88">
        <v>8.5611162429514973</v>
      </c>
      <c r="G250" s="88">
        <v>8.7234220223704249</v>
      </c>
      <c r="H250" s="88">
        <v>11.866574279007253</v>
      </c>
      <c r="I250" s="88">
        <v>5.1986892388852537</v>
      </c>
      <c r="J250" s="88">
        <v>3.5697902731225502</v>
      </c>
      <c r="K250" s="88">
        <v>2.4715455684856216</v>
      </c>
      <c r="L250" s="88">
        <v>1.5743620126970652</v>
      </c>
      <c r="M250" s="88">
        <v>1.7882963340760714</v>
      </c>
      <c r="N250" s="88">
        <v>1.2555076687537834</v>
      </c>
      <c r="O250" s="88">
        <v>1.129318350636527</v>
      </c>
      <c r="P250" s="88">
        <v>1.1048459074191144</v>
      </c>
      <c r="Q250" s="88">
        <v>1.3321493551749686</v>
      </c>
      <c r="R250" s="88">
        <v>1.0488906952165404</v>
      </c>
      <c r="S250" s="88">
        <v>1.2502486644622444</v>
      </c>
      <c r="T250" s="88">
        <v>1.2928799858388982</v>
      </c>
      <c r="U250" s="88">
        <v>1.0288355905520901</v>
      </c>
      <c r="V250" s="88">
        <v>1.2582160688140158</v>
      </c>
      <c r="W250" s="88">
        <v>1.0345496255484088</v>
      </c>
      <c r="X250" s="5"/>
      <c r="Y250" s="5"/>
      <c r="Z250" s="5"/>
      <c r="AA250" s="5"/>
      <c r="AB250" s="5"/>
      <c r="AC250" s="5"/>
    </row>
    <row r="251" spans="1:29" ht="16.5" thickBot="1" x14ac:dyDescent="0.3">
      <c r="A251" s="194" t="s">
        <v>298</v>
      </c>
      <c r="B251" s="195"/>
      <c r="C251" s="88">
        <v>0.16006511164464621</v>
      </c>
      <c r="D251" s="88">
        <v>3.1873203210128001</v>
      </c>
      <c r="E251" s="88">
        <v>4.3797837295096915</v>
      </c>
      <c r="F251" s="88">
        <v>6.0356613250152149</v>
      </c>
      <c r="G251" s="88">
        <v>6.7958685825141529</v>
      </c>
      <c r="H251" s="88">
        <v>9.5023724569078407</v>
      </c>
      <c r="I251" s="88">
        <v>3.8637324134164333</v>
      </c>
      <c r="J251" s="88">
        <v>2.6541352001024769</v>
      </c>
      <c r="K251" s="88">
        <v>1.9232469420215388</v>
      </c>
      <c r="L251" s="88">
        <v>1.2556690927379079</v>
      </c>
      <c r="M251" s="88">
        <v>1.4643208619111998</v>
      </c>
      <c r="N251" s="88">
        <v>1.0752239076692007</v>
      </c>
      <c r="O251" s="88">
        <v>0.98957215850212255</v>
      </c>
      <c r="P251" s="88">
        <v>0.93357283695761539</v>
      </c>
      <c r="Q251" s="88">
        <v>1.1480775195642305</v>
      </c>
      <c r="R251" s="88">
        <v>0.90523746171846176</v>
      </c>
      <c r="S251" s="88">
        <v>1.0743349659177388</v>
      </c>
      <c r="T251" s="88">
        <v>1.0421323289745692</v>
      </c>
      <c r="U251" s="88">
        <v>0.84507553849752293</v>
      </c>
      <c r="V251" s="88">
        <v>1.0115705821128615</v>
      </c>
      <c r="W251" s="88">
        <v>0.79698794529556927</v>
      </c>
      <c r="X251" s="5"/>
      <c r="Y251" s="5"/>
      <c r="Z251" s="5"/>
      <c r="AA251" s="5"/>
      <c r="AB251" s="5"/>
      <c r="AC251" s="5"/>
    </row>
    <row r="252" spans="1:29" ht="16.5" thickBot="1" x14ac:dyDescent="0.3">
      <c r="A252" s="194" t="s">
        <v>300</v>
      </c>
      <c r="B252" s="195"/>
      <c r="C252" s="88">
        <v>0.24395838090063596</v>
      </c>
      <c r="D252" s="88">
        <v>6.0406195477634563</v>
      </c>
      <c r="E252" s="88">
        <v>9.4863046009119927</v>
      </c>
      <c r="F252" s="88">
        <v>12.333676180335218</v>
      </c>
      <c r="G252" s="88">
        <v>13.092926042087038</v>
      </c>
      <c r="H252" s="88">
        <v>13.729025530686137</v>
      </c>
      <c r="I252" s="88">
        <v>5.970749287777906</v>
      </c>
      <c r="J252" s="88">
        <v>5.2045161648957379</v>
      </c>
      <c r="K252" s="88">
        <v>4.2539568397787804</v>
      </c>
      <c r="L252" s="88">
        <v>2.8676296967804928</v>
      </c>
      <c r="M252" s="88">
        <v>3.2477884653936</v>
      </c>
      <c r="N252" s="88">
        <v>2.3945882313135862</v>
      </c>
      <c r="O252" s="88">
        <v>2.2340141018398616</v>
      </c>
      <c r="P252" s="88">
        <v>2.2577360111470703</v>
      </c>
      <c r="Q252" s="88">
        <v>2.7603734238386539</v>
      </c>
      <c r="R252" s="88">
        <v>2.1881180330917687</v>
      </c>
      <c r="S252" s="88">
        <v>2.7475659332922913</v>
      </c>
      <c r="T252" s="88">
        <v>2.7341506486954423</v>
      </c>
      <c r="U252" s="88">
        <v>2.2099610935492593</v>
      </c>
      <c r="V252" s="88">
        <v>2.7608261179569307</v>
      </c>
      <c r="W252" s="88">
        <v>2.1761810351175956</v>
      </c>
      <c r="X252" s="5"/>
      <c r="Y252" s="5"/>
      <c r="Z252" s="5"/>
      <c r="AA252" s="5"/>
      <c r="AB252" s="5"/>
      <c r="AC252" s="5"/>
    </row>
    <row r="253" spans="1:29" ht="16.5" thickBot="1" x14ac:dyDescent="0.3">
      <c r="A253" s="194" t="s">
        <v>301</v>
      </c>
      <c r="B253" s="195"/>
      <c r="C253" s="88">
        <v>0.25426865816196559</v>
      </c>
      <c r="D253" s="88">
        <v>6.0827680177545727</v>
      </c>
      <c r="E253" s="88">
        <v>9.533669996546589</v>
      </c>
      <c r="F253" s="88">
        <v>12.644346751339109</v>
      </c>
      <c r="G253" s="88">
        <v>13.092104896863344</v>
      </c>
      <c r="H253" s="88">
        <v>18.854235665221339</v>
      </c>
      <c r="I253" s="88">
        <v>7.9550458987158716</v>
      </c>
      <c r="J253" s="88">
        <v>5.9068497214049414</v>
      </c>
      <c r="K253" s="88">
        <v>4.0869338734312723</v>
      </c>
      <c r="L253" s="88">
        <v>2.7384200799687184</v>
      </c>
      <c r="M253" s="88">
        <v>3.03957137202553</v>
      </c>
      <c r="N253" s="88">
        <v>2.2010149768291067</v>
      </c>
      <c r="O253" s="88">
        <v>2.1148852592845087</v>
      </c>
      <c r="P253" s="88">
        <v>2.0373102356888184</v>
      </c>
      <c r="Q253" s="88">
        <v>2.6114666769509771</v>
      </c>
      <c r="R253" s="88">
        <v>2.0730354137154197</v>
      </c>
      <c r="S253" s="88">
        <v>2.5573601017897585</v>
      </c>
      <c r="T253" s="88">
        <v>2.5244350701788716</v>
      </c>
      <c r="U253" s="88">
        <v>2.0796124321508369</v>
      </c>
      <c r="V253" s="88">
        <v>2.534615914599442</v>
      </c>
      <c r="W253" s="88">
        <v>2.0697843530057334</v>
      </c>
      <c r="X253" s="5"/>
      <c r="Y253" s="5"/>
      <c r="Z253" s="5"/>
      <c r="AA253" s="5"/>
      <c r="AB253" s="5"/>
      <c r="AC253" s="5"/>
    </row>
    <row r="254" spans="1:29" ht="16.5" thickBot="1" x14ac:dyDescent="0.3">
      <c r="A254" s="194" t="s">
        <v>305</v>
      </c>
      <c r="B254" s="195"/>
      <c r="C254" s="88">
        <v>0.49571601257392683</v>
      </c>
      <c r="D254" s="88">
        <v>12.420622828881019</v>
      </c>
      <c r="E254" s="88">
        <v>19.876207778469102</v>
      </c>
      <c r="F254" s="88">
        <v>23.966120733338219</v>
      </c>
      <c r="G254" s="88">
        <v>23.722515302863048</v>
      </c>
      <c r="H254" s="88">
        <v>28.658916596793162</v>
      </c>
      <c r="I254" s="88">
        <v>15.553652518724215</v>
      </c>
      <c r="J254" s="88">
        <v>11.52091688862445</v>
      </c>
      <c r="K254" s="88">
        <v>7.7930457678703977</v>
      </c>
      <c r="L254" s="88">
        <v>4.9401022451886059</v>
      </c>
      <c r="M254" s="88">
        <v>5.4671828549070236</v>
      </c>
      <c r="N254" s="88">
        <v>3.8663714203195836</v>
      </c>
      <c r="O254" s="88">
        <v>3.5887889827378188</v>
      </c>
      <c r="P254" s="88">
        <v>3.4319794750775916</v>
      </c>
      <c r="Q254" s="88">
        <v>4.2627038245372004</v>
      </c>
      <c r="R254" s="88">
        <v>3.1294038761965792</v>
      </c>
      <c r="S254" s="88">
        <v>3.7939484564695647</v>
      </c>
      <c r="T254" s="88">
        <v>3.7773388755415596</v>
      </c>
      <c r="U254" s="88">
        <v>2.9012778687676</v>
      </c>
      <c r="V254" s="88">
        <v>3.6519481488596446</v>
      </c>
      <c r="W254" s="88">
        <v>2.9134990974392232</v>
      </c>
      <c r="X254" s="5"/>
      <c r="Y254" s="5"/>
      <c r="Z254" s="5"/>
      <c r="AA254" s="5"/>
      <c r="AB254" s="5"/>
      <c r="AC254" s="5"/>
    </row>
    <row r="255" spans="1:29" ht="16.5" thickBot="1" x14ac:dyDescent="0.3">
      <c r="A255" s="194" t="s">
        <v>303</v>
      </c>
      <c r="B255" s="195"/>
      <c r="C255" s="110">
        <v>0.19406706502551821</v>
      </c>
      <c r="D255" s="107">
        <v>4.4059594699332223</v>
      </c>
      <c r="E255" s="107">
        <v>6.7016346411351639</v>
      </c>
      <c r="F255" s="107">
        <v>7.9006104379211379</v>
      </c>
      <c r="G255" s="107">
        <v>7.9283384842674787</v>
      </c>
      <c r="H255" s="107">
        <v>10.32806509958171</v>
      </c>
      <c r="I255" s="107">
        <v>5.4110484407411832</v>
      </c>
      <c r="J255" s="107">
        <v>3.7758098421326518</v>
      </c>
      <c r="K255" s="107">
        <v>2.671411338110957</v>
      </c>
      <c r="L255" s="107">
        <v>1.8324519445989027</v>
      </c>
      <c r="M255" s="107">
        <v>2.0422966877273065</v>
      </c>
      <c r="N255" s="107">
        <v>1.5433224189146448</v>
      </c>
      <c r="O255" s="107">
        <v>1.484428955182775</v>
      </c>
      <c r="P255" s="107">
        <v>1.3935805118363105</v>
      </c>
      <c r="Q255" s="107">
        <v>1.6393335237497864</v>
      </c>
      <c r="R255" s="107">
        <v>1.2888602229286485</v>
      </c>
      <c r="S255" s="107">
        <v>1.6283072123136284</v>
      </c>
      <c r="T255" s="107">
        <v>1.61890376717694</v>
      </c>
      <c r="U255" s="107">
        <v>1.2382024900558442</v>
      </c>
      <c r="V255" s="107">
        <v>1.5743565915642588</v>
      </c>
      <c r="W255" s="107">
        <v>1.2441371197380593</v>
      </c>
      <c r="X255" s="5"/>
      <c r="Y255" s="5"/>
      <c r="Z255" s="5"/>
      <c r="AA255" s="5"/>
      <c r="AB255" s="5"/>
      <c r="AC255" s="5"/>
    </row>
    <row r="256" spans="1:29" s="5" customFormat="1" ht="15.75" x14ac:dyDescent="0.25">
      <c r="A256" s="111" t="s">
        <v>3</v>
      </c>
      <c r="B256" s="111"/>
      <c r="C256" s="113">
        <f>AVERAGE(C248:C255)</f>
        <v>0.30607652683873837</v>
      </c>
      <c r="D256" s="113">
        <f>AVERAGE(D248:D255)</f>
        <v>6.9880862557971355</v>
      </c>
      <c r="E256" s="113">
        <f t="shared" ref="E256" si="398">AVERAGE(E248:E255)</f>
        <v>10.647885279378533</v>
      </c>
      <c r="F256" s="113">
        <f t="shared" ref="F256" si="399">AVERAGE(F248:F255)</f>
        <v>13.216205808232907</v>
      </c>
      <c r="G256" s="113">
        <f t="shared" ref="G256" si="400">AVERAGE(G248:G255)</f>
        <v>13.396966901467092</v>
      </c>
      <c r="H256" s="113">
        <f t="shared" ref="H256" si="401">AVERAGE(H248:H255)</f>
        <v>16.006741252301588</v>
      </c>
      <c r="I256" s="113">
        <f t="shared" ref="I256" si="402">AVERAGE(I248:I255)</f>
        <v>7.5817778799848616</v>
      </c>
      <c r="J256" s="113">
        <f t="shared" ref="J256" si="403">AVERAGE(J248:J255)</f>
        <v>5.8131829598207645</v>
      </c>
      <c r="K256" s="113">
        <f t="shared" ref="K256" si="404">AVERAGE(K248:K255)</f>
        <v>4.2464645480958128</v>
      </c>
      <c r="L256" s="113">
        <f t="shared" ref="L256" si="405">AVERAGE(L248:L255)</f>
        <v>2.8606807116710473</v>
      </c>
      <c r="M256" s="113">
        <f t="shared" ref="M256" si="406">AVERAGE(M248:M255)</f>
        <v>3.235460644614351</v>
      </c>
      <c r="N256" s="113">
        <f t="shared" ref="N256" si="407">AVERAGE(N248:N255)</f>
        <v>2.3784850329214353</v>
      </c>
      <c r="O256" s="113">
        <f t="shared" ref="O256" si="408">AVERAGE(O248:O255)</f>
        <v>2.2423713170364228</v>
      </c>
      <c r="P256" s="113">
        <f t="shared" ref="P256" si="409">AVERAGE(P248:P255)</f>
        <v>2.1542164602726532</v>
      </c>
      <c r="Q256" s="113">
        <f t="shared" ref="Q256" si="410">AVERAGE(Q248:Q255)</f>
        <v>2.6790004533832028</v>
      </c>
      <c r="R256" s="113">
        <f t="shared" ref="R256" si="411">AVERAGE(R248:R255)</f>
        <v>2.0926229781203745</v>
      </c>
      <c r="S256" s="113">
        <f t="shared" ref="S256" si="412">AVERAGE(S248:S255)</f>
        <v>2.5980229213658337</v>
      </c>
      <c r="T256" s="113">
        <f t="shared" ref="T256" si="413">AVERAGE(T248:T255)</f>
        <v>2.5924152433316521</v>
      </c>
      <c r="U256" s="113">
        <f t="shared" ref="U256" si="414">AVERAGE(U248:U255)</f>
        <v>2.0785284078029278</v>
      </c>
      <c r="V256" s="113">
        <f t="shared" ref="V256" si="415">AVERAGE(V248:V255)</f>
        <v>2.5899392033541275</v>
      </c>
      <c r="W256" s="113">
        <f t="shared" ref="W256" si="416">AVERAGE(W248:W255)</f>
        <v>2.0841178111371064</v>
      </c>
    </row>
    <row r="257" spans="1:29" s="5" customFormat="1" ht="15.75" x14ac:dyDescent="0.25">
      <c r="A257" s="111" t="s">
        <v>4</v>
      </c>
      <c r="B257" s="111"/>
      <c r="C257" s="113">
        <f>STDEV(C248:C255)</f>
        <v>0.11651958396828864</v>
      </c>
      <c r="D257" s="113">
        <f t="shared" ref="D257:W257" si="417">STDEV(D248:D255)</f>
        <v>3.0468911564294254</v>
      </c>
      <c r="E257" s="113">
        <f t="shared" si="417"/>
        <v>5.0525627409201412</v>
      </c>
      <c r="F257" s="113">
        <f t="shared" si="417"/>
        <v>5.9647946095449251</v>
      </c>
      <c r="G257" s="113">
        <f>STDEV(G248:G255)</f>
        <v>5.6923528878715217</v>
      </c>
      <c r="H257" s="113">
        <f t="shared" si="417"/>
        <v>6.247911016157043</v>
      </c>
      <c r="I257" s="113">
        <f t="shared" si="417"/>
        <v>3.6190988221661944</v>
      </c>
      <c r="J257" s="113">
        <f t="shared" si="417"/>
        <v>2.7942778956755627</v>
      </c>
      <c r="K257" s="113">
        <f t="shared" si="417"/>
        <v>1.9366476712126715</v>
      </c>
      <c r="L257" s="113">
        <f t="shared" si="417"/>
        <v>1.285457918506965</v>
      </c>
      <c r="M257" s="113">
        <f t="shared" si="417"/>
        <v>1.4375926744026011</v>
      </c>
      <c r="N257" s="113">
        <f t="shared" si="417"/>
        <v>1.0545943924011771</v>
      </c>
      <c r="O257" s="113">
        <f t="shared" si="417"/>
        <v>1.005496626362457</v>
      </c>
      <c r="P257" s="113">
        <f t="shared" si="417"/>
        <v>0.95735041519940589</v>
      </c>
      <c r="Q257" s="113">
        <f t="shared" si="417"/>
        <v>1.2298573265618877</v>
      </c>
      <c r="R257" s="113">
        <f t="shared" si="417"/>
        <v>0.9405139230841677</v>
      </c>
      <c r="S257" s="113">
        <f t="shared" si="417"/>
        <v>1.194509091150844</v>
      </c>
      <c r="T257" s="113">
        <f t="shared" si="417"/>
        <v>1.2007362023865564</v>
      </c>
      <c r="U257" s="113">
        <f t="shared" si="417"/>
        <v>0.96405852146050408</v>
      </c>
      <c r="V257" s="113">
        <f t="shared" si="417"/>
        <v>1.2272731401743251</v>
      </c>
      <c r="W257" s="113">
        <f t="shared" si="417"/>
        <v>1.0023243889235378</v>
      </c>
    </row>
    <row r="258" spans="1:29" s="5" customFormat="1" ht="15.75" x14ac:dyDescent="0.25">
      <c r="A258" s="111" t="s">
        <v>5</v>
      </c>
      <c r="B258" s="111"/>
      <c r="C258" s="113">
        <f>C257/(SQRT(8))</f>
        <v>4.1195893982506109E-2</v>
      </c>
      <c r="D258" s="113">
        <f t="shared" ref="D258" si="418">D257/(SQRT(8))</f>
        <v>1.0772386991242842</v>
      </c>
      <c r="E258" s="113">
        <f t="shared" ref="E258" si="419">E257/(SQRT(8))</f>
        <v>1.7863506882375604</v>
      </c>
      <c r="F258" s="113">
        <f t="shared" ref="F258" si="420">F257/(SQRT(8))</f>
        <v>2.1088733583970907</v>
      </c>
      <c r="G258" s="113">
        <f t="shared" ref="G258" si="421">G257/(SQRT(8))</f>
        <v>2.0125506639603898</v>
      </c>
      <c r="H258" s="113">
        <f t="shared" ref="H258" si="422">H257/(SQRT(8))</f>
        <v>2.2089701238873887</v>
      </c>
      <c r="I258" s="113">
        <f t="shared" ref="I258" si="423">I257/(SQRT(8))</f>
        <v>1.2795446594689814</v>
      </c>
      <c r="J258" s="113">
        <f t="shared" ref="J258" si="424">J257/(SQRT(8))</f>
        <v>0.98792642427593325</v>
      </c>
      <c r="K258" s="113">
        <f t="shared" ref="K258" si="425">K257/(SQRT(8))</f>
        <v>0.68470835054180756</v>
      </c>
      <c r="L258" s="113">
        <f t="shared" ref="L258" si="426">L257/(SQRT(8))</f>
        <v>0.45447800555310963</v>
      </c>
      <c r="M258" s="113">
        <f t="shared" ref="M258" si="427">M257/(SQRT(8))</f>
        <v>0.50826576432709181</v>
      </c>
      <c r="N258" s="113">
        <f>N257/(SQRT(8))</f>
        <v>0.37285542313408959</v>
      </c>
      <c r="O258" s="113">
        <f t="shared" ref="O258" si="428">O257/(SQRT(8))</f>
        <v>0.35549674148054478</v>
      </c>
      <c r="P258" s="113">
        <f t="shared" ref="P258" si="429">P257/(SQRT(8))</f>
        <v>0.33847448527962831</v>
      </c>
      <c r="Q258" s="113">
        <f t="shared" ref="Q258" si="430">Q257/(SQRT(8))</f>
        <v>0.43482022775193452</v>
      </c>
      <c r="R258" s="113">
        <f t="shared" ref="R258" si="431">R257/(SQRT(8))</f>
        <v>0.33252188640658897</v>
      </c>
      <c r="S258" s="113">
        <f t="shared" ref="S258" si="432">S257/(SQRT(8))</f>
        <v>0.42232273927087077</v>
      </c>
      <c r="T258" s="113">
        <f t="shared" ref="T258" si="433">T257/(SQRT(8))</f>
        <v>0.42452435556185836</v>
      </c>
      <c r="U258" s="113">
        <f t="shared" ref="U258" si="434">U257/(SQRT(8))</f>
        <v>0.34084615899269954</v>
      </c>
      <c r="V258" s="113">
        <f t="shared" ref="V258" si="435">V257/(SQRT(8))</f>
        <v>0.43390657989268677</v>
      </c>
      <c r="W258" s="113">
        <f t="shared" ref="W258" si="436">W257/(SQRT(8))</f>
        <v>0.35437518617824798</v>
      </c>
    </row>
    <row r="259" spans="1:29" ht="27" thickBot="1" x14ac:dyDescent="0.45">
      <c r="A259" s="87" t="s">
        <v>34</v>
      </c>
      <c r="B259" s="87"/>
      <c r="C259" s="89">
        <v>0</v>
      </c>
      <c r="D259" s="89">
        <v>1</v>
      </c>
      <c r="E259" s="89">
        <v>2</v>
      </c>
      <c r="F259" s="89">
        <v>3</v>
      </c>
      <c r="G259" s="89">
        <v>4</v>
      </c>
      <c r="H259" s="89">
        <v>5</v>
      </c>
      <c r="I259" s="89">
        <v>6</v>
      </c>
      <c r="J259" s="89">
        <v>7</v>
      </c>
      <c r="K259" s="89">
        <v>8</v>
      </c>
      <c r="L259" s="89">
        <v>9</v>
      </c>
      <c r="M259" s="89">
        <v>10</v>
      </c>
      <c r="N259" s="89">
        <v>11</v>
      </c>
      <c r="O259" s="89">
        <v>12</v>
      </c>
      <c r="P259" s="89">
        <v>13</v>
      </c>
      <c r="Q259" s="89">
        <v>14</v>
      </c>
      <c r="R259" s="89">
        <v>15</v>
      </c>
      <c r="S259" s="89">
        <v>16</v>
      </c>
      <c r="T259" s="89">
        <v>17</v>
      </c>
      <c r="U259" s="89">
        <v>18</v>
      </c>
      <c r="V259" s="89">
        <v>19</v>
      </c>
      <c r="W259" s="89">
        <v>20</v>
      </c>
      <c r="X259" s="87"/>
      <c r="Y259" s="87"/>
      <c r="Z259" s="87"/>
      <c r="AA259" s="87"/>
      <c r="AB259" s="87"/>
      <c r="AC259" s="2" t="s">
        <v>34</v>
      </c>
    </row>
    <row r="260" spans="1:29" ht="16.5" thickBot="1" x14ac:dyDescent="0.3">
      <c r="A260" s="194" t="s">
        <v>295</v>
      </c>
      <c r="B260" s="195"/>
      <c r="C260" s="88">
        <v>0.40731695493021902</v>
      </c>
      <c r="D260" s="88">
        <v>10.58438817825861</v>
      </c>
      <c r="E260" s="88">
        <v>18.308476107257192</v>
      </c>
      <c r="F260" s="88">
        <v>21.778492176655657</v>
      </c>
      <c r="G260" s="88">
        <v>20.979160063791102</v>
      </c>
      <c r="H260" s="88">
        <v>26.356813454540429</v>
      </c>
      <c r="I260" s="88">
        <v>15.788738767573562</v>
      </c>
      <c r="J260" s="88">
        <v>11.524784166421268</v>
      </c>
      <c r="K260" s="88">
        <v>8.340726179377695</v>
      </c>
      <c r="L260" s="88">
        <v>5.502117365145037</v>
      </c>
      <c r="M260" s="88">
        <v>5.9788833047991128</v>
      </c>
      <c r="N260" s="88">
        <v>4.5139304234805264</v>
      </c>
      <c r="O260" s="88">
        <v>3.9104114504471821</v>
      </c>
      <c r="P260" s="88">
        <v>3.5795637893459227</v>
      </c>
      <c r="Q260" s="88">
        <v>4.3900601584088834</v>
      </c>
      <c r="R260" s="88">
        <v>3.2997039434878586</v>
      </c>
      <c r="S260" s="88">
        <v>3.9544472177133527</v>
      </c>
      <c r="T260" s="88">
        <v>3.9572363046866239</v>
      </c>
      <c r="U260" s="88">
        <v>3.1286754075880276</v>
      </c>
      <c r="V260" s="88">
        <v>3.800080823639465</v>
      </c>
      <c r="W260" s="88">
        <v>2.8730158283123206</v>
      </c>
      <c r="X260" s="5"/>
      <c r="Y260" s="5"/>
      <c r="Z260" s="5"/>
      <c r="AA260" s="5"/>
      <c r="AB260" s="5"/>
      <c r="AC260" s="5"/>
    </row>
    <row r="261" spans="1:29" ht="16.5" thickBot="1" x14ac:dyDescent="0.3">
      <c r="A261" s="194" t="s">
        <v>296</v>
      </c>
      <c r="B261" s="195"/>
      <c r="C261" s="88">
        <v>0.21993873501843292</v>
      </c>
      <c r="D261" s="88">
        <v>5.6533349953627434</v>
      </c>
      <c r="E261" s="88">
        <v>8.9274416877794724</v>
      </c>
      <c r="F261" s="88">
        <v>11.690173563640242</v>
      </c>
      <c r="G261" s="88">
        <v>11.868307857604673</v>
      </c>
      <c r="H261" s="88">
        <v>21.331012010257108</v>
      </c>
      <c r="I261" s="88">
        <v>15.418803577734142</v>
      </c>
      <c r="J261" s="88">
        <v>10.347273545430301</v>
      </c>
      <c r="K261" s="88">
        <v>5.2076580096793093</v>
      </c>
      <c r="L261" s="88">
        <v>3.1399701764434953</v>
      </c>
      <c r="M261" s="88">
        <v>3.0924103337247559</v>
      </c>
      <c r="N261" s="88">
        <v>2.1154541821811588</v>
      </c>
      <c r="O261" s="88">
        <v>1.9897716139224797</v>
      </c>
      <c r="P261" s="88">
        <v>1.8943411763705897</v>
      </c>
      <c r="Q261" s="88">
        <v>2.0641475528749185</v>
      </c>
      <c r="R261" s="88">
        <v>1.5527246495085163</v>
      </c>
      <c r="S261" s="88">
        <v>1.8292803465532317</v>
      </c>
      <c r="T261" s="88">
        <v>1.791698619641402</v>
      </c>
      <c r="U261" s="88">
        <v>1.2790261252411992</v>
      </c>
      <c r="V261" s="88">
        <v>1.5678567815742277</v>
      </c>
      <c r="W261" s="88">
        <v>1.1406865639684145</v>
      </c>
      <c r="X261" s="5"/>
      <c r="Y261" s="5"/>
      <c r="Z261" s="5"/>
      <c r="AA261" s="5"/>
      <c r="AB261" s="5"/>
      <c r="AC261" s="5"/>
    </row>
    <row r="262" spans="1:29" ht="16.5" thickBot="1" x14ac:dyDescent="0.3">
      <c r="A262" s="194" t="s">
        <v>297</v>
      </c>
      <c r="B262" s="195"/>
      <c r="C262" s="88">
        <v>0.64694412988538041</v>
      </c>
      <c r="D262" s="88">
        <v>12.564957534813059</v>
      </c>
      <c r="E262" s="88">
        <v>16.387748353723101</v>
      </c>
      <c r="F262" s="88">
        <v>17.899316794256244</v>
      </c>
      <c r="G262" s="88">
        <v>17.661161322674339</v>
      </c>
      <c r="H262" s="88">
        <v>24.260967669926981</v>
      </c>
      <c r="I262" s="88">
        <v>14.514407657018547</v>
      </c>
      <c r="J262" s="88">
        <v>9.8482846087680596</v>
      </c>
      <c r="K262" s="88">
        <v>5.9802252583781534</v>
      </c>
      <c r="L262" s="88">
        <v>3.5278927831170299</v>
      </c>
      <c r="M262" s="88">
        <v>3.7716956955231447</v>
      </c>
      <c r="N262" s="88">
        <v>2.5883650574603343</v>
      </c>
      <c r="O262" s="88">
        <v>2.3190618302639634</v>
      </c>
      <c r="P262" s="88">
        <v>2.0252301294115171</v>
      </c>
      <c r="Q262" s="88">
        <v>2.4271388466242083</v>
      </c>
      <c r="R262" s="88">
        <v>1.7871503858975648</v>
      </c>
      <c r="S262" s="88">
        <v>1.9751230230368102</v>
      </c>
      <c r="T262" s="88">
        <v>1.8050927050018559</v>
      </c>
      <c r="U262" s="88">
        <v>1.2623394974773905</v>
      </c>
      <c r="V262" s="88">
        <v>1.3654724181417532</v>
      </c>
      <c r="W262" s="88">
        <v>0.9449501841551442</v>
      </c>
      <c r="X262" s="5"/>
      <c r="Y262" s="5"/>
      <c r="Z262" s="5"/>
      <c r="AA262" s="5"/>
      <c r="AB262" s="5"/>
      <c r="AC262" s="5"/>
    </row>
    <row r="263" spans="1:29" ht="16.5" thickBot="1" x14ac:dyDescent="0.3">
      <c r="A263" s="194" t="s">
        <v>298</v>
      </c>
      <c r="B263" s="195"/>
      <c r="C263" s="88">
        <v>0.47578236535327867</v>
      </c>
      <c r="D263" s="88">
        <v>11.775936646799522</v>
      </c>
      <c r="E263" s="88">
        <v>18.227405858153446</v>
      </c>
      <c r="F263" s="88">
        <v>21.957997217371968</v>
      </c>
      <c r="G263" s="88">
        <v>22.329047144233936</v>
      </c>
      <c r="H263" s="88">
        <v>38.747258867299024</v>
      </c>
      <c r="I263" s="88">
        <v>20.42694198306377</v>
      </c>
      <c r="J263" s="88">
        <v>13.661173819240327</v>
      </c>
      <c r="K263" s="88">
        <v>8.5719665853326248</v>
      </c>
      <c r="L263" s="88">
        <v>4.9126950906455749</v>
      </c>
      <c r="M263" s="88">
        <v>5.5828194554752457</v>
      </c>
      <c r="N263" s="88">
        <v>3.7726581525735243</v>
      </c>
      <c r="O263" s="88">
        <v>3.3172064802300492</v>
      </c>
      <c r="P263" s="88">
        <v>3.1892101528114751</v>
      </c>
      <c r="Q263" s="88">
        <v>3.4441383283931315</v>
      </c>
      <c r="R263" s="88">
        <v>2.5938722453443934</v>
      </c>
      <c r="S263" s="88">
        <v>3.2441905376851157</v>
      </c>
      <c r="T263" s="88">
        <v>3.1286044568278033</v>
      </c>
      <c r="U263" s="88">
        <v>2.5051534304589831</v>
      </c>
      <c r="V263" s="88">
        <v>2.8879835531704265</v>
      </c>
      <c r="W263" s="88">
        <v>2.1905486389608027</v>
      </c>
      <c r="X263" s="5"/>
      <c r="Y263" s="5"/>
      <c r="Z263" s="5"/>
      <c r="AA263" s="5"/>
      <c r="AB263" s="5"/>
      <c r="AC263" s="5"/>
    </row>
    <row r="264" spans="1:29" ht="16.5" thickBot="1" x14ac:dyDescent="0.3">
      <c r="A264" s="194" t="s">
        <v>300</v>
      </c>
      <c r="B264" s="195"/>
      <c r="C264" s="88">
        <v>0.48560401952576937</v>
      </c>
      <c r="D264" s="88">
        <v>10.04791740011923</v>
      </c>
      <c r="E264" s="88">
        <v>17.007871687064107</v>
      </c>
      <c r="F264" s="88">
        <v>22.524197100692316</v>
      </c>
      <c r="G264" s="88">
        <v>23.215462105102567</v>
      </c>
      <c r="H264" s="88">
        <v>38.24377065805129</v>
      </c>
      <c r="I264" s="88">
        <v>21.863204978217947</v>
      </c>
      <c r="J264" s="88">
        <v>15.586853782205123</v>
      </c>
      <c r="K264" s="88">
        <v>9.3741020641653847</v>
      </c>
      <c r="L264" s="88">
        <v>5.7250649089230787</v>
      </c>
      <c r="M264" s="88">
        <v>6.2262735869076904</v>
      </c>
      <c r="N264" s="88">
        <v>4.3165138319666667</v>
      </c>
      <c r="O264" s="88">
        <v>3.8671907936846148</v>
      </c>
      <c r="P264" s="88">
        <v>3.6764660316692304</v>
      </c>
      <c r="Q264" s="88">
        <v>4.2089924234653866</v>
      </c>
      <c r="R264" s="88">
        <v>3.3184639196543584</v>
      </c>
      <c r="S264" s="88">
        <v>4.3009833647115387</v>
      </c>
      <c r="T264" s="88">
        <v>4.3422601336230766</v>
      </c>
      <c r="U264" s="88">
        <v>3.1743822658820511</v>
      </c>
      <c r="V264" s="88">
        <v>3.8646188145743583</v>
      </c>
      <c r="W264" s="88">
        <v>2.0254089913668323</v>
      </c>
      <c r="X264" s="5"/>
      <c r="Y264" s="5"/>
      <c r="Z264" s="5"/>
      <c r="AA264" s="5"/>
      <c r="AB264" s="5"/>
      <c r="AC264" s="5"/>
    </row>
    <row r="265" spans="1:29" ht="16.5" thickBot="1" x14ac:dyDescent="0.3">
      <c r="A265" s="194" t="s">
        <v>301</v>
      </c>
      <c r="B265" s="195"/>
      <c r="C265" s="88">
        <v>0.41490534759395253</v>
      </c>
      <c r="D265" s="88">
        <v>9.9436482401982627</v>
      </c>
      <c r="E265" s="88">
        <v>17.621583618673608</v>
      </c>
      <c r="F265" s="88">
        <v>24.20749599672801</v>
      </c>
      <c r="G265" s="88">
        <v>24.308181803529518</v>
      </c>
      <c r="H265" s="88">
        <v>29.62871886757523</v>
      </c>
      <c r="I265" s="88">
        <v>24.071196591011578</v>
      </c>
      <c r="J265" s="88">
        <v>18.768035279450583</v>
      </c>
      <c r="K265" s="88">
        <v>11.879606721101387</v>
      </c>
      <c r="L265" s="88">
        <v>7.1961685054723379</v>
      </c>
      <c r="M265" s="88">
        <v>7.2948061980863423</v>
      </c>
      <c r="N265" s="88">
        <v>4.9435822284008095</v>
      </c>
      <c r="O265" s="88">
        <v>4.2154381203371534</v>
      </c>
      <c r="P265" s="88">
        <v>3.9309047623634825</v>
      </c>
      <c r="Q265" s="88">
        <v>4.3146599622781254</v>
      </c>
      <c r="R265" s="88">
        <v>3.237031401711632</v>
      </c>
      <c r="S265" s="88">
        <v>3.6381573927226274</v>
      </c>
      <c r="T265" s="88">
        <v>3.2786408670204858</v>
      </c>
      <c r="U265" s="88">
        <v>2.485186445214409</v>
      </c>
      <c r="V265" s="88">
        <v>2.8992544914537031</v>
      </c>
      <c r="W265" s="88">
        <v>2.2042272622109378</v>
      </c>
      <c r="X265" s="5"/>
      <c r="Y265" s="5"/>
      <c r="Z265" s="5"/>
      <c r="AA265" s="5"/>
      <c r="AB265" s="5"/>
      <c r="AC265" s="5"/>
    </row>
    <row r="266" spans="1:29" ht="16.5" thickBot="1" x14ac:dyDescent="0.3">
      <c r="A266" s="194" t="s">
        <v>305</v>
      </c>
      <c r="B266" s="195"/>
      <c r="C266" s="88">
        <v>0.61143683028904516</v>
      </c>
      <c r="D266" s="88">
        <v>12.743014146131134</v>
      </c>
      <c r="E266" s="88">
        <v>19.795120529641203</v>
      </c>
      <c r="F266" s="88">
        <v>24.118259788573788</v>
      </c>
      <c r="G266" s="88">
        <v>23.497684186672458</v>
      </c>
      <c r="H266" s="88">
        <v>31.997348500419566</v>
      </c>
      <c r="I266" s="88">
        <v>31.702242039787325</v>
      </c>
      <c r="J266" s="88">
        <v>26.433577854467018</v>
      </c>
      <c r="K266" s="88">
        <v>15.676569632693576</v>
      </c>
      <c r="L266" s="88">
        <v>8.5404558066357055</v>
      </c>
      <c r="M266" s="88">
        <v>8.5504334344502304</v>
      </c>
      <c r="N266" s="88">
        <v>5.5591309161898437</v>
      </c>
      <c r="O266" s="88">
        <v>4.9312431035860254</v>
      </c>
      <c r="P266" s="88">
        <v>4.1786665332843178</v>
      </c>
      <c r="Q266" s="88">
        <v>4.9196615537777504</v>
      </c>
      <c r="R266" s="88">
        <v>3.660281867290422</v>
      </c>
      <c r="S266" s="88">
        <v>4.3167829973070599</v>
      </c>
      <c r="T266" s="88">
        <v>3.8866731217585362</v>
      </c>
      <c r="U266" s="88">
        <v>3.1457604385559903</v>
      </c>
      <c r="V266" s="88">
        <v>3.5923513818983217</v>
      </c>
      <c r="W266" s="88">
        <v>2.7790319316940391</v>
      </c>
      <c r="X266" s="5"/>
      <c r="Y266" s="5"/>
      <c r="Z266" s="5"/>
      <c r="AA266" s="5"/>
      <c r="AB266" s="5"/>
      <c r="AC266" s="5"/>
    </row>
    <row r="267" spans="1:29" ht="16.5" thickBot="1" x14ac:dyDescent="0.3">
      <c r="A267" s="194" t="s">
        <v>304</v>
      </c>
      <c r="B267" s="195"/>
      <c r="C267" s="110">
        <v>0.47257959851761111</v>
      </c>
      <c r="D267" s="107">
        <v>11.763987479737267</v>
      </c>
      <c r="E267" s="107">
        <v>20.632690856592902</v>
      </c>
      <c r="F267" s="107">
        <v>25.919646387006711</v>
      </c>
      <c r="G267" s="107">
        <v>24.136367138272</v>
      </c>
      <c r="H267" s="107">
        <v>29.23473444173888</v>
      </c>
      <c r="I267" s="107">
        <v>21.077767613501287</v>
      </c>
      <c r="J267" s="107">
        <v>15.151943244853836</v>
      </c>
      <c r="K267" s="107">
        <v>9.2633817229811406</v>
      </c>
      <c r="L267" s="107">
        <v>5.6909340735527962</v>
      </c>
      <c r="M267" s="107">
        <v>5.7570325426698794</v>
      </c>
      <c r="N267" s="107">
        <v>4.3044036007212529</v>
      </c>
      <c r="O267" s="107">
        <v>3.8120493586937352</v>
      </c>
      <c r="P267" s="107">
        <v>3.5447579110209264</v>
      </c>
      <c r="Q267" s="107">
        <v>4.0077507504898007</v>
      </c>
      <c r="R267" s="107">
        <v>2.9579737769190277</v>
      </c>
      <c r="S267" s="107">
        <v>3.6020449187803401</v>
      </c>
      <c r="T267" s="107">
        <v>3.328908747558089</v>
      </c>
      <c r="U267" s="107">
        <v>2.4666933577020909</v>
      </c>
      <c r="V267" s="107">
        <v>3.0659323228321935</v>
      </c>
      <c r="W267" s="107">
        <v>2.3328808157109395</v>
      </c>
      <c r="X267" s="5"/>
      <c r="Y267" s="5"/>
      <c r="Z267" s="5"/>
      <c r="AA267" s="5"/>
      <c r="AB267" s="5"/>
      <c r="AC267" s="5"/>
    </row>
    <row r="268" spans="1:29" s="5" customFormat="1" ht="15.75" x14ac:dyDescent="0.25">
      <c r="A268" s="111" t="s">
        <v>3</v>
      </c>
      <c r="B268" s="111"/>
      <c r="C268" s="113">
        <f>AVERAGE(C260:C267)</f>
        <v>0.46681349763921109</v>
      </c>
      <c r="D268" s="113">
        <f>AVERAGE(D260:D267)</f>
        <v>10.634648077677479</v>
      </c>
      <c r="E268" s="113">
        <f t="shared" ref="E268" si="437">AVERAGE(E260:E267)</f>
        <v>17.113542337360627</v>
      </c>
      <c r="F268" s="113">
        <f t="shared" ref="F268" si="438">AVERAGE(F260:F267)</f>
        <v>21.261947378115618</v>
      </c>
      <c r="G268" s="113">
        <f>AVERAGE(G260:G267)</f>
        <v>20.999421452735074</v>
      </c>
      <c r="H268" s="113">
        <f t="shared" ref="H268" si="439">AVERAGE(H260:H267)</f>
        <v>29.975078058726066</v>
      </c>
      <c r="I268" s="113">
        <f t="shared" ref="I268" si="440">AVERAGE(I260:I267)</f>
        <v>20.607912900988524</v>
      </c>
      <c r="J268" s="113">
        <f t="shared" ref="J268" si="441">AVERAGE(J260:J267)</f>
        <v>15.165240787604565</v>
      </c>
      <c r="K268" s="113">
        <f t="shared" ref="K268" si="442">AVERAGE(K260:K267)</f>
        <v>9.2867795217136582</v>
      </c>
      <c r="L268" s="113">
        <f t="shared" ref="L268" si="443">AVERAGE(L260:L267)</f>
        <v>5.5294123387418814</v>
      </c>
      <c r="M268" s="113">
        <f t="shared" ref="M268" si="444">AVERAGE(M260:M267)</f>
        <v>5.7817943189545495</v>
      </c>
      <c r="N268" s="113">
        <f t="shared" ref="N268" si="445">AVERAGE(N260:N267)</f>
        <v>4.0142547991217645</v>
      </c>
      <c r="O268" s="113">
        <f t="shared" ref="O268" si="446">AVERAGE(O260:O267)</f>
        <v>3.5452965938956504</v>
      </c>
      <c r="P268" s="113">
        <f t="shared" ref="P268" si="447">AVERAGE(P260:P267)</f>
        <v>3.2523925607846826</v>
      </c>
      <c r="Q268" s="113">
        <f t="shared" ref="Q268" si="448">AVERAGE(Q260:Q267)</f>
        <v>3.7220686970390258</v>
      </c>
      <c r="R268" s="113">
        <f t="shared" ref="R268" si="449">AVERAGE(R260:R267)</f>
        <v>2.8009002737267217</v>
      </c>
      <c r="S268" s="113">
        <f t="shared" ref="S268" si="450">AVERAGE(S260:S267)</f>
        <v>3.3576262248137589</v>
      </c>
      <c r="T268" s="113">
        <f t="shared" ref="T268" si="451">AVERAGE(T260:T267)</f>
        <v>3.1898893695147343</v>
      </c>
      <c r="U268" s="113">
        <f t="shared" ref="U268" si="452">AVERAGE(U260:U267)</f>
        <v>2.4309021210150177</v>
      </c>
      <c r="V268" s="113">
        <f t="shared" ref="V268" si="453">AVERAGE(V260:V267)</f>
        <v>2.8804438234105563</v>
      </c>
      <c r="W268" s="113">
        <f t="shared" ref="W268" si="454">AVERAGE(W260:W267)</f>
        <v>2.061343777047429</v>
      </c>
    </row>
    <row r="269" spans="1:29" s="5" customFormat="1" ht="15.75" x14ac:dyDescent="0.25">
      <c r="A269" s="111" t="s">
        <v>4</v>
      </c>
      <c r="B269" s="111"/>
      <c r="C269" s="113">
        <f>STDEV(C260:C267)</f>
        <v>0.13148121446201286</v>
      </c>
      <c r="D269" s="113">
        <f>STDEV(D260:D267)</f>
        <v>2.2799432607877637</v>
      </c>
      <c r="E269" s="113">
        <f t="shared" ref="E269:W269" si="455">STDEV(E260:E267)</f>
        <v>3.5867239238361841</v>
      </c>
      <c r="F269" s="113">
        <f t="shared" si="455"/>
        <v>4.5324174246189601</v>
      </c>
      <c r="G269" s="113">
        <f t="shared" si="455"/>
        <v>4.2800201491553009</v>
      </c>
      <c r="H269" s="113">
        <f t="shared" si="455"/>
        <v>6.2168303668562661</v>
      </c>
      <c r="I269" s="113">
        <f t="shared" si="455"/>
        <v>5.6592509112563354</v>
      </c>
      <c r="J269" s="113">
        <f t="shared" si="455"/>
        <v>5.439688225770916</v>
      </c>
      <c r="K269" s="113">
        <f t="shared" si="455"/>
        <v>3.3066783311213812</v>
      </c>
      <c r="L269" s="113">
        <f t="shared" si="455"/>
        <v>1.7730291933023201</v>
      </c>
      <c r="M269" s="113">
        <f t="shared" si="455"/>
        <v>1.7527309395023185</v>
      </c>
      <c r="N269" s="113">
        <f t="shared" si="455"/>
        <v>1.1571201039881416</v>
      </c>
      <c r="O269" s="113">
        <f t="shared" si="455"/>
        <v>0.97492519301706215</v>
      </c>
      <c r="P269" s="113">
        <f t="shared" si="455"/>
        <v>0.84894407620851409</v>
      </c>
      <c r="Q269" s="113">
        <f t="shared" si="455"/>
        <v>1.0037860990989849</v>
      </c>
      <c r="R269" s="113">
        <f t="shared" si="455"/>
        <v>0.76518795325197919</v>
      </c>
      <c r="S269" s="113">
        <f t="shared" si="455"/>
        <v>0.96839792742918651</v>
      </c>
      <c r="T269" s="113">
        <f t="shared" si="455"/>
        <v>0.94912331922386983</v>
      </c>
      <c r="U269" s="113">
        <f t="shared" si="455"/>
        <v>0.77944766814387811</v>
      </c>
      <c r="V269" s="113">
        <f t="shared" si="455"/>
        <v>0.95423752438477194</v>
      </c>
      <c r="W269" s="113">
        <f t="shared" si="455"/>
        <v>0.69487567472097944</v>
      </c>
    </row>
    <row r="270" spans="1:29" s="5" customFormat="1" ht="15.75" x14ac:dyDescent="0.25">
      <c r="A270" s="111" t="s">
        <v>5</v>
      </c>
      <c r="B270" s="111"/>
      <c r="C270" s="113">
        <f>C269/(SQRT(8))</f>
        <v>4.6485629172366025E-2</v>
      </c>
      <c r="D270" s="113">
        <f t="shared" ref="D270" si="456">D269/(SQRT(8))</f>
        <v>0.80608167021179833</v>
      </c>
      <c r="E270" s="113">
        <f t="shared" ref="E270" si="457">E269/(SQRT(8))</f>
        <v>1.2680984043942938</v>
      </c>
      <c r="F270" s="113">
        <f t="shared" ref="F270" si="458">F269/(SQRT(8))</f>
        <v>1.602451548058067</v>
      </c>
      <c r="G270" s="113">
        <f t="shared" ref="G270" si="459">G269/(SQRT(8))</f>
        <v>1.5132156355413859</v>
      </c>
      <c r="H270" s="113">
        <f t="shared" ref="H270" si="460">H269/(SQRT(8))</f>
        <v>2.1979814549452588</v>
      </c>
      <c r="I270" s="113">
        <f t="shared" ref="I270" si="461">I269/(SQRT(8))</f>
        <v>2.0008473478927513</v>
      </c>
      <c r="J270" s="113">
        <f t="shared" ref="J270" si="462">J269/(SQRT(8))</f>
        <v>1.923220215991617</v>
      </c>
      <c r="K270" s="113">
        <f t="shared" ref="K270" si="463">K269/(SQRT(8))</f>
        <v>1.1690873355692721</v>
      </c>
      <c r="L270" s="113">
        <f t="shared" ref="L270" si="464">L269/(SQRT(8))</f>
        <v>0.6268604829128922</v>
      </c>
      <c r="M270" s="113">
        <f t="shared" ref="M270" si="465">M269/(SQRT(8))</f>
        <v>0.61968396645877888</v>
      </c>
      <c r="N270" s="113">
        <f t="shared" ref="N270" si="466">N269/(SQRT(8))</f>
        <v>0.40910373608864892</v>
      </c>
      <c r="O270" s="113">
        <f t="shared" ref="O270" si="467">O269/(SQRT(8))</f>
        <v>0.34468810756598417</v>
      </c>
      <c r="P270" s="113">
        <f t="shared" ref="P270" si="468">P269/(SQRT(8))</f>
        <v>0.30014705656759472</v>
      </c>
      <c r="Q270" s="113">
        <f t="shared" ref="Q270" si="469">Q269/(SQRT(8))</f>
        <v>0.35489197876684198</v>
      </c>
      <c r="R270" s="113">
        <f t="shared" ref="R270" si="470">R269/(SQRT(8))</f>
        <v>0.27053479531336466</v>
      </c>
      <c r="S270" s="113">
        <f t="shared" ref="S270" si="471">S269/(SQRT(8))</f>
        <v>0.34238037068608795</v>
      </c>
      <c r="T270" s="113">
        <f t="shared" ref="T270" si="472">T269/(SQRT(8))</f>
        <v>0.33556576760274126</v>
      </c>
      <c r="U270" s="113">
        <f t="shared" ref="U270" si="473">U269/(SQRT(8))</f>
        <v>0.27557636586228895</v>
      </c>
      <c r="V270" s="113">
        <f t="shared" ref="V270" si="474">V269/(SQRT(8))</f>
        <v>0.33737391217756785</v>
      </c>
      <c r="W270" s="113">
        <f t="shared" ref="W270" si="475">W269/(SQRT(8))</f>
        <v>0.24567565083839107</v>
      </c>
    </row>
    <row r="271" spans="1:29" ht="27" thickBot="1" x14ac:dyDescent="0.45">
      <c r="A271" s="87" t="s">
        <v>35</v>
      </c>
      <c r="B271" s="87"/>
      <c r="C271" s="89">
        <v>0</v>
      </c>
      <c r="D271" s="89">
        <v>1</v>
      </c>
      <c r="E271" s="89">
        <v>2</v>
      </c>
      <c r="F271" s="89">
        <v>3</v>
      </c>
      <c r="G271" s="89">
        <v>4</v>
      </c>
      <c r="H271" s="89">
        <v>5</v>
      </c>
      <c r="I271" s="89">
        <v>6</v>
      </c>
      <c r="J271" s="89">
        <v>7</v>
      </c>
      <c r="K271" s="89">
        <v>8</v>
      </c>
      <c r="L271" s="89">
        <v>9</v>
      </c>
      <c r="M271" s="89">
        <v>10</v>
      </c>
      <c r="N271" s="89">
        <v>11</v>
      </c>
      <c r="O271" s="89">
        <v>12</v>
      </c>
      <c r="P271" s="89">
        <v>13</v>
      </c>
      <c r="Q271" s="89">
        <v>14</v>
      </c>
      <c r="R271" s="89">
        <v>15</v>
      </c>
      <c r="S271" s="89">
        <v>16</v>
      </c>
      <c r="T271" s="89">
        <v>17</v>
      </c>
      <c r="U271" s="89">
        <v>18</v>
      </c>
      <c r="V271" s="89">
        <v>19</v>
      </c>
      <c r="W271" s="89">
        <v>20</v>
      </c>
      <c r="X271" s="87"/>
      <c r="Y271" s="87"/>
      <c r="Z271" s="87"/>
      <c r="AA271" s="87"/>
      <c r="AB271" s="87"/>
      <c r="AC271" s="2" t="s">
        <v>35</v>
      </c>
    </row>
    <row r="272" spans="1:29" ht="16.5" thickBot="1" x14ac:dyDescent="0.3">
      <c r="A272" s="194" t="s">
        <v>295</v>
      </c>
      <c r="B272" s="195"/>
      <c r="C272" s="88">
        <v>0.3021452646320833</v>
      </c>
      <c r="D272" s="88">
        <v>7.9890039498041672</v>
      </c>
      <c r="E272" s="88">
        <v>9.9568309192083344</v>
      </c>
      <c r="F272" s="88">
        <v>12.686142551375001</v>
      </c>
      <c r="G272" s="88">
        <v>11.959031353541667</v>
      </c>
      <c r="H272" s="88">
        <v>13.386018289416668</v>
      </c>
      <c r="I272" s="88">
        <v>7.9365244772916661</v>
      </c>
      <c r="J272" s="88">
        <v>6.6154702021541665</v>
      </c>
      <c r="K272" s="88">
        <v>4.5148540251208331</v>
      </c>
      <c r="L272" s="88">
        <v>2.9010792837125003</v>
      </c>
      <c r="M272" s="88">
        <v>3.4976604205249999</v>
      </c>
      <c r="N272" s="88">
        <v>2.4096378337375</v>
      </c>
      <c r="O272" s="88">
        <v>1.7622565217041668</v>
      </c>
      <c r="P272" s="88">
        <v>1.5308163193999995</v>
      </c>
      <c r="Q272" s="88">
        <v>1.5820392521708335</v>
      </c>
      <c r="R272" s="88">
        <v>1.1354351168791668</v>
      </c>
      <c r="S272" s="88">
        <v>1.3504725026999997</v>
      </c>
      <c r="T272" s="88">
        <v>1.0810498759583334</v>
      </c>
      <c r="U272" s="88">
        <v>0.76972755019166661</v>
      </c>
      <c r="V272" s="88">
        <v>0.56345592406208334</v>
      </c>
      <c r="W272" s="88">
        <v>9.8223850070833313E-2</v>
      </c>
      <c r="X272" s="5"/>
      <c r="Y272" s="5"/>
      <c r="Z272" s="5"/>
      <c r="AA272" s="5"/>
      <c r="AB272" s="5"/>
      <c r="AC272" s="5"/>
    </row>
    <row r="273" spans="1:29" ht="16.5" thickBot="1" x14ac:dyDescent="0.3">
      <c r="A273" s="194" t="s">
        <v>296</v>
      </c>
      <c r="B273" s="195"/>
      <c r="C273" s="88">
        <v>1.6527921193153543</v>
      </c>
      <c r="D273" s="88">
        <v>21.854254648146824</v>
      </c>
      <c r="E273" s="88">
        <v>34.096169998192458</v>
      </c>
      <c r="F273" s="88">
        <v>45.45207138282408</v>
      </c>
      <c r="G273" s="88">
        <v>41.846087585205026</v>
      </c>
      <c r="H273" s="88">
        <v>56.478550223210313</v>
      </c>
      <c r="I273" s="88">
        <v>49.943311875726195</v>
      </c>
      <c r="J273" s="88">
        <v>36.34097684024438</v>
      </c>
      <c r="K273" s="88">
        <v>21.38559047514385</v>
      </c>
      <c r="L273" s="88">
        <v>11.684544358034062</v>
      </c>
      <c r="M273" s="88">
        <v>12.994041264857145</v>
      </c>
      <c r="N273" s="88">
        <v>8.5847139735307536</v>
      </c>
      <c r="O273" s="88">
        <v>7.0679053188835992</v>
      </c>
      <c r="P273" s="88">
        <v>6.6120411558611769</v>
      </c>
      <c r="Q273" s="88">
        <v>7.6190911058499013</v>
      </c>
      <c r="R273" s="88">
        <v>5.3725259122048277</v>
      </c>
      <c r="S273" s="88">
        <v>6.2362512857879615</v>
      </c>
      <c r="T273" s="88">
        <v>5.9858094446908066</v>
      </c>
      <c r="U273" s="88">
        <v>4.3201390792696097</v>
      </c>
      <c r="V273" s="88">
        <v>5.0859537853151133</v>
      </c>
      <c r="W273" s="88">
        <v>3.9422203193010907</v>
      </c>
      <c r="X273" s="5"/>
      <c r="Y273" s="5"/>
      <c r="Z273" s="5"/>
      <c r="AA273" s="5"/>
      <c r="AB273" s="5"/>
      <c r="AC273" s="5"/>
    </row>
    <row r="274" spans="1:29" ht="16.5" thickBot="1" x14ac:dyDescent="0.3">
      <c r="A274" s="194" t="s">
        <v>297</v>
      </c>
      <c r="B274" s="195"/>
      <c r="C274" s="88">
        <v>0.28655964759004471</v>
      </c>
      <c r="D274" s="88">
        <v>6.3809346933090847</v>
      </c>
      <c r="E274" s="88">
        <v>9.098070426754763</v>
      </c>
      <c r="F274" s="88">
        <v>12.054491310632201</v>
      </c>
      <c r="G274" s="88">
        <v>12.580052567523925</v>
      </c>
      <c r="H274" s="88">
        <v>24.222881110188158</v>
      </c>
      <c r="I274" s="88">
        <v>23.082673467387504</v>
      </c>
      <c r="J274" s="88">
        <v>15.469103657377378</v>
      </c>
      <c r="K274" s="88">
        <v>6.5386205625006841</v>
      </c>
      <c r="L274" s="88">
        <v>3.693738428694525</v>
      </c>
      <c r="M274" s="88">
        <v>3.5053657227215771</v>
      </c>
      <c r="N274" s="88">
        <v>2.3702288147766968</v>
      </c>
      <c r="O274" s="88">
        <v>2.0031660163125893</v>
      </c>
      <c r="P274" s="88">
        <v>1.7811517533450001</v>
      </c>
      <c r="Q274" s="88">
        <v>1.987142223439851</v>
      </c>
      <c r="R274" s="88">
        <v>1.4787086072918156</v>
      </c>
      <c r="S274" s="88">
        <v>1.6848670491563689</v>
      </c>
      <c r="T274" s="88">
        <v>1.4682938860450596</v>
      </c>
      <c r="U274" s="88">
        <v>1.0244007778891073</v>
      </c>
      <c r="V274" s="88">
        <v>1.2176360731929405</v>
      </c>
      <c r="W274" s="88">
        <v>0.91997341336525584</v>
      </c>
      <c r="X274" s="5"/>
      <c r="Y274" s="5"/>
      <c r="Z274" s="5"/>
      <c r="AA274" s="5"/>
      <c r="AB274" s="5"/>
      <c r="AC274" s="5"/>
    </row>
    <row r="275" spans="1:29" ht="16.5" thickBot="1" x14ac:dyDescent="0.3">
      <c r="A275" s="194" t="s">
        <v>298</v>
      </c>
      <c r="B275" s="195"/>
      <c r="C275" s="88">
        <v>0.55054385204129175</v>
      </c>
      <c r="D275" s="88">
        <v>12.760197712388752</v>
      </c>
      <c r="E275" s="88">
        <v>19.132622046758335</v>
      </c>
      <c r="F275" s="88">
        <v>24.127915512102085</v>
      </c>
      <c r="G275" s="88">
        <v>25.03082217032917</v>
      </c>
      <c r="H275" s="88">
        <v>32.751773847341667</v>
      </c>
      <c r="I275" s="88">
        <v>22.078977899385421</v>
      </c>
      <c r="J275" s="88">
        <v>18.054174340043751</v>
      </c>
      <c r="K275" s="88">
        <v>11.314133739866669</v>
      </c>
      <c r="L275" s="88">
        <v>6.8553217214500002</v>
      </c>
      <c r="M275" s="88">
        <v>7.1925851431512493</v>
      </c>
      <c r="N275" s="88">
        <v>5.1243107843029154</v>
      </c>
      <c r="O275" s="88">
        <v>4.6089447610406244</v>
      </c>
      <c r="P275" s="88">
        <v>3.5172137314747913</v>
      </c>
      <c r="Q275" s="88">
        <v>3.9092142247447921</v>
      </c>
      <c r="R275" s="88">
        <v>2.9275383778864579</v>
      </c>
      <c r="S275" s="88">
        <v>3.3630189377162494</v>
      </c>
      <c r="T275" s="88">
        <v>2.8758697456012507</v>
      </c>
      <c r="U275" s="88">
        <v>2.102710426640833</v>
      </c>
      <c r="V275" s="88">
        <v>2.2344161563137503</v>
      </c>
      <c r="W275" s="88">
        <v>1.6725062252656513</v>
      </c>
      <c r="X275" s="5"/>
      <c r="Y275" s="5"/>
      <c r="Z275" s="5"/>
      <c r="AA275" s="5"/>
      <c r="AB275" s="5"/>
      <c r="AC275" s="5"/>
    </row>
    <row r="276" spans="1:29" ht="16.5" thickBot="1" x14ac:dyDescent="0.3">
      <c r="A276" s="194" t="s">
        <v>299</v>
      </c>
      <c r="B276" s="195"/>
      <c r="C276" s="88">
        <v>0.74567917352563839</v>
      </c>
      <c r="D276" s="88">
        <v>18.617207394687689</v>
      </c>
      <c r="E276" s="88">
        <v>31.630714089830995</v>
      </c>
      <c r="F276" s="88">
        <v>43.444687549479205</v>
      </c>
      <c r="G276" s="88">
        <v>40.854319935228247</v>
      </c>
      <c r="H276" s="88">
        <v>42.208245533669732</v>
      </c>
      <c r="I276" s="88">
        <v>34.27397048412476</v>
      </c>
      <c r="J276" s="88">
        <v>26.272415053275871</v>
      </c>
      <c r="K276" s="88">
        <v>16.631212215132251</v>
      </c>
      <c r="L276" s="88">
        <v>9.0965952736871376</v>
      </c>
      <c r="M276" s="88">
        <v>8.9426107068679883</v>
      </c>
      <c r="N276" s="88">
        <v>6.5448191509199702</v>
      </c>
      <c r="O276" s="88">
        <v>5.5912031590248077</v>
      </c>
      <c r="P276" s="88">
        <v>5.4883626596090433</v>
      </c>
      <c r="Q276" s="88">
        <v>5.5431482993258703</v>
      </c>
      <c r="R276" s="88">
        <v>3.7101064579153289</v>
      </c>
      <c r="S276" s="88">
        <v>4.5186157087208896</v>
      </c>
      <c r="T276" s="88">
        <v>4.0083980312839218</v>
      </c>
      <c r="U276" s="88">
        <v>3.1930535352269107</v>
      </c>
      <c r="V276" s="88">
        <v>3.885928644355173</v>
      </c>
      <c r="W276" s="88">
        <v>3.1174351913912961</v>
      </c>
      <c r="X276" s="5"/>
      <c r="Y276" s="5"/>
      <c r="Z276" s="5"/>
      <c r="AA276" s="5"/>
      <c r="AB276" s="5"/>
      <c r="AC276" s="5"/>
    </row>
    <row r="277" spans="1:29" ht="16.5" thickBot="1" x14ac:dyDescent="0.3">
      <c r="A277" s="194" t="s">
        <v>300</v>
      </c>
      <c r="B277" s="195"/>
      <c r="C277" s="88">
        <v>0.52258206593329559</v>
      </c>
      <c r="D277" s="88">
        <v>12.232673375255329</v>
      </c>
      <c r="E277" s="88">
        <v>20.3724286274844</v>
      </c>
      <c r="F277" s="88">
        <v>26.632957193866986</v>
      </c>
      <c r="G277" s="88">
        <v>25.715426223618547</v>
      </c>
      <c r="H277" s="88">
        <v>28.294841916423145</v>
      </c>
      <c r="I277" s="88">
        <v>27.69154478645406</v>
      </c>
      <c r="J277" s="88">
        <v>26.395633012660518</v>
      </c>
      <c r="K277" s="88">
        <v>14.224251251445267</v>
      </c>
      <c r="L277" s="88">
        <v>8.9113032532334664</v>
      </c>
      <c r="M277" s="88">
        <v>9.7791116394808277</v>
      </c>
      <c r="N277" s="88">
        <v>6.0630776487213272</v>
      </c>
      <c r="O277" s="88">
        <v>4.8673982233371245</v>
      </c>
      <c r="P277" s="88">
        <v>4.3493015069655989</v>
      </c>
      <c r="Q277" s="88">
        <v>4.809484166943137</v>
      </c>
      <c r="R277" s="88">
        <v>3.9340286236064657</v>
      </c>
      <c r="S277" s="88">
        <v>4.2857543546443004</v>
      </c>
      <c r="T277" s="88">
        <v>3.8653112398341181</v>
      </c>
      <c r="U277" s="88">
        <v>2.8309246137843731</v>
      </c>
      <c r="V277" s="88">
        <v>3.1373222308267432</v>
      </c>
      <c r="W277" s="88">
        <v>2.556710265401164</v>
      </c>
      <c r="X277" s="5"/>
      <c r="Y277" s="5"/>
      <c r="Z277" s="5"/>
      <c r="AA277" s="5"/>
      <c r="AB277" s="5"/>
      <c r="AC277" s="5"/>
    </row>
    <row r="278" spans="1:29" ht="16.5" thickBot="1" x14ac:dyDescent="0.3">
      <c r="A278" s="194" t="s">
        <v>301</v>
      </c>
      <c r="B278" s="195"/>
      <c r="C278" s="88">
        <v>0.6343165051197287</v>
      </c>
      <c r="D278" s="88">
        <v>17.176237240347351</v>
      </c>
      <c r="E278" s="88">
        <v>29.561680680354318</v>
      </c>
      <c r="F278" s="88">
        <v>38.485356075459599</v>
      </c>
      <c r="G278" s="88">
        <v>36.671061828663795</v>
      </c>
      <c r="H278" s="88">
        <v>40.275629065336659</v>
      </c>
      <c r="I278" s="88">
        <v>41.838192885220401</v>
      </c>
      <c r="J278" s="88">
        <v>33.985209801274344</v>
      </c>
      <c r="K278" s="88">
        <v>17.510947433086859</v>
      </c>
      <c r="L278" s="88">
        <v>9.6989027114012227</v>
      </c>
      <c r="M278" s="88">
        <v>9.7221695831164254</v>
      </c>
      <c r="N278" s="88">
        <v>6.6309463139639409</v>
      </c>
      <c r="O278" s="88">
        <v>5.896884100060575</v>
      </c>
      <c r="P278" s="88">
        <v>5.3569459471942009</v>
      </c>
      <c r="Q278" s="88">
        <v>6.1061154550018104</v>
      </c>
      <c r="R278" s="88">
        <v>4.4290809057111771</v>
      </c>
      <c r="S278" s="88">
        <v>5.349155386925851</v>
      </c>
      <c r="T278" s="88">
        <v>4.969271590798007</v>
      </c>
      <c r="U278" s="88">
        <v>3.755674914353079</v>
      </c>
      <c r="V278" s="88">
        <v>4.3021295584481738</v>
      </c>
      <c r="W278" s="88">
        <v>3.2373920783030634</v>
      </c>
      <c r="X278" s="5"/>
      <c r="Y278" s="5"/>
      <c r="Z278" s="5"/>
      <c r="AA278" s="5"/>
      <c r="AB278" s="5"/>
      <c r="AC278" s="5"/>
    </row>
    <row r="279" spans="1:29" s="5" customFormat="1" ht="16.5" thickBot="1" x14ac:dyDescent="0.3">
      <c r="A279" s="194" t="s">
        <v>305</v>
      </c>
      <c r="B279" s="195"/>
      <c r="C279" s="88">
        <v>0.57928303071338882</v>
      </c>
      <c r="D279" s="88">
        <v>12.463462193718728</v>
      </c>
      <c r="E279" s="88">
        <v>18.668423162596032</v>
      </c>
      <c r="F279" s="88">
        <v>26.584026627694442</v>
      </c>
      <c r="G279" s="88">
        <v>26.385543686594442</v>
      </c>
      <c r="H279" s="88">
        <v>27.715956160740475</v>
      </c>
      <c r="I279" s="88">
        <v>27.688432263845243</v>
      </c>
      <c r="J279" s="88">
        <v>23.011773692702388</v>
      </c>
      <c r="K279" s="88">
        <v>12.131985342770632</v>
      </c>
      <c r="L279" s="88">
        <v>6.6606773617007926</v>
      </c>
      <c r="M279" s="88">
        <v>6.7958387184448412</v>
      </c>
      <c r="N279" s="88">
        <v>4.7647727175382535</v>
      </c>
      <c r="O279" s="88">
        <v>4.0460143776080963</v>
      </c>
      <c r="P279" s="88">
        <v>3.6789553754962698</v>
      </c>
      <c r="Q279" s="88">
        <v>4.3273555633985712</v>
      </c>
      <c r="R279" s="88">
        <v>2.9376900388960316</v>
      </c>
      <c r="S279" s="88">
        <v>3.4635225277928576</v>
      </c>
      <c r="T279" s="88">
        <v>3.1189220083300793</v>
      </c>
      <c r="U279" s="88">
        <v>2.3931609890104757</v>
      </c>
      <c r="V279" s="88">
        <v>2.8113744709542861</v>
      </c>
      <c r="W279" s="88">
        <v>2.0982747526406347</v>
      </c>
    </row>
    <row r="280" spans="1:29" s="5" customFormat="1" ht="16.5" thickBot="1" x14ac:dyDescent="0.3">
      <c r="A280" s="194" t="s">
        <v>304</v>
      </c>
      <c r="B280" s="195"/>
      <c r="C280" s="110">
        <v>0.51310602940408734</v>
      </c>
      <c r="D280" s="107">
        <v>11.749474889128857</v>
      </c>
      <c r="E280" s="107">
        <v>22.141180401571532</v>
      </c>
      <c r="F280" s="107">
        <v>30.935653935716985</v>
      </c>
      <c r="G280" s="107">
        <v>29.738360038907956</v>
      </c>
      <c r="H280" s="107">
        <v>28.432303963139145</v>
      </c>
      <c r="I280" s="107">
        <v>21.602182981567292</v>
      </c>
      <c r="J280" s="107">
        <v>18.637836689723368</v>
      </c>
      <c r="K280" s="107">
        <v>12.475838105702847</v>
      </c>
      <c r="L280" s="107">
        <v>7.9654629708529834</v>
      </c>
      <c r="M280" s="107">
        <v>8.3423936906732408</v>
      </c>
      <c r="N280" s="107">
        <v>5.3361427987541195</v>
      </c>
      <c r="O280" s="107">
        <v>4.6819815446420527</v>
      </c>
      <c r="P280" s="107">
        <v>4.4452487894421626</v>
      </c>
      <c r="Q280" s="107">
        <v>4.6054287290716696</v>
      </c>
      <c r="R280" s="107">
        <v>3.4276485636555964</v>
      </c>
      <c r="S280" s="107">
        <v>4.0127488067999435</v>
      </c>
      <c r="T280" s="107">
        <v>3.5797648013170464</v>
      </c>
      <c r="U280" s="107">
        <v>2.7047139027241562</v>
      </c>
      <c r="V280" s="107">
        <v>3.1042457860283554</v>
      </c>
      <c r="W280" s="107">
        <v>2.3495483728437265</v>
      </c>
    </row>
    <row r="281" spans="1:29" s="5" customFormat="1" ht="15.75" x14ac:dyDescent="0.25">
      <c r="A281" s="111" t="s">
        <v>3</v>
      </c>
      <c r="B281" s="111"/>
      <c r="C281" s="88">
        <f>AVERAGE(C272:C280)</f>
        <v>0.64300085425276809</v>
      </c>
      <c r="D281" s="88">
        <f>AVERAGE(D272:D280)</f>
        <v>13.469271788531865</v>
      </c>
      <c r="E281" s="88">
        <f t="shared" ref="E281" si="476">AVERAGE(E272:E280)</f>
        <v>21.628680039194577</v>
      </c>
      <c r="F281" s="88">
        <f t="shared" ref="F281" si="477">AVERAGE(F272:F280)</f>
        <v>28.933700237683396</v>
      </c>
      <c r="G281" s="88">
        <f t="shared" ref="G281" si="478">AVERAGE(G272:G280)</f>
        <v>27.864522821068089</v>
      </c>
      <c r="H281" s="88">
        <f t="shared" ref="H281" si="479">AVERAGE(H272:H280)</f>
        <v>32.640688901051774</v>
      </c>
      <c r="I281" s="88">
        <f t="shared" ref="I281" si="480">AVERAGE(I272:I280)</f>
        <v>28.459534569000287</v>
      </c>
      <c r="J281" s="88">
        <f t="shared" ref="J281" si="481">AVERAGE(J272:J280)</f>
        <v>22.753621476606238</v>
      </c>
      <c r="K281" s="88">
        <f t="shared" ref="K281" si="482">AVERAGE(K272:K280)</f>
        <v>12.969714794529988</v>
      </c>
      <c r="L281" s="88">
        <f t="shared" ref="L281" si="483">AVERAGE(L272:L280)</f>
        <v>7.4964028180851887</v>
      </c>
      <c r="M281" s="88">
        <f t="shared" ref="M281" si="484">AVERAGE(M272:M280)</f>
        <v>7.8635307655375879</v>
      </c>
      <c r="N281" s="88">
        <f t="shared" ref="N281" si="485">AVERAGE(N272:N280)</f>
        <v>5.3142944484717187</v>
      </c>
      <c r="O281" s="88">
        <f t="shared" ref="O281" si="486">AVERAGE(O272:O280)</f>
        <v>4.5028615580681821</v>
      </c>
      <c r="P281" s="88">
        <f>AVERAGE(P272:P280)</f>
        <v>4.0844485820875827</v>
      </c>
      <c r="Q281" s="88">
        <f t="shared" ref="Q281" si="487">AVERAGE(Q272:Q280)</f>
        <v>4.4987798911051593</v>
      </c>
      <c r="R281" s="88">
        <f t="shared" ref="R281" si="488">AVERAGE(R272:R280)</f>
        <v>3.2614180671163187</v>
      </c>
      <c r="S281" s="88">
        <f t="shared" ref="S281" si="489">AVERAGE(S272:S280)</f>
        <v>3.8071562844716027</v>
      </c>
      <c r="T281" s="88">
        <f t="shared" ref="T281" si="490">AVERAGE(T272:T280)</f>
        <v>3.4391878470954023</v>
      </c>
      <c r="U281" s="88">
        <f t="shared" ref="U281" si="491">AVERAGE(U272:U280)</f>
        <v>2.566056198787801</v>
      </c>
      <c r="V281" s="88">
        <f t="shared" ref="V281" si="492">AVERAGE(V272:V280)</f>
        <v>2.9269402921662904</v>
      </c>
      <c r="W281" s="88">
        <f t="shared" ref="W281" si="493">AVERAGE(W272:W280)</f>
        <v>2.2213649409536353</v>
      </c>
    </row>
    <row r="282" spans="1:29" s="5" customFormat="1" ht="15.75" x14ac:dyDescent="0.25">
      <c r="A282" s="111" t="s">
        <v>4</v>
      </c>
      <c r="B282" s="111"/>
      <c r="C282" s="88">
        <f>STDEV(C272:C280)</f>
        <v>0.40581879104863966</v>
      </c>
      <c r="D282" s="88">
        <f t="shared" ref="D282:W282" si="494">STDEV(D272:D280)</f>
        <v>4.9602160459400864</v>
      </c>
      <c r="E282" s="88">
        <f>STDEV(E272:E280)</f>
        <v>8.8635065003039983</v>
      </c>
      <c r="F282" s="88">
        <f t="shared" si="494"/>
        <v>12.049211914752199</v>
      </c>
      <c r="G282" s="88">
        <f t="shared" si="494"/>
        <v>10.878424300711453</v>
      </c>
      <c r="H282" s="88">
        <f>STDEV(H272:H280)</f>
        <v>12.35181228727062</v>
      </c>
      <c r="I282" s="88">
        <f t="shared" si="494"/>
        <v>12.315501464250262</v>
      </c>
      <c r="J282" s="88">
        <f t="shared" si="494"/>
        <v>9.2803974532363842</v>
      </c>
      <c r="K282" s="88">
        <f t="shared" si="494"/>
        <v>5.2792101626315171</v>
      </c>
      <c r="L282" s="88">
        <f t="shared" si="494"/>
        <v>2.8253492871850439</v>
      </c>
      <c r="M282" s="88">
        <f t="shared" si="494"/>
        <v>3.0513195975023608</v>
      </c>
      <c r="N282" s="88">
        <f t="shared" si="494"/>
        <v>1.998348728011315</v>
      </c>
      <c r="O282" s="88">
        <f t="shared" si="494"/>
        <v>1.726686258843557</v>
      </c>
      <c r="P282" s="88">
        <f t="shared" si="494"/>
        <v>1.6767403828701815</v>
      </c>
      <c r="Q282" s="88">
        <f t="shared" si="494"/>
        <v>1.8944379077020685</v>
      </c>
      <c r="R282" s="88">
        <f t="shared" si="494"/>
        <v>1.3423721379954414</v>
      </c>
      <c r="S282" s="88">
        <f>STDEV(S272:S280)</f>
        <v>1.5775975251636536</v>
      </c>
      <c r="T282" s="88">
        <f t="shared" si="494"/>
        <v>1.5498756511143832</v>
      </c>
      <c r="U282" s="88">
        <f t="shared" si="494"/>
        <v>1.1631093265860659</v>
      </c>
      <c r="V282" s="88">
        <f t="shared" si="494"/>
        <v>1.4382526572477414</v>
      </c>
      <c r="W282" s="88">
        <f t="shared" si="494"/>
        <v>1.1959948178031856</v>
      </c>
    </row>
    <row r="283" spans="1:29" ht="15.75" x14ac:dyDescent="0.25">
      <c r="A283" s="111" t="s">
        <v>5</v>
      </c>
      <c r="B283" s="111"/>
      <c r="C283" s="88">
        <f>C282/(SQRT(9))</f>
        <v>0.13527293034954654</v>
      </c>
      <c r="D283" s="88">
        <f t="shared" ref="D283" si="495">D282/(SQRT(9))</f>
        <v>1.6534053486466955</v>
      </c>
      <c r="E283" s="88">
        <f t="shared" ref="E283" si="496">E282/(SQRT(9))</f>
        <v>2.9545021667679996</v>
      </c>
      <c r="F283" s="88">
        <f t="shared" ref="F283" si="497">F282/(SQRT(9))</f>
        <v>4.016403971584066</v>
      </c>
      <c r="G283" s="88">
        <f>G282/(SQRT(9))</f>
        <v>3.6261414335704845</v>
      </c>
      <c r="H283" s="88">
        <f t="shared" ref="H283" si="498">H282/(SQRT(9))</f>
        <v>4.1172707624235398</v>
      </c>
      <c r="I283" s="88">
        <f t="shared" ref="I283" si="499">I282/(SQRT(9))</f>
        <v>4.1051671547500872</v>
      </c>
      <c r="J283" s="88">
        <f t="shared" ref="J283" si="500">J282/(SQRT(9))</f>
        <v>3.0934658177454613</v>
      </c>
      <c r="K283" s="88">
        <f t="shared" ref="K283" si="501">K282/(SQRT(9))</f>
        <v>1.7597367208771724</v>
      </c>
      <c r="L283" s="88">
        <f t="shared" ref="L283" si="502">L282/(SQRT(9))</f>
        <v>0.94178309572834795</v>
      </c>
      <c r="M283" s="88">
        <f t="shared" ref="M283" si="503">M282/(SQRT(9))</f>
        <v>1.0171065325007869</v>
      </c>
      <c r="N283" s="88">
        <f t="shared" ref="N283" si="504">N282/(SQRT(9))</f>
        <v>0.66611624267043834</v>
      </c>
      <c r="O283" s="88">
        <f t="shared" ref="O283" si="505">O282/(SQRT(9))</f>
        <v>0.57556208628118566</v>
      </c>
      <c r="P283" s="88">
        <f t="shared" ref="P283" si="506">P282/(SQRT(9))</f>
        <v>0.55891346095672712</v>
      </c>
      <c r="Q283" s="88">
        <f t="shared" ref="Q283" si="507">Q282/(SQRT(9))</f>
        <v>0.63147930256735618</v>
      </c>
      <c r="R283" s="88">
        <f t="shared" ref="R283" si="508">R282/(SQRT(9))</f>
        <v>0.44745737933181379</v>
      </c>
      <c r="S283" s="88">
        <f t="shared" ref="S283" si="509">S282/(SQRT(9))</f>
        <v>0.52586584172121786</v>
      </c>
      <c r="T283" s="88">
        <f t="shared" ref="T283" si="510">T282/(SQRT(9))</f>
        <v>0.51662521703812769</v>
      </c>
      <c r="U283" s="88">
        <f t="shared" ref="U283" si="511">U282/(SQRT(9))</f>
        <v>0.38770310886202197</v>
      </c>
      <c r="V283" s="88">
        <f t="shared" ref="V283" si="512">V282/(SQRT(9))</f>
        <v>0.47941755241591383</v>
      </c>
      <c r="W283" s="88">
        <f t="shared" ref="W283" si="513">W282/(SQRT(9))</f>
        <v>0.39866493926772856</v>
      </c>
      <c r="X283" s="5"/>
      <c r="Y283" s="5"/>
      <c r="Z283" s="5"/>
      <c r="AA283" s="5"/>
      <c r="AB283" s="5"/>
      <c r="AC283" s="5"/>
    </row>
    <row r="284" spans="1:29" s="5" customFormat="1" ht="15.75" x14ac:dyDescent="0.25">
      <c r="A284" s="111"/>
      <c r="B284" s="111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</row>
    <row r="285" spans="1:29" ht="36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5.75" x14ac:dyDescent="0.25">
      <c r="A286" s="222" t="s">
        <v>330</v>
      </c>
      <c r="B286" s="222"/>
      <c r="C286" s="222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23.25" x14ac:dyDescent="0.35">
      <c r="A287" s="196" t="s">
        <v>427</v>
      </c>
      <c r="B287" s="196"/>
      <c r="C287" s="196"/>
      <c r="D287" s="196"/>
      <c r="E287" s="196"/>
      <c r="F287" s="196"/>
      <c r="G287" s="196"/>
      <c r="H287" s="196"/>
      <c r="I287" s="196"/>
      <c r="J287" s="196"/>
      <c r="K287" s="196"/>
      <c r="L287" s="196"/>
      <c r="M287" s="196"/>
      <c r="N287" s="196"/>
      <c r="O287" s="196"/>
      <c r="P287" s="196"/>
      <c r="Q287" s="196"/>
      <c r="R287" s="196"/>
      <c r="S287" s="196"/>
      <c r="T287" s="196"/>
      <c r="U287" s="196"/>
      <c r="V287" s="196"/>
      <c r="W287" s="196"/>
      <c r="X287" s="5"/>
      <c r="Y287" s="5"/>
      <c r="Z287" s="5"/>
      <c r="AA287" s="5"/>
      <c r="AB287" s="5"/>
      <c r="AC287" s="5"/>
    </row>
    <row r="288" spans="1:29" x14ac:dyDescent="0.25">
      <c r="A288" s="192" t="s">
        <v>419</v>
      </c>
      <c r="B288" s="192"/>
      <c r="C288" s="89">
        <v>0</v>
      </c>
      <c r="D288" s="89">
        <v>1</v>
      </c>
      <c r="E288" s="89">
        <v>2</v>
      </c>
      <c r="F288" s="89">
        <v>3</v>
      </c>
      <c r="G288" s="89">
        <v>4</v>
      </c>
      <c r="H288" s="89">
        <v>5</v>
      </c>
      <c r="I288" s="89">
        <v>6</v>
      </c>
      <c r="J288" s="89">
        <v>7</v>
      </c>
      <c r="K288" s="89">
        <v>8</v>
      </c>
      <c r="L288" s="89">
        <v>9</v>
      </c>
      <c r="M288" s="89">
        <v>10</v>
      </c>
      <c r="N288" s="89">
        <v>11</v>
      </c>
      <c r="O288" s="89">
        <v>12</v>
      </c>
      <c r="P288" s="89">
        <v>13</v>
      </c>
      <c r="Q288" s="89">
        <v>14</v>
      </c>
      <c r="R288" s="89">
        <v>15</v>
      </c>
      <c r="S288" s="89">
        <v>16</v>
      </c>
      <c r="T288" s="89">
        <v>17</v>
      </c>
      <c r="U288" s="89">
        <v>18</v>
      </c>
      <c r="V288" s="89">
        <v>19</v>
      </c>
      <c r="W288" s="89">
        <v>20</v>
      </c>
      <c r="X288" s="5"/>
      <c r="Y288" s="5"/>
      <c r="Z288" s="5"/>
      <c r="AA288" s="5"/>
      <c r="AB288" s="5"/>
      <c r="AC288" s="5"/>
    </row>
    <row r="289" spans="1:29" ht="18.75" x14ac:dyDescent="0.3">
      <c r="A289" s="90" t="s">
        <v>120</v>
      </c>
      <c r="B289" s="91"/>
      <c r="C289" s="136" t="s">
        <v>310</v>
      </c>
      <c r="D289" s="141" t="s">
        <v>104</v>
      </c>
      <c r="E289" s="136" t="s">
        <v>310</v>
      </c>
      <c r="F289" s="136" t="s">
        <v>310</v>
      </c>
      <c r="G289" s="136" t="s">
        <v>310</v>
      </c>
      <c r="H289" s="136" t="s">
        <v>310</v>
      </c>
      <c r="I289" s="136" t="s">
        <v>310</v>
      </c>
      <c r="J289" s="136" t="s">
        <v>310</v>
      </c>
      <c r="K289" s="136" t="s">
        <v>310</v>
      </c>
      <c r="L289" s="136" t="s">
        <v>310</v>
      </c>
      <c r="M289" s="136" t="s">
        <v>310</v>
      </c>
      <c r="N289" s="136" t="s">
        <v>310</v>
      </c>
      <c r="O289" s="136" t="s">
        <v>310</v>
      </c>
      <c r="P289" s="136" t="s">
        <v>310</v>
      </c>
      <c r="Q289" s="136" t="s">
        <v>310</v>
      </c>
      <c r="R289" s="136" t="s">
        <v>310</v>
      </c>
      <c r="S289" s="136" t="s">
        <v>310</v>
      </c>
      <c r="T289" s="136" t="s">
        <v>310</v>
      </c>
      <c r="U289" s="136" t="s">
        <v>310</v>
      </c>
      <c r="V289" s="136" t="s">
        <v>310</v>
      </c>
      <c r="W289" s="136" t="s">
        <v>310</v>
      </c>
      <c r="X289" s="5"/>
      <c r="Y289" s="5"/>
      <c r="Z289" s="5"/>
      <c r="AA289" s="5"/>
      <c r="AB289" s="5"/>
      <c r="AC289" s="5"/>
    </row>
    <row r="290" spans="1:29" ht="18.75" x14ac:dyDescent="0.3">
      <c r="A290" s="90" t="s">
        <v>121</v>
      </c>
      <c r="B290" s="91"/>
      <c r="C290" s="136" t="s">
        <v>310</v>
      </c>
      <c r="D290" s="141" t="s">
        <v>104</v>
      </c>
      <c r="E290" s="136" t="s">
        <v>310</v>
      </c>
      <c r="F290" s="136" t="s">
        <v>310</v>
      </c>
      <c r="G290" s="136" t="s">
        <v>310</v>
      </c>
      <c r="H290" s="136" t="s">
        <v>310</v>
      </c>
      <c r="I290" s="136" t="s">
        <v>310</v>
      </c>
      <c r="J290" s="136" t="s">
        <v>310</v>
      </c>
      <c r="K290" s="136" t="s">
        <v>310</v>
      </c>
      <c r="L290" s="136" t="s">
        <v>310</v>
      </c>
      <c r="M290" s="136" t="s">
        <v>310</v>
      </c>
      <c r="N290" s="136" t="s">
        <v>310</v>
      </c>
      <c r="O290" s="136" t="s">
        <v>310</v>
      </c>
      <c r="P290" s="142" t="s">
        <v>307</v>
      </c>
      <c r="Q290" s="142" t="s">
        <v>307</v>
      </c>
      <c r="R290" s="142" t="s">
        <v>307</v>
      </c>
      <c r="S290" s="142" t="s">
        <v>307</v>
      </c>
      <c r="T290" s="142" t="s">
        <v>307</v>
      </c>
      <c r="U290" s="142" t="s">
        <v>307</v>
      </c>
      <c r="V290" s="142" t="s">
        <v>307</v>
      </c>
      <c r="W290" s="142" t="s">
        <v>307</v>
      </c>
      <c r="X290" s="5"/>
      <c r="Y290" s="5"/>
      <c r="Z290" s="5"/>
      <c r="AA290" s="5"/>
      <c r="AB290" s="5"/>
      <c r="AC290" s="5"/>
    </row>
    <row r="291" spans="1:29" ht="18.75" x14ac:dyDescent="0.3">
      <c r="A291" s="90" t="s">
        <v>122</v>
      </c>
      <c r="B291" s="92"/>
      <c r="C291" s="138" t="s">
        <v>307</v>
      </c>
      <c r="D291" s="141" t="s">
        <v>104</v>
      </c>
      <c r="E291" s="138" t="s">
        <v>307</v>
      </c>
      <c r="F291" s="136" t="s">
        <v>310</v>
      </c>
      <c r="G291" s="138" t="s">
        <v>307</v>
      </c>
      <c r="H291" s="138" t="s">
        <v>307</v>
      </c>
      <c r="I291" s="138" t="s">
        <v>307</v>
      </c>
      <c r="J291" s="138" t="s">
        <v>307</v>
      </c>
      <c r="K291" s="138" t="s">
        <v>307</v>
      </c>
      <c r="L291" s="138" t="s">
        <v>307</v>
      </c>
      <c r="M291" s="138" t="s">
        <v>307</v>
      </c>
      <c r="N291" s="138" t="s">
        <v>307</v>
      </c>
      <c r="O291" s="138" t="s">
        <v>307</v>
      </c>
      <c r="P291" s="138" t="s">
        <v>307</v>
      </c>
      <c r="Q291" s="138" t="s">
        <v>307</v>
      </c>
      <c r="R291" s="138" t="s">
        <v>307</v>
      </c>
      <c r="S291" s="138" t="s">
        <v>307</v>
      </c>
      <c r="T291" s="138" t="s">
        <v>307</v>
      </c>
      <c r="U291" s="138" t="s">
        <v>307</v>
      </c>
      <c r="V291" s="138" t="s">
        <v>307</v>
      </c>
      <c r="W291" s="138" t="s">
        <v>307</v>
      </c>
      <c r="X291" s="5"/>
      <c r="Y291" s="5"/>
      <c r="Z291" s="5"/>
      <c r="AA291" s="5"/>
      <c r="AB291" s="5"/>
      <c r="AC291" s="5"/>
    </row>
    <row r="292" spans="1:29" ht="18.75" x14ac:dyDescent="0.3">
      <c r="A292" s="90" t="s">
        <v>308</v>
      </c>
      <c r="B292" s="92"/>
      <c r="C292" s="138" t="s">
        <v>307</v>
      </c>
      <c r="D292" s="141" t="s">
        <v>307</v>
      </c>
      <c r="E292" s="138" t="s">
        <v>307</v>
      </c>
      <c r="F292" s="138" t="s">
        <v>307</v>
      </c>
      <c r="G292" s="138" t="s">
        <v>307</v>
      </c>
      <c r="H292" s="138" t="s">
        <v>307</v>
      </c>
      <c r="I292" s="138" t="s">
        <v>307</v>
      </c>
      <c r="J292" s="138" t="s">
        <v>307</v>
      </c>
      <c r="K292" s="138" t="s">
        <v>307</v>
      </c>
      <c r="L292" s="138" t="s">
        <v>307</v>
      </c>
      <c r="M292" s="138" t="s">
        <v>307</v>
      </c>
      <c r="N292" s="138" t="s">
        <v>307</v>
      </c>
      <c r="O292" s="138" t="s">
        <v>307</v>
      </c>
      <c r="P292" s="138" t="s">
        <v>307</v>
      </c>
      <c r="Q292" s="138" t="s">
        <v>307</v>
      </c>
      <c r="R292" s="138" t="s">
        <v>307</v>
      </c>
      <c r="S292" s="138" t="s">
        <v>307</v>
      </c>
      <c r="T292" s="138" t="s">
        <v>307</v>
      </c>
      <c r="U292" s="138" t="s">
        <v>307</v>
      </c>
      <c r="V292" s="138" t="s">
        <v>307</v>
      </c>
      <c r="W292" s="138" t="s">
        <v>307</v>
      </c>
      <c r="X292" s="5"/>
      <c r="Y292" s="5"/>
      <c r="Z292" s="5"/>
      <c r="AA292" s="5"/>
      <c r="AB292" s="5"/>
      <c r="AC292" s="5"/>
    </row>
    <row r="293" spans="1:29" ht="18.75" x14ac:dyDescent="0.3">
      <c r="A293" s="90" t="s">
        <v>117</v>
      </c>
      <c r="B293" s="92"/>
      <c r="C293" s="136" t="s">
        <v>310</v>
      </c>
      <c r="D293" s="141" t="s">
        <v>310</v>
      </c>
      <c r="E293" s="136" t="s">
        <v>310</v>
      </c>
      <c r="F293" s="136" t="s">
        <v>310</v>
      </c>
      <c r="G293" s="136" t="s">
        <v>310</v>
      </c>
      <c r="H293" s="136" t="s">
        <v>310</v>
      </c>
      <c r="I293" s="136" t="s">
        <v>310</v>
      </c>
      <c r="J293" s="136" t="s">
        <v>310</v>
      </c>
      <c r="K293" s="136" t="s">
        <v>310</v>
      </c>
      <c r="L293" s="136" t="s">
        <v>310</v>
      </c>
      <c r="M293" s="136" t="s">
        <v>310</v>
      </c>
      <c r="N293" s="136" t="s">
        <v>310</v>
      </c>
      <c r="O293" s="136" t="s">
        <v>310</v>
      </c>
      <c r="P293" s="136" t="s">
        <v>310</v>
      </c>
      <c r="Q293" s="136" t="s">
        <v>310</v>
      </c>
      <c r="R293" s="136" t="s">
        <v>310</v>
      </c>
      <c r="S293" s="136" t="s">
        <v>310</v>
      </c>
      <c r="T293" s="136" t="s">
        <v>310</v>
      </c>
      <c r="U293" s="136" t="s">
        <v>310</v>
      </c>
      <c r="V293" s="136" t="s">
        <v>310</v>
      </c>
      <c r="W293" s="142" t="s">
        <v>307</v>
      </c>
      <c r="X293" s="5"/>
      <c r="Y293" s="5"/>
      <c r="Z293" s="5"/>
      <c r="AA293" s="5"/>
      <c r="AB293" s="5"/>
      <c r="AC293" s="5"/>
    </row>
    <row r="294" spans="1:29" ht="18.75" x14ac:dyDescent="0.3">
      <c r="A294" s="90" t="s">
        <v>118</v>
      </c>
      <c r="B294" s="92"/>
      <c r="C294" s="138" t="s">
        <v>307</v>
      </c>
      <c r="D294" s="141" t="s">
        <v>310</v>
      </c>
      <c r="E294" s="138" t="s">
        <v>307</v>
      </c>
      <c r="F294" s="138" t="s">
        <v>307</v>
      </c>
      <c r="G294" s="138" t="s">
        <v>307</v>
      </c>
      <c r="H294" s="136" t="s">
        <v>310</v>
      </c>
      <c r="I294" s="136" t="s">
        <v>310</v>
      </c>
      <c r="J294" s="136" t="s">
        <v>310</v>
      </c>
      <c r="K294" s="136" t="s">
        <v>310</v>
      </c>
      <c r="L294" s="142" t="s">
        <v>307</v>
      </c>
      <c r="M294" s="142" t="s">
        <v>307</v>
      </c>
      <c r="N294" s="142" t="s">
        <v>307</v>
      </c>
      <c r="O294" s="142" t="s">
        <v>307</v>
      </c>
      <c r="P294" s="142" t="s">
        <v>307</v>
      </c>
      <c r="Q294" s="142" t="s">
        <v>307</v>
      </c>
      <c r="R294" s="142" t="s">
        <v>307</v>
      </c>
      <c r="S294" s="142" t="s">
        <v>307</v>
      </c>
      <c r="T294" s="142" t="s">
        <v>307</v>
      </c>
      <c r="U294" s="142" t="s">
        <v>307</v>
      </c>
      <c r="V294" s="142" t="s">
        <v>307</v>
      </c>
      <c r="W294" s="142" t="s">
        <v>307</v>
      </c>
      <c r="X294" s="5"/>
      <c r="Y294" s="5"/>
      <c r="Z294" s="5"/>
      <c r="AA294" s="5"/>
      <c r="AB294" s="5"/>
      <c r="AC294" s="5"/>
    </row>
    <row r="295" spans="1:29" ht="18.75" x14ac:dyDescent="0.3">
      <c r="A295" s="90" t="s">
        <v>119</v>
      </c>
      <c r="B295" s="92"/>
      <c r="C295" s="138" t="s">
        <v>307</v>
      </c>
      <c r="D295" s="141" t="s">
        <v>307</v>
      </c>
      <c r="E295" s="138" t="s">
        <v>307</v>
      </c>
      <c r="F295" s="138" t="s">
        <v>307</v>
      </c>
      <c r="G295" s="138" t="s">
        <v>307</v>
      </c>
      <c r="H295" s="138" t="s">
        <v>307</v>
      </c>
      <c r="I295" s="138" t="s">
        <v>307</v>
      </c>
      <c r="J295" s="138" t="s">
        <v>307</v>
      </c>
      <c r="K295" s="138" t="s">
        <v>307</v>
      </c>
      <c r="L295" s="138" t="s">
        <v>307</v>
      </c>
      <c r="M295" s="138" t="s">
        <v>307</v>
      </c>
      <c r="N295" s="138" t="s">
        <v>307</v>
      </c>
      <c r="O295" s="138" t="s">
        <v>307</v>
      </c>
      <c r="P295" s="138" t="s">
        <v>307</v>
      </c>
      <c r="Q295" s="138" t="s">
        <v>307</v>
      </c>
      <c r="R295" s="138" t="s">
        <v>307</v>
      </c>
      <c r="S295" s="138" t="s">
        <v>307</v>
      </c>
      <c r="T295" s="138" t="s">
        <v>307</v>
      </c>
      <c r="U295" s="138" t="s">
        <v>307</v>
      </c>
      <c r="V295" s="138" t="s">
        <v>307</v>
      </c>
      <c r="W295" s="138" t="s">
        <v>307</v>
      </c>
      <c r="X295" s="5"/>
      <c r="Y295" s="5"/>
      <c r="Z295" s="5"/>
      <c r="AA295" s="5"/>
      <c r="AB295" s="5"/>
      <c r="AC295" s="5"/>
    </row>
    <row r="296" spans="1:29" ht="18.75" x14ac:dyDescent="0.3">
      <c r="A296" s="90" t="s">
        <v>123</v>
      </c>
      <c r="B296" s="92"/>
      <c r="C296" s="138" t="s">
        <v>307</v>
      </c>
      <c r="D296" s="141" t="s">
        <v>307</v>
      </c>
      <c r="E296" s="138" t="s">
        <v>307</v>
      </c>
      <c r="F296" s="138" t="s">
        <v>307</v>
      </c>
      <c r="G296" s="138" t="s">
        <v>307</v>
      </c>
      <c r="H296" s="136" t="s">
        <v>310</v>
      </c>
      <c r="I296" s="142" t="s">
        <v>307</v>
      </c>
      <c r="J296" s="142" t="s">
        <v>307</v>
      </c>
      <c r="K296" s="142" t="s">
        <v>307</v>
      </c>
      <c r="L296" s="142" t="s">
        <v>307</v>
      </c>
      <c r="M296" s="142" t="s">
        <v>307</v>
      </c>
      <c r="N296" s="142" t="s">
        <v>307</v>
      </c>
      <c r="O296" s="142" t="s">
        <v>307</v>
      </c>
      <c r="P296" s="142" t="s">
        <v>307</v>
      </c>
      <c r="Q296" s="142" t="s">
        <v>307</v>
      </c>
      <c r="R296" s="142" t="s">
        <v>307</v>
      </c>
      <c r="S296" s="142" t="s">
        <v>307</v>
      </c>
      <c r="T296" s="142" t="s">
        <v>307</v>
      </c>
      <c r="U296" s="142" t="s">
        <v>307</v>
      </c>
      <c r="V296" s="142" t="s">
        <v>307</v>
      </c>
      <c r="W296" s="142" t="s">
        <v>307</v>
      </c>
      <c r="X296" s="5"/>
      <c r="Y296" s="5"/>
      <c r="Z296" s="5"/>
      <c r="AA296" s="5"/>
      <c r="AB296" s="5"/>
      <c r="AC296" s="5"/>
    </row>
    <row r="297" spans="1:29" ht="18.75" x14ac:dyDescent="0.3">
      <c r="A297" s="90" t="s">
        <v>124</v>
      </c>
      <c r="B297" s="92"/>
      <c r="C297" s="138" t="s">
        <v>307</v>
      </c>
      <c r="D297" s="141" t="s">
        <v>307</v>
      </c>
      <c r="E297" s="138" t="s">
        <v>307</v>
      </c>
      <c r="F297" s="138" t="s">
        <v>307</v>
      </c>
      <c r="G297" s="138" t="s">
        <v>307</v>
      </c>
      <c r="H297" s="138" t="s">
        <v>307</v>
      </c>
      <c r="I297" s="138" t="s">
        <v>307</v>
      </c>
      <c r="J297" s="138" t="s">
        <v>307</v>
      </c>
      <c r="K297" s="138" t="s">
        <v>307</v>
      </c>
      <c r="L297" s="138" t="s">
        <v>307</v>
      </c>
      <c r="M297" s="138" t="s">
        <v>307</v>
      </c>
      <c r="N297" s="138" t="s">
        <v>307</v>
      </c>
      <c r="O297" s="138" t="s">
        <v>307</v>
      </c>
      <c r="P297" s="138" t="s">
        <v>307</v>
      </c>
      <c r="Q297" s="138" t="s">
        <v>307</v>
      </c>
      <c r="R297" s="138" t="s">
        <v>307</v>
      </c>
      <c r="S297" s="138" t="s">
        <v>307</v>
      </c>
      <c r="T297" s="138" t="s">
        <v>307</v>
      </c>
      <c r="U297" s="138" t="s">
        <v>307</v>
      </c>
      <c r="V297" s="138" t="s">
        <v>307</v>
      </c>
      <c r="W297" s="138" t="s">
        <v>307</v>
      </c>
      <c r="X297" s="5"/>
      <c r="Y297" s="5"/>
      <c r="Z297" s="5"/>
      <c r="AA297" s="5"/>
      <c r="AB297" s="5"/>
      <c r="AC297" s="5"/>
    </row>
    <row r="298" spans="1:29" ht="18.75" x14ac:dyDescent="0.3">
      <c r="A298" s="90" t="s">
        <v>125</v>
      </c>
      <c r="B298" s="92"/>
      <c r="C298" s="138" t="s">
        <v>307</v>
      </c>
      <c r="D298" s="141" t="s">
        <v>307</v>
      </c>
      <c r="E298" s="138" t="s">
        <v>307</v>
      </c>
      <c r="F298" s="138" t="s">
        <v>307</v>
      </c>
      <c r="G298" s="138" t="s">
        <v>307</v>
      </c>
      <c r="H298" s="138" t="s">
        <v>307</v>
      </c>
      <c r="I298" s="138" t="s">
        <v>307</v>
      </c>
      <c r="J298" s="138" t="s">
        <v>307</v>
      </c>
      <c r="K298" s="138" t="s">
        <v>307</v>
      </c>
      <c r="L298" s="138" t="s">
        <v>307</v>
      </c>
      <c r="M298" s="138" t="s">
        <v>307</v>
      </c>
      <c r="N298" s="138" t="s">
        <v>307</v>
      </c>
      <c r="O298" s="138" t="s">
        <v>307</v>
      </c>
      <c r="P298" s="138" t="s">
        <v>307</v>
      </c>
      <c r="Q298" s="138" t="s">
        <v>307</v>
      </c>
      <c r="R298" s="138" t="s">
        <v>307</v>
      </c>
      <c r="S298" s="138" t="s">
        <v>307</v>
      </c>
      <c r="T298" s="138" t="s">
        <v>307</v>
      </c>
      <c r="U298" s="138" t="s">
        <v>307</v>
      </c>
      <c r="V298" s="138" t="s">
        <v>307</v>
      </c>
      <c r="W298" s="138" t="s">
        <v>307</v>
      </c>
      <c r="X298" s="5"/>
      <c r="Y298" s="5"/>
      <c r="Z298" s="5"/>
      <c r="AA298" s="5"/>
      <c r="AB298" s="5"/>
      <c r="AC298" s="5"/>
    </row>
    <row r="299" spans="1:29" x14ac:dyDescent="0.25">
      <c r="X299" s="5"/>
      <c r="Y299" s="5"/>
      <c r="Z299" s="5"/>
      <c r="AA299" s="5"/>
      <c r="AB299" s="5"/>
      <c r="AC299" s="5"/>
    </row>
    <row r="300" spans="1:29" x14ac:dyDescent="0.25">
      <c r="A300" s="5"/>
      <c r="B300" s="5"/>
      <c r="C300" s="5" t="s">
        <v>104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x14ac:dyDescent="0.25">
      <c r="A301" s="5"/>
      <c r="B301" s="5"/>
      <c r="C301" s="5" t="s">
        <v>309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x14ac:dyDescent="0.25">
      <c r="C302" s="93" t="s">
        <v>310</v>
      </c>
      <c r="D302" s="5" t="s">
        <v>311</v>
      </c>
      <c r="X302" s="5"/>
      <c r="Y302" s="5"/>
      <c r="Z302" s="5"/>
      <c r="AA302" s="5"/>
      <c r="AB302" s="5"/>
      <c r="AC302" s="5"/>
    </row>
    <row r="303" spans="1:29" x14ac:dyDescent="0.25">
      <c r="X303" s="5"/>
      <c r="Y303" s="5"/>
      <c r="Z303" s="5"/>
      <c r="AA303" s="5"/>
      <c r="AB303" s="5"/>
      <c r="AC303" s="5"/>
    </row>
    <row r="304" spans="1:29" x14ac:dyDescent="0.25">
      <c r="A304" s="5" t="s">
        <v>313</v>
      </c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23.25" x14ac:dyDescent="0.35">
      <c r="A305" s="196" t="s">
        <v>315</v>
      </c>
      <c r="B305" s="196"/>
      <c r="C305" s="196"/>
      <c r="D305" s="196"/>
      <c r="E305" s="196"/>
      <c r="F305" s="196"/>
      <c r="G305" s="196"/>
      <c r="H305" s="196"/>
      <c r="I305" s="196"/>
      <c r="J305" s="196"/>
      <c r="K305" s="196"/>
      <c r="L305" s="196"/>
      <c r="M305" s="196"/>
      <c r="N305" s="196"/>
      <c r="O305" s="196"/>
      <c r="P305" s="196"/>
      <c r="Q305" s="196"/>
      <c r="R305" s="196"/>
      <c r="S305" s="196"/>
      <c r="T305" s="196"/>
      <c r="U305" s="196"/>
      <c r="V305" s="196"/>
      <c r="W305" s="196"/>
      <c r="X305" s="5"/>
      <c r="Y305" s="5"/>
      <c r="Z305" s="5"/>
      <c r="AA305" s="5"/>
      <c r="AB305" s="5"/>
      <c r="AC305" s="5"/>
    </row>
    <row r="306" spans="1:29" x14ac:dyDescent="0.25">
      <c r="A306" s="192" t="s">
        <v>306</v>
      </c>
      <c r="B306" s="192"/>
      <c r="C306" s="89">
        <v>0</v>
      </c>
      <c r="D306" s="89">
        <v>1</v>
      </c>
      <c r="E306" s="89">
        <v>2</v>
      </c>
      <c r="F306" s="89">
        <v>3</v>
      </c>
      <c r="G306" s="89">
        <v>4</v>
      </c>
      <c r="H306" s="89">
        <v>5</v>
      </c>
      <c r="I306" s="89">
        <v>6</v>
      </c>
      <c r="J306" s="89">
        <v>7</v>
      </c>
      <c r="K306" s="89">
        <v>8</v>
      </c>
      <c r="L306" s="89">
        <v>9</v>
      </c>
      <c r="M306" s="89">
        <v>10</v>
      </c>
      <c r="N306" s="89">
        <v>11</v>
      </c>
      <c r="O306" s="89">
        <v>12</v>
      </c>
      <c r="P306" s="89">
        <v>13</v>
      </c>
      <c r="Q306" s="89">
        <v>14</v>
      </c>
      <c r="R306" s="89">
        <v>15</v>
      </c>
      <c r="S306" s="89">
        <v>16</v>
      </c>
      <c r="T306" s="89">
        <v>17</v>
      </c>
      <c r="U306" s="89">
        <v>18</v>
      </c>
      <c r="V306" s="89">
        <v>19</v>
      </c>
      <c r="W306" s="89">
        <v>20</v>
      </c>
      <c r="X306" s="5"/>
      <c r="Y306" s="5"/>
      <c r="Z306" s="5"/>
      <c r="AA306" s="5"/>
      <c r="AB306" s="5"/>
      <c r="AC306" s="5"/>
    </row>
    <row r="307" spans="1:29" ht="18.75" x14ac:dyDescent="0.3">
      <c r="A307" s="90" t="s">
        <v>120</v>
      </c>
      <c r="B307" s="91"/>
      <c r="C307" s="136" t="s">
        <v>423</v>
      </c>
      <c r="D307" s="143" t="s">
        <v>410</v>
      </c>
      <c r="E307" s="136" t="s">
        <v>423</v>
      </c>
      <c r="F307" s="136" t="s">
        <v>423</v>
      </c>
      <c r="G307" s="136" t="s">
        <v>423</v>
      </c>
      <c r="H307" s="136" t="s">
        <v>423</v>
      </c>
      <c r="I307" s="136" t="s">
        <v>423</v>
      </c>
      <c r="J307" s="136" t="s">
        <v>423</v>
      </c>
      <c r="K307" s="136" t="s">
        <v>423</v>
      </c>
      <c r="L307" s="136" t="s">
        <v>423</v>
      </c>
      <c r="M307" s="136" t="s">
        <v>423</v>
      </c>
      <c r="N307" s="136" t="s">
        <v>423</v>
      </c>
      <c r="O307" s="136" t="s">
        <v>423</v>
      </c>
      <c r="P307" s="136" t="s">
        <v>423</v>
      </c>
      <c r="Q307" s="136" t="s">
        <v>423</v>
      </c>
      <c r="R307" s="136" t="s">
        <v>423</v>
      </c>
      <c r="S307" s="136" t="s">
        <v>423</v>
      </c>
      <c r="T307" s="136" t="s">
        <v>423</v>
      </c>
      <c r="U307" s="136" t="s">
        <v>423</v>
      </c>
      <c r="V307" s="136" t="s">
        <v>423</v>
      </c>
      <c r="W307" s="136" t="s">
        <v>423</v>
      </c>
      <c r="X307" s="5"/>
      <c r="Y307" s="5"/>
      <c r="Z307" s="5"/>
      <c r="AA307" s="5"/>
      <c r="AB307" s="5"/>
      <c r="AC307" s="5"/>
    </row>
    <row r="308" spans="1:29" ht="18.75" x14ac:dyDescent="0.3">
      <c r="A308" s="90" t="s">
        <v>121</v>
      </c>
      <c r="B308" s="91"/>
      <c r="C308" s="136" t="s">
        <v>423</v>
      </c>
      <c r="D308" s="143" t="s">
        <v>410</v>
      </c>
      <c r="E308" s="136" t="s">
        <v>423</v>
      </c>
      <c r="F308" s="136" t="s">
        <v>423</v>
      </c>
      <c r="G308" s="136" t="s">
        <v>423</v>
      </c>
      <c r="H308" s="136" t="s">
        <v>423</v>
      </c>
      <c r="I308" s="136" t="s">
        <v>423</v>
      </c>
      <c r="J308" s="136" t="s">
        <v>423</v>
      </c>
      <c r="K308" s="136" t="s">
        <v>423</v>
      </c>
      <c r="L308" s="136" t="s">
        <v>423</v>
      </c>
      <c r="M308" s="136" t="s">
        <v>423</v>
      </c>
      <c r="N308" s="136" t="s">
        <v>423</v>
      </c>
      <c r="O308" s="136" t="s">
        <v>423</v>
      </c>
      <c r="P308" s="138" t="s">
        <v>307</v>
      </c>
      <c r="Q308" s="138" t="s">
        <v>307</v>
      </c>
      <c r="R308" s="138" t="s">
        <v>307</v>
      </c>
      <c r="S308" s="138" t="s">
        <v>307</v>
      </c>
      <c r="T308" s="138" t="s">
        <v>307</v>
      </c>
      <c r="U308" s="138" t="s">
        <v>307</v>
      </c>
      <c r="V308" s="138" t="s">
        <v>307</v>
      </c>
      <c r="W308" s="138" t="s">
        <v>307</v>
      </c>
      <c r="X308" s="5"/>
      <c r="Y308" s="5"/>
      <c r="Z308" s="5"/>
      <c r="AA308" s="5"/>
      <c r="AB308" s="5"/>
      <c r="AC308" s="5"/>
    </row>
    <row r="309" spans="1:29" ht="18.75" x14ac:dyDescent="0.3">
      <c r="A309" s="90" t="s">
        <v>122</v>
      </c>
      <c r="B309" s="92"/>
      <c r="C309" s="138" t="s">
        <v>307</v>
      </c>
      <c r="D309" s="143" t="s">
        <v>410</v>
      </c>
      <c r="E309" s="138" t="s">
        <v>307</v>
      </c>
      <c r="F309" s="136" t="s">
        <v>423</v>
      </c>
      <c r="G309" s="138" t="s">
        <v>307</v>
      </c>
      <c r="H309" s="138" t="s">
        <v>307</v>
      </c>
      <c r="I309" s="138" t="s">
        <v>307</v>
      </c>
      <c r="J309" s="138" t="s">
        <v>307</v>
      </c>
      <c r="K309" s="138" t="s">
        <v>307</v>
      </c>
      <c r="L309" s="138" t="s">
        <v>307</v>
      </c>
      <c r="M309" s="138" t="s">
        <v>307</v>
      </c>
      <c r="N309" s="138" t="s">
        <v>307</v>
      </c>
      <c r="O309" s="138" t="s">
        <v>307</v>
      </c>
      <c r="P309" s="138" t="s">
        <v>307</v>
      </c>
      <c r="Q309" s="138" t="s">
        <v>307</v>
      </c>
      <c r="R309" s="138" t="s">
        <v>307</v>
      </c>
      <c r="S309" s="138" t="s">
        <v>307</v>
      </c>
      <c r="T309" s="138" t="s">
        <v>307</v>
      </c>
      <c r="U309" s="138" t="s">
        <v>307</v>
      </c>
      <c r="V309" s="138" t="s">
        <v>307</v>
      </c>
      <c r="W309" s="138" t="s">
        <v>307</v>
      </c>
      <c r="X309" s="5"/>
      <c r="Y309" s="5"/>
      <c r="Z309" s="5"/>
      <c r="AA309" s="5"/>
      <c r="AB309" s="5"/>
      <c r="AC309" s="5"/>
    </row>
    <row r="310" spans="1:29" ht="18.75" x14ac:dyDescent="0.3">
      <c r="A310" s="90" t="s">
        <v>308</v>
      </c>
      <c r="B310" s="92"/>
      <c r="C310" s="138" t="s">
        <v>307</v>
      </c>
      <c r="D310" s="138" t="s">
        <v>307</v>
      </c>
      <c r="E310" s="138" t="s">
        <v>307</v>
      </c>
      <c r="F310" s="138" t="s">
        <v>307</v>
      </c>
      <c r="G310" s="138" t="s">
        <v>307</v>
      </c>
      <c r="H310" s="138" t="s">
        <v>307</v>
      </c>
      <c r="I310" s="138" t="s">
        <v>307</v>
      </c>
      <c r="J310" s="138" t="s">
        <v>307</v>
      </c>
      <c r="K310" s="138" t="s">
        <v>307</v>
      </c>
      <c r="L310" s="138" t="s">
        <v>307</v>
      </c>
      <c r="M310" s="138" t="s">
        <v>307</v>
      </c>
      <c r="N310" s="138" t="s">
        <v>307</v>
      </c>
      <c r="O310" s="138" t="s">
        <v>307</v>
      </c>
      <c r="P310" s="138" t="s">
        <v>307</v>
      </c>
      <c r="Q310" s="138" t="s">
        <v>307</v>
      </c>
      <c r="R310" s="138" t="s">
        <v>307</v>
      </c>
      <c r="S310" s="138" t="s">
        <v>307</v>
      </c>
      <c r="T310" s="138" t="s">
        <v>307</v>
      </c>
      <c r="U310" s="138" t="s">
        <v>307</v>
      </c>
      <c r="V310" s="138" t="s">
        <v>307</v>
      </c>
      <c r="W310" s="138" t="s">
        <v>307</v>
      </c>
      <c r="X310" s="5"/>
      <c r="Y310" s="5"/>
      <c r="Z310" s="5"/>
      <c r="AA310" s="5"/>
      <c r="AB310" s="5"/>
      <c r="AC310" s="5"/>
    </row>
    <row r="311" spans="1:29" ht="18.75" x14ac:dyDescent="0.3">
      <c r="A311" s="90" t="s">
        <v>117</v>
      </c>
      <c r="B311" s="92"/>
      <c r="C311" s="136" t="s">
        <v>423</v>
      </c>
      <c r="D311" s="143" t="s">
        <v>410</v>
      </c>
      <c r="E311" s="136" t="s">
        <v>423</v>
      </c>
      <c r="F311" s="136" t="s">
        <v>423</v>
      </c>
      <c r="G311" s="136" t="s">
        <v>423</v>
      </c>
      <c r="H311" s="136" t="s">
        <v>423</v>
      </c>
      <c r="I311" s="136" t="s">
        <v>423</v>
      </c>
      <c r="J311" s="136" t="s">
        <v>423</v>
      </c>
      <c r="K311" s="136" t="s">
        <v>423</v>
      </c>
      <c r="L311" s="136" t="s">
        <v>423</v>
      </c>
      <c r="M311" s="136" t="s">
        <v>423</v>
      </c>
      <c r="N311" s="136" t="s">
        <v>423</v>
      </c>
      <c r="O311" s="136" t="s">
        <v>423</v>
      </c>
      <c r="P311" s="136" t="s">
        <v>423</v>
      </c>
      <c r="Q311" s="136" t="s">
        <v>423</v>
      </c>
      <c r="R311" s="136" t="s">
        <v>423</v>
      </c>
      <c r="S311" s="136" t="s">
        <v>423</v>
      </c>
      <c r="T311" s="136" t="s">
        <v>423</v>
      </c>
      <c r="U311" s="136" t="s">
        <v>423</v>
      </c>
      <c r="V311" s="136" t="s">
        <v>423</v>
      </c>
      <c r="W311" s="138" t="s">
        <v>307</v>
      </c>
      <c r="X311" s="5"/>
      <c r="Y311" s="5"/>
      <c r="Z311" s="5"/>
      <c r="AA311" s="5"/>
      <c r="AB311" s="5"/>
      <c r="AC311" s="5"/>
    </row>
    <row r="312" spans="1:29" ht="18.75" x14ac:dyDescent="0.3">
      <c r="A312" s="90" t="s">
        <v>118</v>
      </c>
      <c r="B312" s="92"/>
      <c r="C312" s="138" t="s">
        <v>307</v>
      </c>
      <c r="D312" s="143" t="s">
        <v>410</v>
      </c>
      <c r="E312" s="138" t="s">
        <v>307</v>
      </c>
      <c r="F312" s="138" t="s">
        <v>307</v>
      </c>
      <c r="G312" s="138" t="s">
        <v>307</v>
      </c>
      <c r="H312" s="136" t="s">
        <v>423</v>
      </c>
      <c r="I312" s="136" t="s">
        <v>423</v>
      </c>
      <c r="J312" s="136" t="s">
        <v>423</v>
      </c>
      <c r="K312" s="136" t="s">
        <v>423</v>
      </c>
      <c r="L312" s="138" t="s">
        <v>307</v>
      </c>
      <c r="M312" s="138" t="s">
        <v>307</v>
      </c>
      <c r="N312" s="138" t="s">
        <v>307</v>
      </c>
      <c r="O312" s="138" t="s">
        <v>307</v>
      </c>
      <c r="P312" s="138" t="s">
        <v>307</v>
      </c>
      <c r="Q312" s="138" t="s">
        <v>307</v>
      </c>
      <c r="R312" s="138" t="s">
        <v>307</v>
      </c>
      <c r="S312" s="138" t="s">
        <v>307</v>
      </c>
      <c r="T312" s="138" t="s">
        <v>307</v>
      </c>
      <c r="U312" s="138" t="s">
        <v>307</v>
      </c>
      <c r="V312" s="138" t="s">
        <v>307</v>
      </c>
      <c r="W312" s="138" t="s">
        <v>307</v>
      </c>
      <c r="X312" s="5"/>
      <c r="Y312" s="5"/>
      <c r="Z312" s="5"/>
      <c r="AA312" s="5"/>
      <c r="AB312" s="5"/>
      <c r="AC312" s="5"/>
    </row>
    <row r="313" spans="1:29" ht="18.75" x14ac:dyDescent="0.3">
      <c r="A313" s="90" t="s">
        <v>119</v>
      </c>
      <c r="B313" s="92"/>
      <c r="C313" s="138" t="s">
        <v>307</v>
      </c>
      <c r="D313" s="138" t="s">
        <v>307</v>
      </c>
      <c r="E313" s="138" t="s">
        <v>307</v>
      </c>
      <c r="F313" s="138" t="s">
        <v>307</v>
      </c>
      <c r="G313" s="138" t="s">
        <v>307</v>
      </c>
      <c r="H313" s="138" t="s">
        <v>307</v>
      </c>
      <c r="I313" s="138" t="s">
        <v>307</v>
      </c>
      <c r="J313" s="138" t="s">
        <v>307</v>
      </c>
      <c r="K313" s="138" t="s">
        <v>307</v>
      </c>
      <c r="L313" s="138" t="s">
        <v>307</v>
      </c>
      <c r="M313" s="138" t="s">
        <v>307</v>
      </c>
      <c r="N313" s="138" t="s">
        <v>307</v>
      </c>
      <c r="O313" s="138" t="s">
        <v>307</v>
      </c>
      <c r="P313" s="138" t="s">
        <v>307</v>
      </c>
      <c r="Q313" s="138" t="s">
        <v>307</v>
      </c>
      <c r="R313" s="138" t="s">
        <v>307</v>
      </c>
      <c r="S313" s="138" t="s">
        <v>307</v>
      </c>
      <c r="T313" s="138" t="s">
        <v>307</v>
      </c>
      <c r="U313" s="138" t="s">
        <v>307</v>
      </c>
      <c r="V313" s="138" t="s">
        <v>307</v>
      </c>
      <c r="W313" s="138" t="s">
        <v>307</v>
      </c>
      <c r="X313" s="5"/>
      <c r="Y313" s="5"/>
      <c r="Z313" s="5"/>
      <c r="AA313" s="5"/>
      <c r="AB313" s="5"/>
      <c r="AC313" s="5"/>
    </row>
    <row r="314" spans="1:29" ht="18.75" x14ac:dyDescent="0.3">
      <c r="A314" s="90" t="s">
        <v>123</v>
      </c>
      <c r="B314" s="92"/>
      <c r="C314" s="138" t="s">
        <v>307</v>
      </c>
      <c r="D314" s="138" t="s">
        <v>307</v>
      </c>
      <c r="E314" s="138" t="s">
        <v>307</v>
      </c>
      <c r="F314" s="138" t="s">
        <v>307</v>
      </c>
      <c r="G314" s="138" t="s">
        <v>307</v>
      </c>
      <c r="H314" s="136" t="s">
        <v>423</v>
      </c>
      <c r="I314" s="138" t="s">
        <v>307</v>
      </c>
      <c r="J314" s="138" t="s">
        <v>307</v>
      </c>
      <c r="K314" s="138" t="s">
        <v>307</v>
      </c>
      <c r="L314" s="138" t="s">
        <v>307</v>
      </c>
      <c r="M314" s="138" t="s">
        <v>307</v>
      </c>
      <c r="N314" s="138" t="s">
        <v>307</v>
      </c>
      <c r="O314" s="138" t="s">
        <v>307</v>
      </c>
      <c r="P314" s="138" t="s">
        <v>307</v>
      </c>
      <c r="Q314" s="138" t="s">
        <v>307</v>
      </c>
      <c r="R314" s="138" t="s">
        <v>307</v>
      </c>
      <c r="S314" s="138" t="s">
        <v>307</v>
      </c>
      <c r="T314" s="138" t="s">
        <v>307</v>
      </c>
      <c r="U314" s="138" t="s">
        <v>307</v>
      </c>
      <c r="V314" s="138" t="s">
        <v>307</v>
      </c>
      <c r="W314" s="138" t="s">
        <v>307</v>
      </c>
      <c r="X314" s="5"/>
      <c r="Y314" s="5"/>
      <c r="Z314" s="5"/>
      <c r="AA314" s="5"/>
      <c r="AB314" s="5"/>
      <c r="AC314" s="5"/>
    </row>
    <row r="315" spans="1:29" ht="18.75" x14ac:dyDescent="0.3">
      <c r="A315" s="90" t="s">
        <v>124</v>
      </c>
      <c r="B315" s="92"/>
      <c r="C315" s="138" t="s">
        <v>307</v>
      </c>
      <c r="D315" s="138" t="s">
        <v>307</v>
      </c>
      <c r="E315" s="138" t="s">
        <v>307</v>
      </c>
      <c r="F315" s="138" t="s">
        <v>307</v>
      </c>
      <c r="G315" s="138" t="s">
        <v>307</v>
      </c>
      <c r="H315" s="138" t="s">
        <v>307</v>
      </c>
      <c r="I315" s="138" t="s">
        <v>307</v>
      </c>
      <c r="J315" s="138" t="s">
        <v>307</v>
      </c>
      <c r="K315" s="138" t="s">
        <v>307</v>
      </c>
      <c r="L315" s="138" t="s">
        <v>307</v>
      </c>
      <c r="M315" s="138" t="s">
        <v>307</v>
      </c>
      <c r="N315" s="138" t="s">
        <v>307</v>
      </c>
      <c r="O315" s="138" t="s">
        <v>307</v>
      </c>
      <c r="P315" s="138" t="s">
        <v>307</v>
      </c>
      <c r="Q315" s="138" t="s">
        <v>307</v>
      </c>
      <c r="R315" s="138" t="s">
        <v>307</v>
      </c>
      <c r="S315" s="138" t="s">
        <v>307</v>
      </c>
      <c r="T315" s="138" t="s">
        <v>307</v>
      </c>
      <c r="U315" s="138" t="s">
        <v>307</v>
      </c>
      <c r="V315" s="138" t="s">
        <v>307</v>
      </c>
      <c r="W315" s="138" t="s">
        <v>307</v>
      </c>
      <c r="X315" s="5"/>
      <c r="Y315" s="5"/>
      <c r="Z315" s="5"/>
      <c r="AA315" s="5"/>
      <c r="AB315" s="5"/>
      <c r="AC315" s="5"/>
    </row>
    <row r="316" spans="1:29" ht="18.75" x14ac:dyDescent="0.3">
      <c r="A316" s="90" t="s">
        <v>125</v>
      </c>
      <c r="B316" s="92"/>
      <c r="C316" s="138" t="s">
        <v>307</v>
      </c>
      <c r="D316" s="138" t="s">
        <v>307</v>
      </c>
      <c r="E316" s="138" t="s">
        <v>307</v>
      </c>
      <c r="F316" s="138" t="s">
        <v>307</v>
      </c>
      <c r="G316" s="138" t="s">
        <v>307</v>
      </c>
      <c r="H316" s="138" t="s">
        <v>307</v>
      </c>
      <c r="I316" s="138" t="s">
        <v>307</v>
      </c>
      <c r="J316" s="138" t="s">
        <v>307</v>
      </c>
      <c r="K316" s="138" t="s">
        <v>307</v>
      </c>
      <c r="L316" s="138" t="s">
        <v>307</v>
      </c>
      <c r="M316" s="138" t="s">
        <v>307</v>
      </c>
      <c r="N316" s="138" t="s">
        <v>307</v>
      </c>
      <c r="O316" s="138" t="s">
        <v>307</v>
      </c>
      <c r="P316" s="138" t="s">
        <v>307</v>
      </c>
      <c r="Q316" s="138" t="s">
        <v>307</v>
      </c>
      <c r="R316" s="138" t="s">
        <v>307</v>
      </c>
      <c r="S316" s="138" t="s">
        <v>307</v>
      </c>
      <c r="T316" s="138" t="s">
        <v>307</v>
      </c>
      <c r="U316" s="138" t="s">
        <v>307</v>
      </c>
      <c r="V316" s="138" t="s">
        <v>307</v>
      </c>
      <c r="W316" s="138" t="s">
        <v>307</v>
      </c>
      <c r="X316" s="5"/>
      <c r="Y316" s="5"/>
      <c r="Z316" s="5"/>
      <c r="AA316" s="5"/>
      <c r="AB316" s="5"/>
      <c r="AC316" s="5"/>
    </row>
    <row r="317" spans="1:29" x14ac:dyDescent="0.25">
      <c r="A317" s="5"/>
      <c r="B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8.75" x14ac:dyDescent="0.3">
      <c r="A318" s="133" t="s">
        <v>421</v>
      </c>
      <c r="B318" s="93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8.75" x14ac:dyDescent="0.3">
      <c r="A319" s="134" t="s">
        <v>422</v>
      </c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5"/>
      <c r="P319" s="5"/>
      <c r="Q319" s="5"/>
      <c r="R319" s="5"/>
      <c r="X319" s="5"/>
      <c r="Y319" s="5"/>
      <c r="Z319" s="5"/>
      <c r="AA319" s="5"/>
      <c r="AB319" s="5"/>
      <c r="AC319" s="5"/>
    </row>
    <row r="320" spans="1:29" x14ac:dyDescent="0.25">
      <c r="X320" s="5"/>
      <c r="Y320" s="5"/>
      <c r="Z320" s="5"/>
      <c r="AA320" s="5"/>
      <c r="AB320" s="5"/>
      <c r="AC320" s="5"/>
    </row>
    <row r="321" spans="1:29" x14ac:dyDescent="0.25">
      <c r="X321" s="5"/>
      <c r="Y321" s="5"/>
      <c r="Z321" s="5"/>
      <c r="AA321" s="5"/>
      <c r="AB321" s="5"/>
      <c r="AC321" s="5"/>
    </row>
    <row r="322" spans="1:29" x14ac:dyDescent="0.25">
      <c r="X322" s="5"/>
      <c r="Y322" s="5"/>
      <c r="Z322" s="5"/>
      <c r="AA322" s="5"/>
      <c r="AB322" s="5"/>
      <c r="AC322" s="5"/>
    </row>
    <row r="323" spans="1:29" x14ac:dyDescent="0.25">
      <c r="X323" s="5"/>
      <c r="Y323" s="5"/>
      <c r="Z323" s="5"/>
      <c r="AA323" s="5"/>
      <c r="AB323" s="5"/>
      <c r="AC323" s="5"/>
    </row>
    <row r="324" spans="1:29" x14ac:dyDescent="0.25">
      <c r="X324" s="5"/>
      <c r="Y324" s="5"/>
      <c r="Z324" s="5"/>
      <c r="AA324" s="5"/>
      <c r="AB324" s="5"/>
      <c r="AC324" s="5"/>
    </row>
    <row r="325" spans="1:29" x14ac:dyDescent="0.25">
      <c r="X325" s="5"/>
      <c r="Y325" s="5"/>
      <c r="Z325" s="5"/>
      <c r="AA325" s="5"/>
      <c r="AB325" s="5"/>
      <c r="AC325" s="5"/>
    </row>
    <row r="326" spans="1:29" x14ac:dyDescent="0.25">
      <c r="X326" s="5"/>
      <c r="Y326" s="5"/>
      <c r="Z326" s="5"/>
      <c r="AA326" s="5"/>
      <c r="AB326" s="5"/>
      <c r="AC326" s="5"/>
    </row>
    <row r="327" spans="1:29" x14ac:dyDescent="0.25">
      <c r="X327" s="5"/>
      <c r="Y327" s="5"/>
      <c r="Z327" s="5"/>
      <c r="AA327" s="5"/>
      <c r="AB327" s="5"/>
      <c r="AC327" s="5"/>
    </row>
    <row r="328" spans="1:29" x14ac:dyDescent="0.25">
      <c r="X328" s="5"/>
      <c r="Y328" s="5"/>
      <c r="Z328" s="5"/>
      <c r="AA328" s="5"/>
      <c r="AB328" s="5"/>
      <c r="AC328" s="5"/>
    </row>
    <row r="329" spans="1:29" x14ac:dyDescent="0.25">
      <c r="X329" s="5"/>
      <c r="Y329" s="5"/>
      <c r="Z329" s="5"/>
      <c r="AA329" s="5"/>
      <c r="AB329" s="5"/>
      <c r="AC329" s="5"/>
    </row>
    <row r="330" spans="1:29" x14ac:dyDescent="0.25">
      <c r="X330" s="5"/>
      <c r="Y330" s="5"/>
      <c r="Z330" s="5"/>
      <c r="AA330" s="5"/>
      <c r="AB330" s="5"/>
      <c r="AC330" s="5"/>
    </row>
    <row r="331" spans="1:29" x14ac:dyDescent="0.25">
      <c r="X331" s="5"/>
      <c r="Y331" s="5"/>
      <c r="Z331" s="5"/>
      <c r="AA331" s="5"/>
      <c r="AB331" s="5"/>
      <c r="AC331" s="5"/>
    </row>
    <row r="332" spans="1:29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x14ac:dyDescent="0.25">
      <c r="X338" s="5"/>
      <c r="Y338" s="5"/>
      <c r="Z338" s="5"/>
      <c r="AA338" s="5"/>
      <c r="AB338" s="5"/>
      <c r="AC338" s="5"/>
    </row>
    <row r="339" spans="1:29" x14ac:dyDescent="0.25">
      <c r="X339" s="5"/>
      <c r="Y339" s="5"/>
      <c r="Z339" s="5"/>
      <c r="AA339" s="5"/>
      <c r="AB339" s="5"/>
      <c r="AC339" s="5"/>
    </row>
    <row r="340" spans="1:29" x14ac:dyDescent="0.25">
      <c r="X340" s="5"/>
      <c r="Y340" s="5"/>
      <c r="Z340" s="5"/>
      <c r="AA340" s="5"/>
      <c r="AB340" s="5"/>
      <c r="AC340" s="5"/>
    </row>
    <row r="341" spans="1:29" x14ac:dyDescent="0.25">
      <c r="X341" s="5"/>
      <c r="Y341" s="5"/>
      <c r="Z341" s="5"/>
      <c r="AA341" s="5"/>
      <c r="AB341" s="5"/>
      <c r="AC341" s="5"/>
    </row>
    <row r="342" spans="1:29" x14ac:dyDescent="0.25">
      <c r="X342" s="5"/>
      <c r="Y342" s="5"/>
      <c r="Z342" s="5"/>
      <c r="AA342" s="5"/>
      <c r="AB342" s="5"/>
      <c r="AC342" s="5"/>
    </row>
    <row r="343" spans="1:29" x14ac:dyDescent="0.25">
      <c r="X343" s="5"/>
      <c r="Y343" s="5"/>
      <c r="Z343" s="5"/>
      <c r="AA343" s="5"/>
      <c r="AB343" s="5"/>
      <c r="AC343" s="5"/>
    </row>
    <row r="344" spans="1:29" x14ac:dyDescent="0.25">
      <c r="X344" s="5"/>
      <c r="Y344" s="5"/>
      <c r="Z344" s="5"/>
      <c r="AA344" s="5"/>
      <c r="AB344" s="5"/>
      <c r="AC344" s="5"/>
    </row>
    <row r="345" spans="1:29" x14ac:dyDescent="0.25">
      <c r="X345" s="5"/>
      <c r="Y345" s="5"/>
      <c r="Z345" s="5"/>
      <c r="AA345" s="5"/>
      <c r="AB345" s="5"/>
      <c r="AC345" s="5"/>
    </row>
    <row r="346" spans="1:29" x14ac:dyDescent="0.25">
      <c r="X346" s="5"/>
      <c r="Y346" s="5"/>
      <c r="Z346" s="5"/>
      <c r="AA346" s="5"/>
      <c r="AB346" s="5"/>
      <c r="AC346" s="5"/>
    </row>
    <row r="347" spans="1:29" x14ac:dyDescent="0.25">
      <c r="X347" s="5"/>
      <c r="Y347" s="5"/>
      <c r="Z347" s="5"/>
      <c r="AA347" s="5"/>
      <c r="AB347" s="5"/>
      <c r="AC347" s="5"/>
    </row>
    <row r="348" spans="1:29" x14ac:dyDescent="0.25">
      <c r="X348" s="5"/>
      <c r="Y348" s="5"/>
      <c r="Z348" s="5"/>
      <c r="AA348" s="5"/>
      <c r="AB348" s="5"/>
      <c r="AC348" s="5"/>
    </row>
    <row r="349" spans="1:29" x14ac:dyDescent="0.25">
      <c r="X349" s="5"/>
      <c r="Y349" s="5"/>
      <c r="Z349" s="5"/>
      <c r="AA349" s="5"/>
      <c r="AB349" s="5"/>
      <c r="AC349" s="5"/>
    </row>
    <row r="350" spans="1:29" x14ac:dyDescent="0.25">
      <c r="X350" s="5"/>
      <c r="Y350" s="5"/>
      <c r="Z350" s="5"/>
      <c r="AA350" s="5"/>
      <c r="AB350" s="5"/>
      <c r="AC350" s="5"/>
    </row>
    <row r="351" spans="1:29" x14ac:dyDescent="0.25">
      <c r="X351" s="5"/>
      <c r="Y351" s="5"/>
      <c r="Z351" s="5"/>
      <c r="AA351" s="5"/>
      <c r="AB351" s="5"/>
      <c r="AC351" s="5"/>
    </row>
    <row r="352" spans="1:29" x14ac:dyDescent="0.25">
      <c r="X352" s="5"/>
      <c r="Y352" s="5"/>
      <c r="Z352" s="5"/>
      <c r="AA352" s="5"/>
      <c r="AB352" s="5"/>
      <c r="AC352" s="5"/>
    </row>
    <row r="353" spans="24:29" x14ac:dyDescent="0.25">
      <c r="X353" s="5"/>
      <c r="Y353" s="5"/>
      <c r="Z353" s="5"/>
      <c r="AA353" s="5"/>
      <c r="AB353" s="5"/>
      <c r="AC353" s="5"/>
    </row>
    <row r="354" spans="24:29" x14ac:dyDescent="0.25">
      <c r="X354" s="5"/>
      <c r="Y354" s="5"/>
      <c r="Z354" s="5"/>
      <c r="AA354" s="5"/>
      <c r="AB354" s="5"/>
      <c r="AC354" s="5"/>
    </row>
    <row r="355" spans="24:29" x14ac:dyDescent="0.25">
      <c r="X355" s="5"/>
      <c r="Y355" s="5"/>
      <c r="Z355" s="5"/>
      <c r="AA355" s="5"/>
      <c r="AB355" s="5"/>
      <c r="AC355" s="5"/>
    </row>
    <row r="356" spans="24:29" x14ac:dyDescent="0.25">
      <c r="X356" s="5"/>
      <c r="Y356" s="5"/>
      <c r="Z356" s="5"/>
      <c r="AA356" s="5"/>
      <c r="AB356" s="5"/>
      <c r="AC356" s="5"/>
    </row>
    <row r="357" spans="24:29" x14ac:dyDescent="0.25">
      <c r="X357" s="5"/>
      <c r="Y357" s="5"/>
      <c r="Z357" s="5"/>
      <c r="AA357" s="5"/>
      <c r="AB357" s="5"/>
      <c r="AC357" s="5"/>
    </row>
    <row r="358" spans="24:29" x14ac:dyDescent="0.25">
      <c r="X358" s="5"/>
      <c r="Y358" s="5"/>
      <c r="Z358" s="5"/>
      <c r="AA358" s="5"/>
      <c r="AB358" s="5"/>
      <c r="AC358" s="5"/>
    </row>
    <row r="359" spans="24:29" x14ac:dyDescent="0.25">
      <c r="X359" s="5"/>
      <c r="Y359" s="5"/>
      <c r="Z359" s="5"/>
      <c r="AA359" s="5"/>
      <c r="AB359" s="5"/>
      <c r="AC359" s="5"/>
    </row>
    <row r="360" spans="24:29" x14ac:dyDescent="0.25">
      <c r="X360" s="5"/>
      <c r="Y360" s="5"/>
      <c r="Z360" s="5"/>
      <c r="AA360" s="5"/>
      <c r="AB360" s="5"/>
      <c r="AC360" s="5"/>
    </row>
    <row r="361" spans="24:29" x14ac:dyDescent="0.25">
      <c r="X361" s="5"/>
      <c r="Y361" s="5"/>
      <c r="Z361" s="5"/>
      <c r="AA361" s="5"/>
      <c r="AB361" s="5"/>
      <c r="AC361" s="5"/>
    </row>
    <row r="362" spans="24:29" x14ac:dyDescent="0.25">
      <c r="X362" s="5"/>
      <c r="Y362" s="5"/>
      <c r="Z362" s="5"/>
      <c r="AA362" s="5"/>
      <c r="AB362" s="5"/>
      <c r="AC362" s="5"/>
    </row>
    <row r="363" spans="24:29" x14ac:dyDescent="0.25">
      <c r="X363" s="5"/>
      <c r="Y363" s="5"/>
      <c r="Z363" s="5"/>
      <c r="AA363" s="5"/>
      <c r="AB363" s="5"/>
      <c r="AC363" s="5"/>
    </row>
    <row r="364" spans="24:29" x14ac:dyDescent="0.25">
      <c r="X364" s="5"/>
      <c r="Y364" s="5"/>
      <c r="Z364" s="5"/>
      <c r="AA364" s="5"/>
      <c r="AB364" s="5"/>
      <c r="AC364" s="5"/>
    </row>
    <row r="365" spans="24:29" x14ac:dyDescent="0.25">
      <c r="X365" s="5"/>
      <c r="Y365" s="5"/>
      <c r="Z365" s="5"/>
      <c r="AA365" s="5"/>
      <c r="AB365" s="5"/>
      <c r="AC365" s="5"/>
    </row>
    <row r="366" spans="24:29" x14ac:dyDescent="0.25">
      <c r="X366" s="5"/>
      <c r="Y366" s="5"/>
      <c r="Z366" s="5"/>
      <c r="AA366" s="5"/>
      <c r="AB366" s="5"/>
      <c r="AC366" s="5"/>
    </row>
    <row r="367" spans="24:29" x14ac:dyDescent="0.25">
      <c r="X367" s="5"/>
      <c r="Y367" s="5"/>
      <c r="Z367" s="5"/>
      <c r="AA367" s="5"/>
      <c r="AB367" s="5"/>
      <c r="AC367" s="5"/>
    </row>
    <row r="368" spans="24:29" x14ac:dyDescent="0.25">
      <c r="X368" s="5"/>
      <c r="Y368" s="5"/>
      <c r="Z368" s="5"/>
      <c r="AA368" s="5"/>
      <c r="AB368" s="5"/>
      <c r="AC368" s="5"/>
    </row>
    <row r="369" spans="24:29" x14ac:dyDescent="0.25">
      <c r="X369" s="5"/>
      <c r="Y369" s="5"/>
      <c r="Z369" s="5"/>
      <c r="AA369" s="5"/>
      <c r="AB369" s="5"/>
      <c r="AC369" s="5"/>
    </row>
    <row r="370" spans="24:29" x14ac:dyDescent="0.25">
      <c r="X370" s="5"/>
      <c r="Y370" s="5"/>
      <c r="Z370" s="5"/>
      <c r="AA370" s="5"/>
      <c r="AB370" s="5"/>
      <c r="AC370" s="5"/>
    </row>
    <row r="371" spans="24:29" x14ac:dyDescent="0.25">
      <c r="X371" s="5"/>
      <c r="Y371" s="5"/>
      <c r="Z371" s="5"/>
      <c r="AA371" s="5"/>
      <c r="AB371" s="5"/>
      <c r="AC371" s="5"/>
    </row>
    <row r="372" spans="24:29" x14ac:dyDescent="0.25">
      <c r="X372" s="5"/>
      <c r="Y372" s="5"/>
      <c r="Z372" s="5"/>
      <c r="AA372" s="5"/>
      <c r="AB372" s="5"/>
      <c r="AC372" s="5"/>
    </row>
    <row r="373" spans="24:29" x14ac:dyDescent="0.25">
      <c r="X373" s="5"/>
      <c r="Y373" s="5"/>
      <c r="Z373" s="5"/>
      <c r="AA373" s="5"/>
      <c r="AB373" s="5"/>
      <c r="AC373" s="5"/>
    </row>
    <row r="374" spans="24:29" x14ac:dyDescent="0.25">
      <c r="X374" s="5"/>
      <c r="Y374" s="5"/>
      <c r="Z374" s="5"/>
      <c r="AA374" s="5"/>
      <c r="AB374" s="5"/>
      <c r="AC374" s="5"/>
    </row>
    <row r="375" spans="24:29" x14ac:dyDescent="0.25">
      <c r="X375" s="5"/>
      <c r="Y375" s="5"/>
      <c r="Z375" s="5"/>
      <c r="AA375" s="5"/>
      <c r="AB375" s="5"/>
      <c r="AC375" s="5"/>
    </row>
    <row r="376" spans="24:29" x14ac:dyDescent="0.25">
      <c r="X376" s="5"/>
      <c r="Y376" s="5"/>
      <c r="Z376" s="5"/>
      <c r="AA376" s="5"/>
      <c r="AB376" s="5"/>
      <c r="AC376" s="5"/>
    </row>
    <row r="377" spans="24:29" x14ac:dyDescent="0.25">
      <c r="X377" s="5"/>
      <c r="Y377" s="5"/>
      <c r="Z377" s="5"/>
      <c r="AA377" s="5"/>
      <c r="AB377" s="5"/>
      <c r="AC377" s="5"/>
    </row>
    <row r="378" spans="24:29" x14ac:dyDescent="0.25">
      <c r="X378" s="5"/>
      <c r="Y378" s="5"/>
      <c r="Z378" s="5"/>
      <c r="AA378" s="5"/>
      <c r="AB378" s="5"/>
      <c r="AC378" s="5"/>
    </row>
    <row r="379" spans="24:29" x14ac:dyDescent="0.25">
      <c r="X379" s="5"/>
      <c r="Y379" s="5"/>
      <c r="Z379" s="5"/>
      <c r="AA379" s="5"/>
      <c r="AB379" s="5"/>
      <c r="AC379" s="5"/>
    </row>
  </sheetData>
  <mergeCells count="147">
    <mergeCell ref="A22:B22"/>
    <mergeCell ref="A23:B23"/>
    <mergeCell ref="A24:B24"/>
    <mergeCell ref="A29:B29"/>
    <mergeCell ref="A30:B30"/>
    <mergeCell ref="A31:B31"/>
    <mergeCell ref="A1:AC1"/>
    <mergeCell ref="A4:B4"/>
    <mergeCell ref="A5:B5"/>
    <mergeCell ref="A16:B16"/>
    <mergeCell ref="A17:B17"/>
    <mergeCell ref="A18:B18"/>
    <mergeCell ref="A19:B19"/>
    <mergeCell ref="A20:B20"/>
    <mergeCell ref="A21:B21"/>
    <mergeCell ref="A6:B6"/>
    <mergeCell ref="A7:B7"/>
    <mergeCell ref="A8:B8"/>
    <mergeCell ref="A9:B9"/>
    <mergeCell ref="A10:B10"/>
    <mergeCell ref="A11:B11"/>
    <mergeCell ref="A2:AB2"/>
    <mergeCell ref="A88:W88"/>
    <mergeCell ref="A89:B89"/>
    <mergeCell ref="A70:W70"/>
    <mergeCell ref="A71:B71"/>
    <mergeCell ref="A58:B58"/>
    <mergeCell ref="A59:B59"/>
    <mergeCell ref="A60:B60"/>
    <mergeCell ref="A61:B61"/>
    <mergeCell ref="A48:B48"/>
    <mergeCell ref="A53:B53"/>
    <mergeCell ref="A54:B54"/>
    <mergeCell ref="A55:B55"/>
    <mergeCell ref="A56:B56"/>
    <mergeCell ref="A57:B57"/>
    <mergeCell ref="A87:B87"/>
    <mergeCell ref="A42:B42"/>
    <mergeCell ref="A43:B43"/>
    <mergeCell ref="A44:B44"/>
    <mergeCell ref="A45:B45"/>
    <mergeCell ref="A46:B46"/>
    <mergeCell ref="A47:B47"/>
    <mergeCell ref="A32:B32"/>
    <mergeCell ref="A33:B33"/>
    <mergeCell ref="A34:B34"/>
    <mergeCell ref="A35:B35"/>
    <mergeCell ref="A36:B36"/>
    <mergeCell ref="A41:B41"/>
    <mergeCell ref="A120:B120"/>
    <mergeCell ref="A121:B121"/>
    <mergeCell ref="A122:B122"/>
    <mergeCell ref="A127:B127"/>
    <mergeCell ref="A128:B128"/>
    <mergeCell ref="A129:B129"/>
    <mergeCell ref="A115:B115"/>
    <mergeCell ref="A116:B116"/>
    <mergeCell ref="A117:B117"/>
    <mergeCell ref="A118:B118"/>
    <mergeCell ref="A119:B119"/>
    <mergeCell ref="A154:B154"/>
    <mergeCell ref="A155:B155"/>
    <mergeCell ref="A140:B140"/>
    <mergeCell ref="A141:B141"/>
    <mergeCell ref="A142:B142"/>
    <mergeCell ref="A143:B143"/>
    <mergeCell ref="A144:B144"/>
    <mergeCell ref="A145:B145"/>
    <mergeCell ref="A130:B130"/>
    <mergeCell ref="A131:B131"/>
    <mergeCell ref="A132:B132"/>
    <mergeCell ref="A133:B133"/>
    <mergeCell ref="A134:B134"/>
    <mergeCell ref="A135:B135"/>
    <mergeCell ref="A223:B223"/>
    <mergeCell ref="A224:B224"/>
    <mergeCell ref="A225:B225"/>
    <mergeCell ref="A226:B226"/>
    <mergeCell ref="A201:B201"/>
    <mergeCell ref="A113:AC113"/>
    <mergeCell ref="A172:B172"/>
    <mergeCell ref="A200:W200"/>
    <mergeCell ref="A166:B166"/>
    <mergeCell ref="A167:B167"/>
    <mergeCell ref="A168:B168"/>
    <mergeCell ref="A169:B169"/>
    <mergeCell ref="A170:B170"/>
    <mergeCell ref="A171:B171"/>
    <mergeCell ref="A156:B156"/>
    <mergeCell ref="A157:B157"/>
    <mergeCell ref="A158:B158"/>
    <mergeCell ref="A159:B159"/>
    <mergeCell ref="A164:B164"/>
    <mergeCell ref="A165:B165"/>
    <mergeCell ref="A146:B146"/>
    <mergeCell ref="A147:B147"/>
    <mergeCell ref="A152:B152"/>
    <mergeCell ref="A153:B153"/>
    <mergeCell ref="A237:B237"/>
    <mergeCell ref="A238:B238"/>
    <mergeCell ref="A239:B239"/>
    <mergeCell ref="A240:B240"/>
    <mergeCell ref="A241:B241"/>
    <mergeCell ref="A242:B242"/>
    <mergeCell ref="A227:B227"/>
    <mergeCell ref="A228:B228"/>
    <mergeCell ref="A229:B229"/>
    <mergeCell ref="A230:B230"/>
    <mergeCell ref="A235:B235"/>
    <mergeCell ref="A236:B236"/>
    <mergeCell ref="A272:B272"/>
    <mergeCell ref="A253:B253"/>
    <mergeCell ref="A254:B254"/>
    <mergeCell ref="A255:B255"/>
    <mergeCell ref="A260:B260"/>
    <mergeCell ref="A261:B261"/>
    <mergeCell ref="A262:B262"/>
    <mergeCell ref="A243:B243"/>
    <mergeCell ref="A248:B248"/>
    <mergeCell ref="A249:B249"/>
    <mergeCell ref="A250:B250"/>
    <mergeCell ref="A251:B251"/>
    <mergeCell ref="A252:B252"/>
    <mergeCell ref="A181:W181"/>
    <mergeCell ref="A69:B69"/>
    <mergeCell ref="A199:B199"/>
    <mergeCell ref="A180:C180"/>
    <mergeCell ref="A182:B182"/>
    <mergeCell ref="A286:C286"/>
    <mergeCell ref="A305:W305"/>
    <mergeCell ref="A306:B306"/>
    <mergeCell ref="A287:W287"/>
    <mergeCell ref="A288:B288"/>
    <mergeCell ref="A221:AC221"/>
    <mergeCell ref="A279:B279"/>
    <mergeCell ref="A280:B280"/>
    <mergeCell ref="A273:B273"/>
    <mergeCell ref="A274:B274"/>
    <mergeCell ref="A275:B275"/>
    <mergeCell ref="A276:B276"/>
    <mergeCell ref="A277:B277"/>
    <mergeCell ref="A278:B278"/>
    <mergeCell ref="A263:B263"/>
    <mergeCell ref="A264:B264"/>
    <mergeCell ref="A265:B265"/>
    <mergeCell ref="A266:B266"/>
    <mergeCell ref="A267:B267"/>
  </mergeCells>
  <pageMargins left="0.7" right="0.7" top="0.75" bottom="0.75" header="0.3" footer="0.3"/>
  <pageSetup orientation="portrait" verticalDpi="0" r:id="rId1"/>
  <ignoredErrors>
    <ignoredError sqref="C12:C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Weight Fig1</vt:lpstr>
      <vt:lpstr>Histo Fig1</vt:lpstr>
      <vt:lpstr>Age FFT Fig2</vt:lpstr>
      <vt:lpstr>state data Fig 3,5,tbl 1</vt:lpstr>
      <vt:lpstr>State FFT Fig4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Rensing, Nicholas</dc:creator>
  <cp:lastModifiedBy>Rensing, Nicholas</cp:lastModifiedBy>
  <cp:lastPrinted>2018-08-29T14:30:02Z</cp:lastPrinted>
  <dcterms:created xsi:type="dcterms:W3CDTF">2014-10-09T18:56:53Z</dcterms:created>
  <dcterms:modified xsi:type="dcterms:W3CDTF">2018-09-20T21:08:06Z</dcterms:modified>
</cp:coreProperties>
</file>